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F32D878B-73D4-4CF2-BDC4-8A6219B7F9ED}" xr6:coauthVersionLast="47" xr6:coauthVersionMax="47" xr10:uidLastSave="{00000000-0000-0000-0000-000000000000}"/>
  <bookViews>
    <workbookView xWindow="-120" yWindow="-120" windowWidth="29040" windowHeight="15840" tabRatio="687" xr2:uid="{897C0721-5B16-4735-BCC5-EEE8C7406740}"/>
  </bookViews>
  <sheets>
    <sheet name="蓄電池(全量売電＋再エネ)_記入用" sheetId="17" r:id="rId1"/>
    <sheet name="蓄電池(全量売電＋再エネ)_記入例" sheetId="16" r:id="rId2"/>
    <sheet name="蓄電池（自家消費＋再エネ）_記入用" sheetId="19" r:id="rId3"/>
    <sheet name="蓄電池（自家消費＋再エネ）_記入例" sheetId="18" r:id="rId4"/>
  </sheets>
  <definedNames>
    <definedName name="_xlnm.Print_Area" localSheetId="1">'蓄電池(全量売電＋再エネ)_記入例'!$A$1:$Q$95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9" i="19" l="1"/>
  <c r="O39" i="19"/>
  <c r="N39" i="19"/>
  <c r="M39" i="19"/>
  <c r="L39" i="19"/>
  <c r="K39" i="19"/>
  <c r="J39" i="19"/>
  <c r="I39" i="19"/>
  <c r="H39" i="19"/>
  <c r="G39" i="19"/>
  <c r="F39" i="19"/>
  <c r="E39" i="19"/>
  <c r="P35" i="19"/>
  <c r="P36" i="19" s="1"/>
  <c r="P38" i="19" s="1"/>
  <c r="P40" i="19" s="1"/>
  <c r="O35" i="19"/>
  <c r="O36" i="19" s="1"/>
  <c r="O38" i="19" s="1"/>
  <c r="O40" i="19" s="1"/>
  <c r="N35" i="19"/>
  <c r="N36" i="19" s="1"/>
  <c r="N38" i="19" s="1"/>
  <c r="N40" i="19" s="1"/>
  <c r="M35" i="19"/>
  <c r="M36" i="19" s="1"/>
  <c r="M38" i="19" s="1"/>
  <c r="M40" i="19" s="1"/>
  <c r="L35" i="19"/>
  <c r="L36" i="19" s="1"/>
  <c r="L38" i="19" s="1"/>
  <c r="L40" i="19" s="1"/>
  <c r="K35" i="19"/>
  <c r="K36" i="19" s="1"/>
  <c r="K38" i="19" s="1"/>
  <c r="K40" i="19" s="1"/>
  <c r="J35" i="19"/>
  <c r="J36" i="19" s="1"/>
  <c r="J38" i="19" s="1"/>
  <c r="J40" i="19" s="1"/>
  <c r="I35" i="19"/>
  <c r="I36" i="19" s="1"/>
  <c r="I38" i="19" s="1"/>
  <c r="I40" i="19" s="1"/>
  <c r="H35" i="19"/>
  <c r="H36" i="19" s="1"/>
  <c r="H38" i="19" s="1"/>
  <c r="H40" i="19" s="1"/>
  <c r="G35" i="19"/>
  <c r="G36" i="19" s="1"/>
  <c r="G38" i="19" s="1"/>
  <c r="G40" i="19" s="1"/>
  <c r="F35" i="19"/>
  <c r="F36" i="19" s="1"/>
  <c r="F38" i="19" s="1"/>
  <c r="E35" i="19"/>
  <c r="E36" i="19" s="1"/>
  <c r="E38" i="19" s="1"/>
  <c r="E40" i="19" s="1"/>
  <c r="P24" i="19"/>
  <c r="P25" i="19" s="1"/>
  <c r="P27" i="19" s="1"/>
  <c r="P29" i="19" s="1"/>
  <c r="P42" i="19" s="1"/>
  <c r="O24" i="19"/>
  <c r="O25" i="19" s="1"/>
  <c r="O27" i="19" s="1"/>
  <c r="O29" i="19" s="1"/>
  <c r="O42" i="19" s="1"/>
  <c r="N24" i="19"/>
  <c r="N25" i="19" s="1"/>
  <c r="N27" i="19" s="1"/>
  <c r="N29" i="19" s="1"/>
  <c r="M24" i="19"/>
  <c r="M25" i="19" s="1"/>
  <c r="M27" i="19" s="1"/>
  <c r="M29" i="19" s="1"/>
  <c r="M42" i="19" s="1"/>
  <c r="L24" i="19"/>
  <c r="L25" i="19" s="1"/>
  <c r="L27" i="19" s="1"/>
  <c r="L29" i="19" s="1"/>
  <c r="K24" i="19"/>
  <c r="K25" i="19" s="1"/>
  <c r="K27" i="19" s="1"/>
  <c r="K29" i="19" s="1"/>
  <c r="J24" i="19"/>
  <c r="J25" i="19" s="1"/>
  <c r="J27" i="19" s="1"/>
  <c r="J29" i="19" s="1"/>
  <c r="I24" i="19"/>
  <c r="I25" i="19" s="1"/>
  <c r="I27" i="19" s="1"/>
  <c r="I29" i="19" s="1"/>
  <c r="H24" i="19"/>
  <c r="H25" i="19" s="1"/>
  <c r="H27" i="19" s="1"/>
  <c r="H29" i="19" s="1"/>
  <c r="G24" i="19"/>
  <c r="G25" i="19" s="1"/>
  <c r="G27" i="19" s="1"/>
  <c r="G29" i="19" s="1"/>
  <c r="G42" i="19" s="1"/>
  <c r="F24" i="19"/>
  <c r="F25" i="19" s="1"/>
  <c r="F27" i="19" s="1"/>
  <c r="F29" i="19" s="1"/>
  <c r="E24" i="19"/>
  <c r="E25" i="19" s="1"/>
  <c r="E27" i="19" s="1"/>
  <c r="E29" i="19" s="1"/>
  <c r="E16" i="19"/>
  <c r="E14" i="19"/>
  <c r="M29" i="18"/>
  <c r="N29" i="18"/>
  <c r="E16" i="18"/>
  <c r="E14" i="18"/>
  <c r="P39" i="18"/>
  <c r="O39" i="18"/>
  <c r="N39" i="18"/>
  <c r="M39" i="18"/>
  <c r="L39" i="18"/>
  <c r="K39" i="18"/>
  <c r="J39" i="18"/>
  <c r="I39" i="18"/>
  <c r="H39" i="18"/>
  <c r="G39" i="18"/>
  <c r="F39" i="18"/>
  <c r="E39" i="18"/>
  <c r="P35" i="18"/>
  <c r="P36" i="18" s="1"/>
  <c r="P38" i="18" s="1"/>
  <c r="P40" i="18" s="1"/>
  <c r="O35" i="18"/>
  <c r="O36" i="18" s="1"/>
  <c r="O38" i="18" s="1"/>
  <c r="O40" i="18" s="1"/>
  <c r="N35" i="18"/>
  <c r="N36" i="18" s="1"/>
  <c r="N38" i="18" s="1"/>
  <c r="N40" i="18" s="1"/>
  <c r="M35" i="18"/>
  <c r="M36" i="18" s="1"/>
  <c r="M38" i="18" s="1"/>
  <c r="M40" i="18" s="1"/>
  <c r="L35" i="18"/>
  <c r="L36" i="18" s="1"/>
  <c r="L38" i="18" s="1"/>
  <c r="L40" i="18" s="1"/>
  <c r="K35" i="18"/>
  <c r="K36" i="18" s="1"/>
  <c r="K38" i="18" s="1"/>
  <c r="K40" i="18" s="1"/>
  <c r="J35" i="18"/>
  <c r="J36" i="18" s="1"/>
  <c r="J38" i="18" s="1"/>
  <c r="J40" i="18" s="1"/>
  <c r="I35" i="18"/>
  <c r="I36" i="18" s="1"/>
  <c r="I38" i="18" s="1"/>
  <c r="I40" i="18" s="1"/>
  <c r="H35" i="18"/>
  <c r="H36" i="18" s="1"/>
  <c r="H38" i="18" s="1"/>
  <c r="H40" i="18" s="1"/>
  <c r="G35" i="18"/>
  <c r="G36" i="18" s="1"/>
  <c r="G38" i="18" s="1"/>
  <c r="G40" i="18" s="1"/>
  <c r="F35" i="18"/>
  <c r="F36" i="18" s="1"/>
  <c r="F38" i="18" s="1"/>
  <c r="F40" i="18" s="1"/>
  <c r="E35" i="18"/>
  <c r="E36" i="18" s="1"/>
  <c r="E38" i="18" s="1"/>
  <c r="E40" i="18" s="1"/>
  <c r="P24" i="18"/>
  <c r="P25" i="18" s="1"/>
  <c r="P27" i="18" s="1"/>
  <c r="P29" i="18" s="1"/>
  <c r="O24" i="18"/>
  <c r="O25" i="18" s="1"/>
  <c r="O27" i="18" s="1"/>
  <c r="O29" i="18" s="1"/>
  <c r="N24" i="18"/>
  <c r="N25" i="18" s="1"/>
  <c r="N27" i="18" s="1"/>
  <c r="M24" i="18"/>
  <c r="M25" i="18" s="1"/>
  <c r="M27" i="18" s="1"/>
  <c r="L24" i="18"/>
  <c r="L25" i="18" s="1"/>
  <c r="L27" i="18" s="1"/>
  <c r="L29" i="18" s="1"/>
  <c r="K24" i="18"/>
  <c r="K25" i="18" s="1"/>
  <c r="K27" i="18" s="1"/>
  <c r="J24" i="18"/>
  <c r="J25" i="18" s="1"/>
  <c r="J27" i="18" s="1"/>
  <c r="I24" i="18"/>
  <c r="I25" i="18" s="1"/>
  <c r="I27" i="18" s="1"/>
  <c r="I29" i="18" s="1"/>
  <c r="H24" i="18"/>
  <c r="H25" i="18" s="1"/>
  <c r="H27" i="18" s="1"/>
  <c r="H29" i="18" s="1"/>
  <c r="G24" i="18"/>
  <c r="G25" i="18" s="1"/>
  <c r="G27" i="18" s="1"/>
  <c r="F24" i="18"/>
  <c r="F25" i="18" s="1"/>
  <c r="F27" i="18" s="1"/>
  <c r="F29" i="18" s="1"/>
  <c r="E24" i="18"/>
  <c r="E25" i="18" s="1"/>
  <c r="E27" i="18" s="1"/>
  <c r="E29" i="18" s="1"/>
  <c r="K25" i="16"/>
  <c r="E14" i="17"/>
  <c r="P21" i="17"/>
  <c r="O21" i="17"/>
  <c r="N21" i="17"/>
  <c r="M21" i="17"/>
  <c r="M22" i="17" s="1"/>
  <c r="M24" i="17" s="1"/>
  <c r="M26" i="17" s="1"/>
  <c r="L21" i="17"/>
  <c r="K21" i="17"/>
  <c r="J21" i="17"/>
  <c r="I21" i="17"/>
  <c r="H21" i="17"/>
  <c r="G21" i="17"/>
  <c r="F21" i="17"/>
  <c r="E21" i="17"/>
  <c r="E16" i="17"/>
  <c r="J29" i="18" l="1"/>
  <c r="J42" i="18" s="1"/>
  <c r="G29" i="18"/>
  <c r="G42" i="18" s="1"/>
  <c r="K29" i="18"/>
  <c r="K42" i="18" s="1"/>
  <c r="I42" i="19"/>
  <c r="J42" i="19"/>
  <c r="K42" i="19"/>
  <c r="L42" i="19"/>
  <c r="N42" i="19"/>
  <c r="F40" i="19"/>
  <c r="F42" i="19" s="1"/>
  <c r="E42" i="19"/>
  <c r="H42" i="19"/>
  <c r="M42" i="18"/>
  <c r="I42" i="18"/>
  <c r="F42" i="18"/>
  <c r="H42" i="18"/>
  <c r="O42" i="18"/>
  <c r="N42" i="18"/>
  <c r="E42" i="18"/>
  <c r="P42" i="18"/>
  <c r="L42" i="18"/>
  <c r="L22" i="17"/>
  <c r="L24" i="17" s="1"/>
  <c r="L26" i="17" s="1"/>
  <c r="O22" i="17"/>
  <c r="O24" i="17" s="1"/>
  <c r="O26" i="17" s="1"/>
  <c r="E22" i="17"/>
  <c r="E24" i="17" s="1"/>
  <c r="E26" i="17" s="1"/>
  <c r="F22" i="17"/>
  <c r="F24" i="17" s="1"/>
  <c r="F26" i="17" s="1"/>
  <c r="G22" i="17"/>
  <c r="G24" i="17" s="1"/>
  <c r="G26" i="17" s="1"/>
  <c r="H22" i="17"/>
  <c r="H24" i="17" s="1"/>
  <c r="H26" i="17" s="1"/>
  <c r="I22" i="17"/>
  <c r="I24" i="17" s="1"/>
  <c r="I26" i="17" s="1"/>
  <c r="J22" i="17"/>
  <c r="J24" i="17" s="1"/>
  <c r="J26" i="17" s="1"/>
  <c r="K22" i="17"/>
  <c r="K24" i="17" s="1"/>
  <c r="K26" i="17" s="1"/>
  <c r="N22" i="17"/>
  <c r="N24" i="17" s="1"/>
  <c r="N26" i="17" s="1"/>
  <c r="P22" i="17"/>
  <c r="P24" i="17" s="1"/>
  <c r="P26" i="17" s="1"/>
  <c r="E43" i="18" l="1"/>
  <c r="E43" i="19"/>
  <c r="E27" i="17"/>
  <c r="E50" i="18" l="1"/>
  <c r="E54" i="18" s="1"/>
  <c r="E49" i="18"/>
  <c r="E53" i="18" s="1"/>
  <c r="E49" i="19"/>
  <c r="E53" i="19" s="1"/>
  <c r="E50" i="19"/>
  <c r="E54" i="19" s="1"/>
  <c r="E34" i="17"/>
  <c r="E38" i="17" s="1"/>
  <c r="E33" i="17"/>
  <c r="E37" i="17" s="1"/>
  <c r="E16" i="16" l="1"/>
  <c r="P21" i="16" l="1"/>
  <c r="O21" i="16"/>
  <c r="N21" i="16"/>
  <c r="M21" i="16"/>
  <c r="L21" i="16"/>
  <c r="K21" i="16"/>
  <c r="J21" i="16"/>
  <c r="I21" i="16"/>
  <c r="H21" i="16"/>
  <c r="G21" i="16"/>
  <c r="F21" i="16"/>
  <c r="E21" i="16"/>
  <c r="E14" i="16"/>
  <c r="E22" i="16" l="1"/>
  <c r="E24" i="16" s="1"/>
  <c r="E26" i="16" s="1"/>
  <c r="F22" i="16"/>
  <c r="F24" i="16" s="1"/>
  <c r="F26" i="16" s="1"/>
  <c r="M22" i="16"/>
  <c r="M24" i="16" s="1"/>
  <c r="M26" i="16" s="1"/>
  <c r="P22" i="16"/>
  <c r="P24" i="16" s="1"/>
  <c r="P26" i="16" s="1"/>
  <c r="K22" i="16"/>
  <c r="K24" i="16" s="1"/>
  <c r="K26" i="16" s="1"/>
  <c r="L22" i="16"/>
  <c r="L24" i="16" s="1"/>
  <c r="L26" i="16" s="1"/>
  <c r="H22" i="16"/>
  <c r="H24" i="16" s="1"/>
  <c r="H26" i="16" s="1"/>
  <c r="G22" i="16"/>
  <c r="G24" i="16" s="1"/>
  <c r="G26" i="16" s="1"/>
  <c r="I22" i="16"/>
  <c r="I24" i="16" s="1"/>
  <c r="I26" i="16" s="1"/>
  <c r="O22" i="16"/>
  <c r="O24" i="16" s="1"/>
  <c r="O26" i="16" s="1"/>
  <c r="J22" i="16"/>
  <c r="J24" i="16" s="1"/>
  <c r="J26" i="16" s="1"/>
  <c r="N22" i="16"/>
  <c r="N24" i="16" s="1"/>
  <c r="N26" i="16" s="1"/>
  <c r="E27" i="16" l="1"/>
  <c r="E34" i="16" l="1"/>
  <c r="E38" i="16" s="1"/>
  <c r="E33" i="16"/>
  <c r="E37" i="16" s="1"/>
</calcChain>
</file>

<file path=xl/sharedStrings.xml><?xml version="1.0" encoding="utf-8"?>
<sst xmlns="http://schemas.openxmlformats.org/spreadsheetml/2006/main" count="542" uniqueCount="155">
  <si>
    <t>実施サイト</t>
    <rPh sb="0" eb="2">
      <t>ジッシ</t>
    </rPh>
    <phoneticPr fontId="2"/>
  </si>
  <si>
    <t>事業名</t>
    <rPh sb="0" eb="2">
      <t>ジギョウ</t>
    </rPh>
    <rPh sb="2" eb="3">
      <t>メイ</t>
    </rPh>
    <phoneticPr fontId="2"/>
  </si>
  <si>
    <t>住所</t>
    <rPh sb="0" eb="2">
      <t>ジュウショ</t>
    </rPh>
    <phoneticPr fontId="2"/>
  </si>
  <si>
    <t>緯度</t>
    <rPh sb="0" eb="2">
      <t>イド</t>
    </rPh>
    <phoneticPr fontId="2"/>
  </si>
  <si>
    <t>経度</t>
    <rPh sb="0" eb="2">
      <t>ケイド</t>
    </rPh>
    <phoneticPr fontId="2"/>
  </si>
  <si>
    <t>1月</t>
    <rPh sb="1" eb="2">
      <t>ツキ</t>
    </rPh>
    <phoneticPr fontId="2"/>
  </si>
  <si>
    <t>2月</t>
  </si>
  <si>
    <t>3月</t>
  </si>
  <si>
    <t>4月</t>
  </si>
  <si>
    <t>5月</t>
  </si>
  <si>
    <t>6月</t>
  </si>
  <si>
    <t>7月</t>
  </si>
  <si>
    <t>8月</t>
  </si>
  <si>
    <t>9月</t>
  </si>
  <si>
    <t>10月</t>
  </si>
  <si>
    <t>11月</t>
  </si>
  <si>
    <t>12月</t>
  </si>
  <si>
    <t>kg-CO2/kWh</t>
  </si>
  <si>
    <t>ton-CO2/年</t>
    <rPh sb="8" eb="9">
      <t>ネン</t>
    </rPh>
    <phoneticPr fontId="2"/>
  </si>
  <si>
    <t>※ＣＯ２排出削減量</t>
    <rPh sb="4" eb="6">
      <t>ハイシュツ</t>
    </rPh>
    <rPh sb="6" eb="8">
      <t>サクゲン</t>
    </rPh>
    <rPh sb="8" eb="9">
      <t>リョウ</t>
    </rPh>
    <phoneticPr fontId="2"/>
  </si>
  <si>
    <t>記入</t>
    <rPh sb="0" eb="2">
      <t>キニュウ</t>
    </rPh>
    <phoneticPr fontId="2"/>
  </si>
  <si>
    <t>自動計算</t>
    <rPh sb="0" eb="2">
      <t>ジドウ</t>
    </rPh>
    <rPh sb="2" eb="4">
      <t>ケイサン</t>
    </rPh>
    <phoneticPr fontId="2"/>
  </si>
  <si>
    <t>標高</t>
    <rPh sb="0" eb="2">
      <t>ヒョウコウ</t>
    </rPh>
    <phoneticPr fontId="2"/>
  </si>
  <si>
    <t>ｍ</t>
    <phoneticPr fontId="2"/>
  </si>
  <si>
    <t>項目</t>
    <rPh sb="0" eb="2">
      <t>コウモク</t>
    </rPh>
    <phoneticPr fontId="2"/>
  </si>
  <si>
    <t>記号</t>
    <rPh sb="0" eb="2">
      <t>キゴウ</t>
    </rPh>
    <phoneticPr fontId="2"/>
  </si>
  <si>
    <t>式</t>
    <rPh sb="0" eb="1">
      <t>シキ</t>
    </rPh>
    <phoneticPr fontId="2"/>
  </si>
  <si>
    <t>リファレンスのCO2排出量</t>
    <rPh sb="10" eb="12">
      <t>ハイシュツ</t>
    </rPh>
    <rPh sb="12" eb="13">
      <t>リョウ</t>
    </rPh>
    <phoneticPr fontId="2"/>
  </si>
  <si>
    <t>プロジェクトのCO2排出量</t>
    <rPh sb="10" eb="12">
      <t>ハイシュツ</t>
    </rPh>
    <rPh sb="12" eb="13">
      <t>リョウ</t>
    </rPh>
    <phoneticPr fontId="2"/>
  </si>
  <si>
    <t>蓄電池１台当り容量</t>
    <rPh sb="0" eb="3">
      <t>チクデンチ</t>
    </rPh>
    <phoneticPr fontId="2"/>
  </si>
  <si>
    <t>B</t>
    <phoneticPr fontId="2"/>
  </si>
  <si>
    <t>E</t>
    <phoneticPr fontId="2"/>
  </si>
  <si>
    <t>蓄電池設置台数</t>
    <rPh sb="0" eb="2">
      <t>チクデン</t>
    </rPh>
    <rPh sb="2" eb="3">
      <t>イケ</t>
    </rPh>
    <rPh sb="3" eb="5">
      <t>セッチ</t>
    </rPh>
    <phoneticPr fontId="2"/>
  </si>
  <si>
    <t>蓄電池容量総容量</t>
    <rPh sb="0" eb="5">
      <t>チクデンチヨウリョウ</t>
    </rPh>
    <rPh sb="5" eb="6">
      <t>ソウ</t>
    </rPh>
    <rPh sb="6" eb="8">
      <t>ヨウリョウ</t>
    </rPh>
    <phoneticPr fontId="2"/>
  </si>
  <si>
    <t>SB</t>
    <phoneticPr fontId="2"/>
  </si>
  <si>
    <t>YP</t>
    <phoneticPr fontId="2"/>
  </si>
  <si>
    <t>Re1</t>
  </si>
  <si>
    <t>※この数値を実施計画書に記入のこと</t>
    <rPh sb="3" eb="5">
      <t>スウチ</t>
    </rPh>
    <rPh sb="6" eb="8">
      <t>ジッシ</t>
    </rPh>
    <rPh sb="8" eb="10">
      <t>ケイカク</t>
    </rPh>
    <rPh sb="10" eb="11">
      <t>ショ</t>
    </rPh>
    <rPh sb="12" eb="14">
      <t>キニュウ</t>
    </rPh>
    <phoneticPr fontId="2"/>
  </si>
  <si>
    <t>各月の稼働日</t>
    <rPh sb="0" eb="2">
      <t>カクツキ</t>
    </rPh>
    <phoneticPr fontId="2"/>
  </si>
  <si>
    <t>33°26'04.1"S</t>
    <phoneticPr fontId="2"/>
  </si>
  <si>
    <t>70°41'02.7"W</t>
    <phoneticPr fontId="2"/>
  </si>
  <si>
    <t>kW</t>
    <phoneticPr fontId="2"/>
  </si>
  <si>
    <t>台</t>
    <rPh sb="0" eb="1">
      <t>ダイ</t>
    </rPh>
    <phoneticPr fontId="2"/>
  </si>
  <si>
    <t>B×E</t>
    <phoneticPr fontId="2"/>
  </si>
  <si>
    <t>蓄電池への充電時ロス
（％）</t>
    <rPh sb="0" eb="2">
      <t>チクデン</t>
    </rPh>
    <rPh sb="2" eb="3">
      <t>イケ</t>
    </rPh>
    <rPh sb="5" eb="7">
      <t>ジュウデン</t>
    </rPh>
    <rPh sb="7" eb="8">
      <t>ジ</t>
    </rPh>
    <phoneticPr fontId="2"/>
  </si>
  <si>
    <t>有効蓄電量
（kWh/日）</t>
    <rPh sb="0" eb="2">
      <t>ユウコウ</t>
    </rPh>
    <rPh sb="2" eb="4">
      <t>チクデン</t>
    </rPh>
    <rPh sb="4" eb="5">
      <t>リョウ</t>
    </rPh>
    <rPh sb="11" eb="12">
      <t>ヒ</t>
    </rPh>
    <phoneticPr fontId="2"/>
  </si>
  <si>
    <t>蓄電池からの放電時ロス
（％）</t>
    <rPh sb="0" eb="2">
      <t>チクデン</t>
    </rPh>
    <rPh sb="2" eb="3">
      <t>イケ</t>
    </rPh>
    <rPh sb="6" eb="8">
      <t>ホウデン</t>
    </rPh>
    <rPh sb="8" eb="9">
      <t>ジ</t>
    </rPh>
    <phoneticPr fontId="2"/>
  </si>
  <si>
    <t>SUM(MP)</t>
  </si>
  <si>
    <t>年間推定有効総発電量
（kWh/年）</t>
    <rPh sb="0" eb="2">
      <t>ネンカン</t>
    </rPh>
    <rPh sb="2" eb="4">
      <t>スイテイ</t>
    </rPh>
    <rPh sb="4" eb="6">
      <t>ユウコウ</t>
    </rPh>
    <rPh sb="6" eb="7">
      <t>ソウ</t>
    </rPh>
    <rPh sb="7" eb="9">
      <t>ハツデン</t>
    </rPh>
    <rPh sb="9" eb="10">
      <t>リョウ</t>
    </rPh>
    <phoneticPr fontId="2"/>
  </si>
  <si>
    <t>Re1-Pj1</t>
    <phoneticPr fontId="2"/>
  </si>
  <si>
    <t>出典・根拠</t>
    <rPh sb="0" eb="2">
      <t>シュッテン</t>
    </rPh>
    <rPh sb="3" eb="5">
      <t>コンキョ</t>
    </rPh>
    <phoneticPr fontId="2"/>
  </si>
  <si>
    <t>WD</t>
  </si>
  <si>
    <t>CLD</t>
  </si>
  <si>
    <t>BWD</t>
  </si>
  <si>
    <t>YWD</t>
  </si>
  <si>
    <t>BWD&gt;SB→SB、
BWD＜SB→BWD</t>
  </si>
  <si>
    <t>DLD</t>
  </si>
  <si>
    <t>BAD</t>
  </si>
  <si>
    <t>DA</t>
  </si>
  <si>
    <t>MP</t>
  </si>
  <si>
    <t>蓄電可能な電力量
(kWh/日）</t>
    <rPh sb="0" eb="2">
      <t>チクデン</t>
    </rPh>
    <rPh sb="2" eb="4">
      <t>カノウ</t>
    </rPh>
    <rPh sb="5" eb="7">
      <t>デンリョク</t>
    </rPh>
    <rPh sb="7" eb="8">
      <t>リョウ</t>
    </rPh>
    <rPh sb="14" eb="15">
      <t>ヒ</t>
    </rPh>
    <phoneticPr fontId="2"/>
  </si>
  <si>
    <t>有効蓄電量のうち売電供給可能な電力量
(ｋＷｈ/日）</t>
    <rPh sb="0" eb="2">
      <t>ユウコウ</t>
    </rPh>
    <rPh sb="2" eb="4">
      <t>チクデン</t>
    </rPh>
    <rPh sb="4" eb="5">
      <t>リョウ</t>
    </rPh>
    <rPh sb="8" eb="10">
      <t>バイデン</t>
    </rPh>
    <rPh sb="10" eb="12">
      <t>キョウキュウ</t>
    </rPh>
    <rPh sb="12" eb="14">
      <t>カノウ</t>
    </rPh>
    <rPh sb="15" eb="17">
      <t>デンリョク</t>
    </rPh>
    <rPh sb="17" eb="18">
      <t>リョウ</t>
    </rPh>
    <rPh sb="24" eb="25">
      <t>ヒ</t>
    </rPh>
    <phoneticPr fontId="2"/>
  </si>
  <si>
    <t>WD*（1-CLD/100）</t>
  </si>
  <si>
    <t>YWD*（1-DLD/100）</t>
  </si>
  <si>
    <t>Pj1</t>
  </si>
  <si>
    <t>kWh</t>
    <phoneticPr fontId="2"/>
  </si>
  <si>
    <t>月間推定有効発電量
(ｋＷｈ/月）：（DW－WD+ＢＡD）*ＤＡ</t>
    <phoneticPr fontId="2"/>
  </si>
  <si>
    <t>蓄電池１台当り出力</t>
    <rPh sb="0" eb="3">
      <t>チクデンチ</t>
    </rPh>
    <rPh sb="7" eb="9">
      <t>シュツリョク</t>
    </rPh>
    <phoneticPr fontId="2"/>
  </si>
  <si>
    <t>蓄電池総出力</t>
    <rPh sb="0" eb="3">
      <t>チクデンチ</t>
    </rPh>
    <rPh sb="3" eb="4">
      <t>ソウ</t>
    </rPh>
    <rPh sb="4" eb="6">
      <t>シュツリョク</t>
    </rPh>
    <phoneticPr fontId="2"/>
  </si>
  <si>
    <t>年間定期点検による停止３日を想定</t>
    <rPh sb="0" eb="2">
      <t>ネンカン</t>
    </rPh>
    <rPh sb="2" eb="4">
      <t>テイキ</t>
    </rPh>
    <rPh sb="4" eb="6">
      <t>テンケン</t>
    </rPh>
    <rPh sb="9" eb="11">
      <t>テイシ</t>
    </rPh>
    <rPh sb="12" eb="13">
      <t>ニチ</t>
    </rPh>
    <rPh sb="14" eb="16">
      <t>ソウテイ</t>
    </rPh>
    <phoneticPr fontId="2"/>
  </si>
  <si>
    <t>メーカー</t>
    <phoneticPr fontId="2"/>
  </si>
  <si>
    <t>型番</t>
    <rPh sb="0" eb="2">
      <t>カタバン</t>
    </rPh>
    <phoneticPr fontId="2"/>
  </si>
  <si>
    <t>kW単価（USD/kW）</t>
    <phoneticPr fontId="2"/>
  </si>
  <si>
    <t>20XX年度JCM設備補助公募要領 別添　CO2排出係数一覧表</t>
    <rPh sb="4" eb="6">
      <t>ネンド</t>
    </rPh>
    <rPh sb="9" eb="11">
      <t>セツビ</t>
    </rPh>
    <rPh sb="11" eb="13">
      <t>ホジョ</t>
    </rPh>
    <rPh sb="13" eb="15">
      <t>コウボ</t>
    </rPh>
    <rPh sb="15" eb="17">
      <t>ヨウリョウ</t>
    </rPh>
    <rPh sb="18" eb="20">
      <t>ベッテン</t>
    </rPh>
    <rPh sb="24" eb="26">
      <t>ハイシュツ</t>
    </rPh>
    <rPh sb="26" eb="28">
      <t>ケイスウ</t>
    </rPh>
    <rPh sb="28" eb="30">
      <t>イチラン</t>
    </rPh>
    <rPh sb="30" eb="31">
      <t>ヒョウ</t>
    </rPh>
    <phoneticPr fontId="2"/>
  </si>
  <si>
    <t>IFI Default Grid Factors 20XX vX.X</t>
    <phoneticPr fontId="2"/>
  </si>
  <si>
    <t>BaUのCO2排出量</t>
    <rPh sb="7" eb="9">
      <t>ハイシュツ</t>
    </rPh>
    <rPh sb="9" eb="10">
      <t>リョウ</t>
    </rPh>
    <phoneticPr fontId="2"/>
  </si>
  <si>
    <t>B1</t>
    <phoneticPr fontId="2"/>
  </si>
  <si>
    <t>ReQ1</t>
    <phoneticPr fontId="2"/>
  </si>
  <si>
    <t>BQ1</t>
    <phoneticPr fontId="2"/>
  </si>
  <si>
    <t>B1-Pj1</t>
    <phoneticPr fontId="2"/>
  </si>
  <si>
    <t>リファレンスからのCO2排出削減量</t>
    <rPh sb="12" eb="14">
      <t>ハイシュツ</t>
    </rPh>
    <rPh sb="14" eb="16">
      <t>サクゲン</t>
    </rPh>
    <rPh sb="16" eb="17">
      <t>リョウ</t>
    </rPh>
    <phoneticPr fontId="2"/>
  </si>
  <si>
    <t>BaUからのCO2排出削減量</t>
    <rPh sb="9" eb="11">
      <t>ハイシュツ</t>
    </rPh>
    <rPh sb="11" eb="13">
      <t>サクゲン</t>
    </rPh>
    <rPh sb="13" eb="14">
      <t>リョウ</t>
    </rPh>
    <phoneticPr fontId="2"/>
  </si>
  <si>
    <t>リファレンスのグリッド電力のCO2排出係数</t>
    <phoneticPr fontId="2"/>
  </si>
  <si>
    <t>BaUのグリッド電力のCO2排出係数</t>
    <phoneticPr fontId="2"/>
  </si>
  <si>
    <t>ReBC</t>
    <phoneticPr fontId="2"/>
  </si>
  <si>
    <t>BBC</t>
    <phoneticPr fontId="2"/>
  </si>
  <si>
    <t>=YP×ReBC</t>
    <phoneticPr fontId="2"/>
  </si>
  <si>
    <t>=YP×BBC</t>
    <phoneticPr fontId="2"/>
  </si>
  <si>
    <t>排出係数の出典</t>
    <rPh sb="0" eb="2">
      <t>ハイシュツ</t>
    </rPh>
    <rPh sb="2" eb="4">
      <t>ケイスウ</t>
    </rPh>
    <phoneticPr fontId="2"/>
  </si>
  <si>
    <t>1日の蓄電池へ充電する電力量
（ｋWh/日)</t>
    <rPh sb="1" eb="2">
      <t>ニチ</t>
    </rPh>
    <rPh sb="3" eb="5">
      <t>チクデン</t>
    </rPh>
    <rPh sb="5" eb="6">
      <t>イケ</t>
    </rPh>
    <rPh sb="7" eb="9">
      <t>ジュウデン</t>
    </rPh>
    <rPh sb="11" eb="13">
      <t>デンリョク</t>
    </rPh>
    <rPh sb="13" eb="14">
      <t>リョウ</t>
    </rPh>
    <phoneticPr fontId="2"/>
  </si>
  <si>
    <t>BAD*DA</t>
    <phoneticPr fontId="2"/>
  </si>
  <si>
    <t>蓄電池</t>
    <rPh sb="0" eb="3">
      <t>チクデンチ</t>
    </rPh>
    <phoneticPr fontId="2"/>
  </si>
  <si>
    <t>運開年月</t>
    <rPh sb="0" eb="2">
      <t>ウンカイ</t>
    </rPh>
    <rPh sb="2" eb="4">
      <t>ネンゲツ</t>
    </rPh>
    <phoneticPr fontId="2"/>
  </si>
  <si>
    <t>定格出力
（kW）</t>
    <rPh sb="0" eb="2">
      <t>テイカク</t>
    </rPh>
    <rPh sb="2" eb="4">
      <t>シュツリョク</t>
    </rPh>
    <phoneticPr fontId="2"/>
  </si>
  <si>
    <t>その他</t>
    <rPh sb="2" eb="3">
      <t>タ</t>
    </rPh>
    <phoneticPr fontId="2"/>
  </si>
  <si>
    <t>【再エネの種類】セルD９</t>
    <rPh sb="1" eb="2">
      <t>サイ</t>
    </rPh>
    <rPh sb="5" eb="7">
      <t>シュルイ</t>
    </rPh>
    <phoneticPr fontId="2"/>
  </si>
  <si>
    <t>種類
（選択）</t>
    <rPh sb="0" eb="2">
      <t>シュルイ</t>
    </rPh>
    <rPh sb="4" eb="6">
      <t>センタク</t>
    </rPh>
    <phoneticPr fontId="2"/>
  </si>
  <si>
    <t>太陽光発電</t>
    <rPh sb="0" eb="3">
      <t>タイヨウコウ</t>
    </rPh>
    <rPh sb="3" eb="5">
      <t>ハツデン</t>
    </rPh>
    <phoneticPr fontId="2"/>
  </si>
  <si>
    <t>風力発電</t>
    <rPh sb="0" eb="2">
      <t>フウリョク</t>
    </rPh>
    <rPh sb="2" eb="4">
      <t>ハツデン</t>
    </rPh>
    <phoneticPr fontId="2"/>
  </si>
  <si>
    <t>水力発電</t>
    <rPh sb="0" eb="2">
      <t>スイリョク</t>
    </rPh>
    <rPh sb="2" eb="4">
      <t>ハツデン</t>
    </rPh>
    <phoneticPr fontId="2"/>
  </si>
  <si>
    <t>バイオマス発電</t>
    <rPh sb="5" eb="7">
      <t>ハツデン</t>
    </rPh>
    <phoneticPr fontId="2"/>
  </si>
  <si>
    <t>想定最大
余剰電力量
（kWh/日）</t>
    <rPh sb="0" eb="2">
      <t>ソウテイ</t>
    </rPh>
    <rPh sb="2" eb="4">
      <t>サイダイ</t>
    </rPh>
    <rPh sb="7" eb="9">
      <t>デンリョク</t>
    </rPh>
    <rPh sb="9" eb="10">
      <t>リョウ</t>
    </rPh>
    <rPh sb="16" eb="17">
      <t>ニチ</t>
    </rPh>
    <phoneticPr fontId="2"/>
  </si>
  <si>
    <t>蓄電池に充電される再エネ電力（既設）について
【太陽光、風力、水力、バイオマス、その他】
　＊）再エネ、蓄電池の運用イメージは脚注図参照</t>
    <rPh sb="0" eb="3">
      <t>チクデンチ</t>
    </rPh>
    <rPh sb="4" eb="6">
      <t>ジュウデン</t>
    </rPh>
    <rPh sb="9" eb="10">
      <t>サイ</t>
    </rPh>
    <rPh sb="12" eb="14">
      <t>デンリョク</t>
    </rPh>
    <rPh sb="15" eb="17">
      <t>キセツ</t>
    </rPh>
    <rPh sb="24" eb="27">
      <t>タイヨウコウ</t>
    </rPh>
    <rPh sb="28" eb="30">
      <t>フウリョク</t>
    </rPh>
    <rPh sb="31" eb="33">
      <t>スイリョク</t>
    </rPh>
    <rPh sb="42" eb="43">
      <t>タ</t>
    </rPh>
    <rPh sb="48" eb="49">
      <t>サイ</t>
    </rPh>
    <rPh sb="52" eb="55">
      <t>チクデンチ</t>
    </rPh>
    <rPh sb="56" eb="58">
      <t>ウンヨウ</t>
    </rPh>
    <rPh sb="63" eb="65">
      <t>キャクチュウ</t>
    </rPh>
    <rPh sb="65" eb="66">
      <t>ズ</t>
    </rPh>
    <rPh sb="66" eb="68">
      <t>サンショウ</t>
    </rPh>
    <phoneticPr fontId="2"/>
  </si>
  <si>
    <t>年間定期点検による停止●日を想定</t>
    <rPh sb="0" eb="2">
      <t>ネンカン</t>
    </rPh>
    <rPh sb="2" eb="4">
      <t>テイキ</t>
    </rPh>
    <rPh sb="4" eb="6">
      <t>テンケン</t>
    </rPh>
    <rPh sb="9" eb="11">
      <t>テイシ</t>
    </rPh>
    <rPh sb="12" eb="13">
      <t>ニチ</t>
    </rPh>
    <rPh sb="14" eb="16">
      <t>ソウテイ</t>
    </rPh>
    <phoneticPr fontId="2"/>
  </si>
  <si>
    <t>再エネから蓄電池へ供給される一日平均余剰電力量
（ｋWh/日)</t>
    <rPh sb="0" eb="1">
      <t>サイ</t>
    </rPh>
    <rPh sb="5" eb="7">
      <t>チクデン</t>
    </rPh>
    <rPh sb="7" eb="8">
      <t>イケ</t>
    </rPh>
    <rPh sb="9" eb="11">
      <t>キョウキュウ</t>
    </rPh>
    <rPh sb="14" eb="16">
      <t>イチニチ</t>
    </rPh>
    <rPh sb="16" eb="18">
      <t>ヘイキン</t>
    </rPh>
    <rPh sb="18" eb="20">
      <t>ヨジョウ</t>
    </rPh>
    <rPh sb="20" eb="22">
      <t>デンリョク</t>
    </rPh>
    <rPh sb="22" eb="23">
      <t>リョウ</t>
    </rPh>
    <phoneticPr fontId="2"/>
  </si>
  <si>
    <t>年間推定有効総電力量
（kWh/年）</t>
    <rPh sb="0" eb="2">
      <t>ネンカン</t>
    </rPh>
    <rPh sb="2" eb="4">
      <t>スイテイ</t>
    </rPh>
    <rPh sb="4" eb="6">
      <t>ユウコウ</t>
    </rPh>
    <rPh sb="6" eb="7">
      <t>ソウ</t>
    </rPh>
    <rPh sb="7" eb="9">
      <t>デンリョク</t>
    </rPh>
    <rPh sb="9" eb="10">
      <t>リョウ</t>
    </rPh>
    <phoneticPr fontId="2"/>
  </si>
  <si>
    <t>月間推定有効電力量
(ｋＷｈ/月）：（DW－WD+ＢＡD）*ＤＡ</t>
    <rPh sb="6" eb="8">
      <t>デンリョク</t>
    </rPh>
    <phoneticPr fontId="2"/>
  </si>
  <si>
    <t>（１）下図パターンＡ、Ｂの場合（1日の中で電力需要と発電量の変動が大きい場合）</t>
    <rPh sb="17" eb="18">
      <t>ニチ</t>
    </rPh>
    <rPh sb="19" eb="20">
      <t>ナカ</t>
    </rPh>
    <rPh sb="21" eb="23">
      <t>デンリョク</t>
    </rPh>
    <rPh sb="23" eb="25">
      <t>ジュヨウ</t>
    </rPh>
    <rPh sb="26" eb="28">
      <t>ハツデン</t>
    </rPh>
    <rPh sb="28" eb="29">
      <t>リョウ</t>
    </rPh>
    <rPh sb="30" eb="32">
      <t>ヘンドウ</t>
    </rPh>
    <rPh sb="33" eb="34">
      <t>オオ</t>
    </rPh>
    <rPh sb="36" eb="38">
      <t>バアイ</t>
    </rPh>
    <phoneticPr fontId="2"/>
  </si>
  <si>
    <t>WA</t>
    <phoneticPr fontId="2"/>
  </si>
  <si>
    <t>CL</t>
    <phoneticPr fontId="2"/>
  </si>
  <si>
    <t>上記余剰電力量のうち蓄電可能な電力量
(kWh/日）</t>
    <rPh sb="0" eb="2">
      <t>ジョウキ</t>
    </rPh>
    <rPh sb="2" eb="4">
      <t>ヨジョウ</t>
    </rPh>
    <rPh sb="4" eb="6">
      <t>デンリョク</t>
    </rPh>
    <rPh sb="6" eb="7">
      <t>リョウ</t>
    </rPh>
    <rPh sb="10" eb="12">
      <t>チクデン</t>
    </rPh>
    <rPh sb="12" eb="14">
      <t>カノウ</t>
    </rPh>
    <rPh sb="15" eb="17">
      <t>デンリョク</t>
    </rPh>
    <rPh sb="17" eb="18">
      <t>リョウ</t>
    </rPh>
    <rPh sb="24" eb="25">
      <t>ヒ</t>
    </rPh>
    <phoneticPr fontId="2"/>
  </si>
  <si>
    <t>BW</t>
    <phoneticPr fontId="2"/>
  </si>
  <si>
    <t>WA＊（1-CL/100）</t>
  </si>
  <si>
    <t>YW</t>
    <phoneticPr fontId="2"/>
  </si>
  <si>
    <t>BW&gt;SB→SB、
BW＜SB→BW</t>
    <phoneticPr fontId="2"/>
  </si>
  <si>
    <t>DL</t>
    <phoneticPr fontId="2"/>
  </si>
  <si>
    <t>有効蓄電量のうち自家消費可能な電力量
(ｋＷｈ/日）</t>
    <rPh sb="0" eb="2">
      <t>ユウコウ</t>
    </rPh>
    <rPh sb="2" eb="4">
      <t>チクデン</t>
    </rPh>
    <rPh sb="4" eb="5">
      <t>リョウ</t>
    </rPh>
    <rPh sb="8" eb="10">
      <t>ジカ</t>
    </rPh>
    <rPh sb="10" eb="12">
      <t>ショウヒ</t>
    </rPh>
    <rPh sb="12" eb="14">
      <t>カノウ</t>
    </rPh>
    <rPh sb="15" eb="17">
      <t>デンリョク</t>
    </rPh>
    <rPh sb="17" eb="18">
      <t>リョウ</t>
    </rPh>
    <rPh sb="24" eb="25">
      <t>ヒ</t>
    </rPh>
    <phoneticPr fontId="2"/>
  </si>
  <si>
    <t>BA</t>
    <phoneticPr fontId="2"/>
  </si>
  <si>
    <t>YW＊（1-DL/100）</t>
  </si>
  <si>
    <t>工場等の稼働日
(日)</t>
    <rPh sb="0" eb="2">
      <t>コウジョウ</t>
    </rPh>
    <rPh sb="2" eb="3">
      <t>ナド</t>
    </rPh>
    <rPh sb="4" eb="6">
      <t>カドウ</t>
    </rPh>
    <rPh sb="6" eb="7">
      <t>ビ</t>
    </rPh>
    <rPh sb="9" eb="10">
      <t>ヒ</t>
    </rPh>
    <phoneticPr fontId="2"/>
  </si>
  <si>
    <t>FD</t>
    <phoneticPr fontId="2"/>
  </si>
  <si>
    <t>PA</t>
    <phoneticPr fontId="2"/>
  </si>
  <si>
    <t>(DW-WA+BA)*FD</t>
  </si>
  <si>
    <t>（２）下図パターンＣの場合（日によって電力需要の変動があり、ほぼ全量余剰となる日がある場合）</t>
    <rPh sb="14" eb="15">
      <t>ヒ</t>
    </rPh>
    <rPh sb="32" eb="34">
      <t>ゼンリョウ</t>
    </rPh>
    <rPh sb="39" eb="40">
      <t>ヒ</t>
    </rPh>
    <rPh sb="43" eb="45">
      <t>バアイ</t>
    </rPh>
    <phoneticPr fontId="2"/>
  </si>
  <si>
    <t>WAC</t>
    <phoneticPr fontId="2"/>
  </si>
  <si>
    <t>CLC</t>
    <phoneticPr fontId="2"/>
  </si>
  <si>
    <t>BWC</t>
    <phoneticPr fontId="2"/>
  </si>
  <si>
    <t>WAC*(1-CLC/100)</t>
  </si>
  <si>
    <t>YWC</t>
    <phoneticPr fontId="2"/>
  </si>
  <si>
    <t>BWC&gt;SB→SB、
BWC＜SB→BWC</t>
    <phoneticPr fontId="2"/>
  </si>
  <si>
    <t>DLC</t>
    <phoneticPr fontId="2"/>
  </si>
  <si>
    <t>BAC</t>
    <phoneticPr fontId="2"/>
  </si>
  <si>
    <t>工場等の非稼働日
(日)</t>
    <rPh sb="0" eb="2">
      <t>コウジョウ</t>
    </rPh>
    <rPh sb="2" eb="3">
      <t>ナド</t>
    </rPh>
    <rPh sb="4" eb="5">
      <t>ヒ</t>
    </rPh>
    <rPh sb="5" eb="8">
      <t>カドウビ</t>
    </rPh>
    <phoneticPr fontId="2"/>
  </si>
  <si>
    <t>DC</t>
    <phoneticPr fontId="2"/>
  </si>
  <si>
    <t>月日数-FD</t>
    <rPh sb="0" eb="1">
      <t>ツキ</t>
    </rPh>
    <rPh sb="1" eb="3">
      <t>ニッスウ</t>
    </rPh>
    <phoneticPr fontId="2"/>
  </si>
  <si>
    <t>PC</t>
    <phoneticPr fontId="2"/>
  </si>
  <si>
    <t>(DW-WAC+BAC)*DC</t>
  </si>
  <si>
    <t>月間推定有効発電電力量
（ｋWh/月)</t>
    <rPh sb="0" eb="2">
      <t>ゲッカン</t>
    </rPh>
    <rPh sb="2" eb="4">
      <t>スイテイ</t>
    </rPh>
    <rPh sb="4" eb="6">
      <t>ユウコウ</t>
    </rPh>
    <rPh sb="6" eb="8">
      <t>ハツデン</t>
    </rPh>
    <rPh sb="8" eb="10">
      <t>デンリョク</t>
    </rPh>
    <rPh sb="10" eb="11">
      <t>リョウ</t>
    </rPh>
    <rPh sb="17" eb="18">
      <t>ツキ</t>
    </rPh>
    <phoneticPr fontId="2"/>
  </si>
  <si>
    <t>MP</t>
    <phoneticPr fontId="2"/>
  </si>
  <si>
    <t>PA+PC</t>
  </si>
  <si>
    <t>リファレンスの自家消費電力のCO2排出係数</t>
    <rPh sb="7" eb="9">
      <t>ジカ</t>
    </rPh>
    <rPh sb="9" eb="11">
      <t>ショウヒ</t>
    </rPh>
    <rPh sb="11" eb="13">
      <t>デンリョク</t>
    </rPh>
    <rPh sb="17" eb="19">
      <t>ハイシュツ</t>
    </rPh>
    <rPh sb="19" eb="21">
      <t>ケイスウ</t>
    </rPh>
    <phoneticPr fontId="2"/>
  </si>
  <si>
    <t>ReJC</t>
    <phoneticPr fontId="2"/>
  </si>
  <si>
    <t>BaUの自家消費電力のCO2排出係数</t>
    <rPh sb="4" eb="6">
      <t>ジカ</t>
    </rPh>
    <rPh sb="6" eb="8">
      <t>ショウヒ</t>
    </rPh>
    <rPh sb="8" eb="10">
      <t>デンリョク</t>
    </rPh>
    <rPh sb="14" eb="16">
      <t>ハイシュツ</t>
    </rPh>
    <rPh sb="16" eb="18">
      <t>ケイスウ</t>
    </rPh>
    <phoneticPr fontId="2"/>
  </si>
  <si>
    <t>BJC</t>
    <phoneticPr fontId="2"/>
  </si>
  <si>
    <t>Re1</t>
    <phoneticPr fontId="2"/>
  </si>
  <si>
    <t>YP*ReJC</t>
    <phoneticPr fontId="2"/>
  </si>
  <si>
    <t>YP*BJC</t>
    <phoneticPr fontId="2"/>
  </si>
  <si>
    <t>Pj1</t>
    <phoneticPr fontId="2"/>
  </si>
  <si>
    <t>YWC*(1-DLC/100)</t>
    <phoneticPr fontId="2"/>
  </si>
  <si>
    <t>工場等の稼働日において再エネから蓄電池に供給される一日平均余剰電力量
（ｋWh/日)</t>
    <rPh sb="0" eb="2">
      <t>コウジョウ</t>
    </rPh>
    <rPh sb="2" eb="3">
      <t>ナド</t>
    </rPh>
    <rPh sb="4" eb="7">
      <t>カドウビ</t>
    </rPh>
    <rPh sb="11" eb="12">
      <t>サイ</t>
    </rPh>
    <rPh sb="16" eb="19">
      <t>チクデンチ</t>
    </rPh>
    <rPh sb="20" eb="22">
      <t>キョウキュウ</t>
    </rPh>
    <rPh sb="25" eb="27">
      <t>イチニチ</t>
    </rPh>
    <rPh sb="27" eb="29">
      <t>ヘイキン</t>
    </rPh>
    <rPh sb="29" eb="31">
      <t>ヨジョウ</t>
    </rPh>
    <rPh sb="31" eb="33">
      <t>デンリョク</t>
    </rPh>
    <rPh sb="33" eb="34">
      <t>リョウ</t>
    </rPh>
    <rPh sb="40" eb="41">
      <t>ヒ</t>
    </rPh>
    <phoneticPr fontId="2"/>
  </si>
  <si>
    <t>工場等の稼働日における月間推定有効電力量
(ｋＷｈ/月）</t>
    <rPh sb="0" eb="2">
      <t>コウジョウ</t>
    </rPh>
    <rPh sb="2" eb="3">
      <t>ナド</t>
    </rPh>
    <rPh sb="4" eb="6">
      <t>カドウ</t>
    </rPh>
    <rPh sb="6" eb="7">
      <t>ビ</t>
    </rPh>
    <rPh sb="11" eb="13">
      <t>ゲッカン</t>
    </rPh>
    <rPh sb="13" eb="15">
      <t>スイテイ</t>
    </rPh>
    <rPh sb="15" eb="17">
      <t>ユウコウ</t>
    </rPh>
    <rPh sb="17" eb="19">
      <t>デンリョク</t>
    </rPh>
    <rPh sb="19" eb="20">
      <t>リョウ</t>
    </rPh>
    <rPh sb="26" eb="27">
      <t>ツキ</t>
    </rPh>
    <phoneticPr fontId="2"/>
  </si>
  <si>
    <t>工場等の非稼働日において再エネから蓄電池に供給される一日平均余剰電力量
（ｋWh/日)：ＰＣ</t>
    <rPh sb="0" eb="2">
      <t>コウジョウ</t>
    </rPh>
    <rPh sb="2" eb="3">
      <t>ナド</t>
    </rPh>
    <rPh sb="4" eb="5">
      <t>ヒ</t>
    </rPh>
    <rPh sb="5" eb="8">
      <t>カドウビ</t>
    </rPh>
    <rPh sb="12" eb="13">
      <t>サイ</t>
    </rPh>
    <rPh sb="17" eb="20">
      <t>チクデンチ</t>
    </rPh>
    <rPh sb="21" eb="23">
      <t>キョウキュウ</t>
    </rPh>
    <rPh sb="26" eb="28">
      <t>イチニチ</t>
    </rPh>
    <rPh sb="28" eb="30">
      <t>ヘイキン</t>
    </rPh>
    <rPh sb="30" eb="32">
      <t>ヨジョウ</t>
    </rPh>
    <rPh sb="32" eb="34">
      <t>デンリョク</t>
    </rPh>
    <rPh sb="34" eb="35">
      <t>リョウ</t>
    </rPh>
    <rPh sb="41" eb="42">
      <t>ヒ</t>
    </rPh>
    <phoneticPr fontId="2"/>
  </si>
  <si>
    <t>工場等の非稼働日における月間推定有効発電量
(ｋＷｈ/月）</t>
    <rPh sb="0" eb="2">
      <t>コウジョウ</t>
    </rPh>
    <rPh sb="2" eb="3">
      <t>ナド</t>
    </rPh>
    <rPh sb="4" eb="5">
      <t>ヒ</t>
    </rPh>
    <rPh sb="5" eb="7">
      <t>カドウ</t>
    </rPh>
    <rPh sb="7" eb="8">
      <t>ビ</t>
    </rPh>
    <rPh sb="12" eb="14">
      <t>ゲッカン</t>
    </rPh>
    <rPh sb="14" eb="16">
      <t>スイテイ</t>
    </rPh>
    <rPh sb="16" eb="18">
      <t>ユウコウ</t>
    </rPh>
    <rPh sb="18" eb="20">
      <t>ハツデン</t>
    </rPh>
    <rPh sb="20" eb="21">
      <t>リョウ</t>
    </rPh>
    <rPh sb="27" eb="28">
      <t>ツキ</t>
    </rPh>
    <phoneticPr fontId="2"/>
  </si>
  <si>
    <r>
      <rPr>
        <b/>
        <sz val="16"/>
        <color rgb="FFFF0000"/>
        <rFont val="ＭＳ Ｐゴシック"/>
        <family val="3"/>
        <charset val="128"/>
      </rPr>
      <t>R8年度</t>
    </r>
    <r>
      <rPr>
        <b/>
        <sz val="14"/>
        <rFont val="ＭＳ Ｐゴシック"/>
        <family val="3"/>
        <charset val="128"/>
      </rPr>
      <t>シナジー型ＪＣＭ創出事業（蓄電池）</t>
    </r>
    <rPh sb="2" eb="4">
      <t>ネンド</t>
    </rPh>
    <phoneticPr fontId="2"/>
  </si>
  <si>
    <r>
      <rPr>
        <b/>
        <sz val="16"/>
        <color rgb="FFFF0000"/>
        <rFont val="ＭＳ Ｐゴシック"/>
        <family val="3"/>
        <charset val="128"/>
      </rPr>
      <t>R8年度</t>
    </r>
    <r>
      <rPr>
        <b/>
        <sz val="14"/>
        <rFont val="ＭＳ Ｐゴシック"/>
        <family val="3"/>
        <charset val="128"/>
      </rPr>
      <t>シナジー型ＪＣＭ創出事業（蓄電池）　※記入例</t>
    </r>
    <rPh sb="2" eb="4">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</si>
</sst>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00_ "/>
    <numFmt numFmtId="178" formatCode="0.0_ "/>
    <numFmt numFmtId="179" formatCode="0_ "/>
    <numFmt numFmtId="180" formatCode="#,##0_);[Red]\(#,##0\)"/>
    <numFmt numFmtId="181" formatCode="#,##0.0_ "/>
    <numFmt numFmtId="182" formatCode="#,##0.00_ "/>
    <numFmt numFmtId="183" formatCode="#,##0_ "/>
    <numFmt numFmtId="184" formatCode="0.0_);[Red]\(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b/>
      <sz val="14"/>
      <name val="ＭＳ Ｐゴシック"/>
      <family val="3"/>
      <charset val="128"/>
    </font>
    <font>
      <sz val="8"/>
      <name val="ＭＳ Ｐゴシック"/>
      <family val="3"/>
      <charset val="128"/>
    </font>
    <font>
      <sz val="11"/>
      <color rgb="FFFF0000"/>
      <name val="ＭＳ Ｐゴシック"/>
      <family val="3"/>
      <charset val="128"/>
    </font>
    <font>
      <sz val="9"/>
      <color rgb="FFFF0000"/>
      <name val="ＭＳ Ｐゴシック"/>
      <family val="3"/>
      <charset val="128"/>
    </font>
    <font>
      <sz val="10"/>
      <color rgb="FFFF0000"/>
      <name val="ＭＳ Ｐゴシック"/>
      <family val="3"/>
      <charset val="128"/>
    </font>
    <font>
      <b/>
      <sz val="11"/>
      <color rgb="FFFF0000"/>
      <name val="ＭＳ Ｐゴシック"/>
      <family val="3"/>
      <charset val="128"/>
    </font>
    <font>
      <strike/>
      <sz val="11"/>
      <color rgb="FFFF0000"/>
      <name val="ＭＳ Ｐゴシック"/>
      <family val="3"/>
      <charset val="128"/>
    </font>
    <font>
      <b/>
      <sz val="16"/>
      <color rgb="FFFF0000"/>
      <name val="ＭＳ Ｐゴシック"/>
      <family val="3"/>
      <charset val="128"/>
    </font>
    <font>
      <sz val="9"/>
      <name val="Meiryo UI"/>
      <family val="3"/>
      <charset val="128"/>
    </font>
    <font>
      <strike/>
      <sz val="10"/>
      <color rgb="FFFF0000"/>
      <name val="ＭＳ Ｐゴシック"/>
      <family val="3"/>
      <charset val="128"/>
    </font>
    <font>
      <b/>
      <sz val="1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2">
    <xf numFmtId="0" fontId="0" fillId="0" borderId="0" xfId="0">
      <alignment vertical="center"/>
    </xf>
    <xf numFmtId="0" fontId="6" fillId="0" borderId="0" xfId="0" applyFont="1" applyProtection="1">
      <alignment vertical="center"/>
      <protection locked="0"/>
    </xf>
    <xf numFmtId="0" fontId="0" fillId="0" borderId="0" xfId="0" applyProtection="1">
      <alignment vertical="center"/>
      <protection locked="0"/>
    </xf>
    <xf numFmtId="0" fontId="3" fillId="0" borderId="1" xfId="0" applyFont="1" applyBorder="1" applyAlignment="1" applyProtection="1">
      <alignment horizontal="left" vertical="center"/>
      <protection locked="0"/>
    </xf>
    <xf numFmtId="0" fontId="8"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2" borderId="3" xfId="0" applyFont="1"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3" fillId="0" borderId="0" xfId="0" applyFont="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vertical="center" shrinkToFi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3" fillId="2" borderId="1" xfId="0" applyFont="1" applyFill="1" applyBorder="1" applyAlignment="1" applyProtection="1">
      <alignment horizontal="center" vertical="center"/>
      <protection locked="0"/>
    </xf>
    <xf numFmtId="55" fontId="3" fillId="2" borderId="1" xfId="0" applyNumberFormat="1" applyFont="1" applyFill="1" applyBorder="1" applyProtection="1">
      <alignment vertical="center"/>
      <protection locked="0"/>
    </xf>
    <xf numFmtId="38" fontId="1" fillId="2" borderId="1" xfId="1"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shrinkToFit="1"/>
      <protection locked="0"/>
    </xf>
    <xf numFmtId="38" fontId="0" fillId="2" borderId="1" xfId="1" applyFont="1" applyFill="1" applyBorder="1" applyProtection="1">
      <alignment vertical="center"/>
      <protection locked="0"/>
    </xf>
    <xf numFmtId="0" fontId="9"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49" fontId="3" fillId="0" borderId="1" xfId="0" applyNumberFormat="1" applyFont="1" applyBorder="1" applyAlignment="1" applyProtection="1">
      <alignment horizontal="right" vertical="center"/>
      <protection locked="0"/>
    </xf>
    <xf numFmtId="180" fontId="3" fillId="2" borderId="1" xfId="0" applyNumberFormat="1" applyFont="1" applyFill="1" applyBorder="1" applyProtection="1">
      <alignment vertical="center"/>
      <protection locked="0"/>
    </xf>
    <xf numFmtId="0" fontId="3" fillId="0" borderId="0" xfId="0" applyFont="1" applyAlignment="1" applyProtection="1">
      <alignment horizontal="right" vertical="center"/>
      <protection locked="0"/>
    </xf>
    <xf numFmtId="177" fontId="3" fillId="0" borderId="0" xfId="0" applyNumberFormat="1" applyFont="1" applyProtection="1">
      <alignment vertical="center"/>
      <protection locked="0"/>
    </xf>
    <xf numFmtId="0" fontId="0" fillId="0" borderId="0" xfId="0" applyAlignment="1" applyProtection="1">
      <alignment horizontal="right" vertical="center"/>
      <protection locked="0"/>
    </xf>
    <xf numFmtId="179" fontId="3" fillId="0" borderId="0" xfId="0" applyNumberFormat="1" applyFont="1" applyProtection="1">
      <alignment vertical="center"/>
      <protection locked="0"/>
    </xf>
    <xf numFmtId="0" fontId="3" fillId="0" borderId="1" xfId="0" applyFont="1" applyBorder="1" applyProtection="1">
      <alignment vertical="center"/>
      <protection locked="0"/>
    </xf>
    <xf numFmtId="180" fontId="3" fillId="2" borderId="1" xfId="1" applyNumberFormat="1" applyFont="1" applyFill="1" applyBorder="1" applyProtection="1">
      <alignment vertical="center"/>
      <protection locked="0"/>
    </xf>
    <xf numFmtId="49" fontId="3" fillId="0" borderId="1" xfId="0" applyNumberFormat="1" applyFont="1" applyBorder="1" applyAlignment="1" applyProtection="1">
      <alignment horizontal="left" vertical="center"/>
      <protection locked="0"/>
    </xf>
    <xf numFmtId="0" fontId="10" fillId="0" borderId="0" xfId="0" applyFont="1" applyProtection="1">
      <alignment vertical="center"/>
      <protection locked="0"/>
    </xf>
    <xf numFmtId="0" fontId="3" fillId="0" borderId="12" xfId="0" applyFont="1" applyBorder="1" applyProtection="1">
      <alignment vertical="center"/>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vertical="center" wrapText="1"/>
      <protection locked="0"/>
    </xf>
    <xf numFmtId="0" fontId="3" fillId="0" borderId="8" xfId="0" applyFont="1" applyBorder="1" applyAlignment="1" applyProtection="1">
      <alignment horizontal="center" vertical="center" wrapText="1"/>
      <protection locked="0"/>
    </xf>
    <xf numFmtId="0" fontId="7" fillId="0" borderId="2" xfId="0" applyFont="1" applyBorder="1" applyAlignment="1" applyProtection="1">
      <alignment horizontal="left" vertical="center" wrapText="1"/>
      <protection locked="0"/>
    </xf>
    <xf numFmtId="38" fontId="3" fillId="2" borderId="2" xfId="1" applyFont="1" applyFill="1" applyBorder="1" applyProtection="1">
      <alignment vertical="center"/>
      <protection locked="0"/>
    </xf>
    <xf numFmtId="0" fontId="0" fillId="2" borderId="1" xfId="0" applyFill="1" applyBorder="1" applyProtection="1">
      <alignment vertical="center"/>
      <protection locked="0"/>
    </xf>
    <xf numFmtId="0" fontId="8" fillId="0" borderId="0" xfId="0" applyFont="1" applyProtection="1">
      <alignment vertical="center"/>
      <protection locked="0"/>
    </xf>
    <xf numFmtId="0" fontId="7" fillId="0" borderId="1" xfId="0" applyFont="1" applyBorder="1" applyAlignment="1" applyProtection="1">
      <alignment horizontal="left" vertical="center" wrapText="1"/>
      <protection locked="0"/>
    </xf>
    <xf numFmtId="178" fontId="3" fillId="2" borderId="1" xfId="0" applyNumberFormat="1" applyFont="1" applyFill="1" applyBorder="1" applyProtection="1">
      <alignment vertical="center"/>
      <protection locked="0"/>
    </xf>
    <xf numFmtId="0" fontId="12" fillId="0" borderId="0" xfId="0" applyFont="1" applyProtection="1">
      <alignment vertical="center"/>
      <protection locked="0"/>
    </xf>
    <xf numFmtId="49" fontId="3" fillId="0" borderId="1" xfId="0" applyNumberFormat="1" applyFont="1" applyBorder="1" applyAlignment="1" applyProtection="1">
      <alignment vertical="center" wrapText="1"/>
      <protection locked="0"/>
    </xf>
    <xf numFmtId="0" fontId="8" fillId="2" borderId="1" xfId="0" applyFont="1" applyFill="1" applyBorder="1" applyProtection="1">
      <alignment vertical="center"/>
      <protection locked="0"/>
    </xf>
    <xf numFmtId="179" fontId="3" fillId="2" borderId="1" xfId="0" applyNumberFormat="1" applyFont="1" applyFill="1" applyBorder="1" applyProtection="1">
      <alignment vertical="center"/>
      <protection locked="0"/>
    </xf>
    <xf numFmtId="179" fontId="10" fillId="2" borderId="1" xfId="0" applyNumberFormat="1" applyFont="1" applyFill="1" applyBorder="1" applyProtection="1">
      <alignment vertical="center"/>
      <protection locked="0"/>
    </xf>
    <xf numFmtId="0" fontId="3" fillId="0" borderId="3" xfId="0" applyFont="1" applyBorder="1" applyAlignment="1" applyProtection="1">
      <alignment vertical="center" wrapText="1"/>
      <protection locked="0"/>
    </xf>
    <xf numFmtId="0" fontId="3" fillId="0" borderId="3" xfId="0" applyFont="1" applyBorder="1" applyAlignment="1" applyProtection="1">
      <alignment horizontal="center" vertical="center" wrapText="1"/>
      <protection locked="0"/>
    </xf>
    <xf numFmtId="49" fontId="5" fillId="0" borderId="3" xfId="0" applyNumberFormat="1" applyFont="1" applyBorder="1" applyAlignment="1" applyProtection="1">
      <alignment vertical="center" wrapText="1"/>
      <protection locked="0"/>
    </xf>
    <xf numFmtId="0" fontId="11" fillId="2" borderId="1" xfId="0" applyFont="1" applyFill="1" applyBorder="1" applyProtection="1">
      <alignment vertical="center"/>
      <protection locked="0"/>
    </xf>
    <xf numFmtId="0" fontId="3" fillId="0" borderId="0" xfId="0" applyFont="1" applyAlignment="1" applyProtection="1">
      <alignment vertical="center" wrapText="1"/>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176" fontId="3" fillId="2" borderId="1" xfId="0" applyNumberFormat="1" applyFont="1" applyFill="1" applyBorder="1" applyProtection="1">
      <alignment vertical="center"/>
      <protection locked="0"/>
    </xf>
    <xf numFmtId="49" fontId="3" fillId="0" borderId="0" xfId="0" applyNumberFormat="1" applyFont="1" applyProtection="1">
      <alignment vertical="center"/>
      <protection locked="0"/>
    </xf>
    <xf numFmtId="40" fontId="3" fillId="0" borderId="0" xfId="1" applyNumberFormat="1" applyFont="1" applyProtection="1">
      <alignment vertical="center"/>
      <protection locked="0"/>
    </xf>
    <xf numFmtId="38" fontId="3" fillId="0" borderId="1" xfId="1" applyFont="1" applyFill="1" applyBorder="1" applyProtection="1">
      <alignment vertical="center"/>
      <protection locked="0"/>
    </xf>
    <xf numFmtId="38" fontId="3" fillId="0" borderId="0" xfId="1" applyFont="1" applyProtection="1">
      <alignment vertical="center"/>
      <protection locked="0"/>
    </xf>
    <xf numFmtId="55" fontId="3" fillId="0" borderId="0" xfId="0" applyNumberFormat="1" applyFont="1" applyProtection="1">
      <alignment vertical="center"/>
      <protection locked="0"/>
    </xf>
    <xf numFmtId="0" fontId="6" fillId="0" borderId="0" xfId="0" applyFont="1" applyAlignment="1" applyProtection="1">
      <alignment vertical="center" wrapText="1"/>
      <protection locked="0"/>
    </xf>
    <xf numFmtId="0" fontId="0" fillId="0" borderId="12" xfId="0" applyBorder="1" applyProtection="1">
      <alignment vertical="center"/>
      <protection locked="0"/>
    </xf>
    <xf numFmtId="0" fontId="14" fillId="0" borderId="0" xfId="0" applyFont="1" applyAlignment="1" applyProtection="1">
      <alignment vertical="center" wrapText="1"/>
      <protection locked="0"/>
    </xf>
    <xf numFmtId="0" fontId="14" fillId="0" borderId="0" xfId="0" applyFont="1" applyProtection="1">
      <alignment vertical="center"/>
      <protection locked="0"/>
    </xf>
    <xf numFmtId="0" fontId="3" fillId="0" borderId="6" xfId="0" applyFont="1" applyBorder="1" applyAlignment="1" applyProtection="1">
      <alignment vertical="center" wrapText="1"/>
      <protection locked="0"/>
    </xf>
    <xf numFmtId="0" fontId="3" fillId="0" borderId="6" xfId="0" applyFont="1" applyBorder="1" applyAlignment="1" applyProtection="1">
      <alignment horizontal="center" vertical="center" wrapText="1"/>
      <protection locked="0"/>
    </xf>
    <xf numFmtId="49" fontId="3" fillId="0" borderId="6" xfId="0" applyNumberFormat="1" applyFont="1" applyBorder="1" applyAlignment="1" applyProtection="1">
      <alignment horizontal="left" vertical="center" wrapText="1"/>
      <protection locked="0"/>
    </xf>
    <xf numFmtId="184" fontId="3" fillId="0" borderId="6" xfId="0" applyNumberFormat="1" applyFont="1" applyBorder="1" applyProtection="1">
      <alignment vertical="center"/>
      <protection locked="0"/>
    </xf>
    <xf numFmtId="38" fontId="3" fillId="2" borderId="1" xfId="1" applyFont="1" applyFill="1" applyBorder="1" applyProtection="1">
      <alignment vertical="center"/>
      <protection locked="0"/>
    </xf>
    <xf numFmtId="49" fontId="3" fillId="0" borderId="1" xfId="0" applyNumberFormat="1" applyFont="1" applyBorder="1" applyAlignment="1" applyProtection="1">
      <alignment horizontal="left" vertical="center" wrapText="1"/>
      <protection locked="0"/>
    </xf>
    <xf numFmtId="49" fontId="5" fillId="0" borderId="1" xfId="0" applyNumberFormat="1"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177" fontId="3" fillId="0" borderId="4" xfId="0" applyNumberFormat="1" applyFont="1" applyBorder="1" applyProtection="1">
      <alignment vertical="center"/>
      <protection locked="0"/>
    </xf>
    <xf numFmtId="0" fontId="15" fillId="0" borderId="0" xfId="0" applyFont="1" applyProtection="1">
      <alignment vertical="center"/>
      <protection locked="0"/>
    </xf>
    <xf numFmtId="181" fontId="3" fillId="2" borderId="2" xfId="0" applyNumberFormat="1" applyFont="1" applyFill="1" applyBorder="1" applyProtection="1">
      <alignment vertical="center"/>
      <protection locked="0"/>
    </xf>
    <xf numFmtId="181" fontId="3" fillId="2" borderId="1" xfId="0" applyNumberFormat="1" applyFont="1" applyFill="1" applyBorder="1" applyProtection="1">
      <alignment vertical="center"/>
      <protection locked="0"/>
    </xf>
    <xf numFmtId="0" fontId="6" fillId="0" borderId="0" xfId="0" applyFont="1">
      <alignment vertical="center"/>
    </xf>
    <xf numFmtId="180" fontId="3" fillId="3" borderId="1" xfId="1" applyNumberFormat="1" applyFont="1" applyFill="1" applyBorder="1" applyProtection="1">
      <alignment vertical="center"/>
    </xf>
    <xf numFmtId="180" fontId="3" fillId="3" borderId="1" xfId="0" applyNumberFormat="1" applyFont="1" applyFill="1" applyBorder="1">
      <alignment vertical="center"/>
    </xf>
    <xf numFmtId="38" fontId="3" fillId="3" borderId="1" xfId="1" applyFont="1" applyFill="1" applyBorder="1" applyAlignment="1" applyProtection="1">
      <alignment vertical="center" wrapText="1"/>
    </xf>
    <xf numFmtId="38" fontId="3" fillId="3" borderId="1" xfId="1" applyFont="1" applyFill="1" applyBorder="1" applyProtection="1">
      <alignment vertical="center"/>
    </xf>
    <xf numFmtId="182" fontId="3" fillId="3" borderId="1" xfId="0" applyNumberFormat="1" applyFont="1" applyFill="1" applyBorder="1" applyAlignment="1">
      <alignment vertical="center" wrapText="1"/>
    </xf>
    <xf numFmtId="182" fontId="3" fillId="3" borderId="1" xfId="0" applyNumberFormat="1" applyFont="1" applyFill="1" applyBorder="1">
      <alignment vertical="center"/>
    </xf>
    <xf numFmtId="181" fontId="3" fillId="3" borderId="1" xfId="0" applyNumberFormat="1" applyFont="1" applyFill="1" applyBorder="1">
      <alignment vertical="center"/>
    </xf>
    <xf numFmtId="183" fontId="3" fillId="3" borderId="1" xfId="0" applyNumberFormat="1" applyFont="1" applyFill="1" applyBorder="1">
      <alignment vertical="center"/>
    </xf>
    <xf numFmtId="181" fontId="3" fillId="3" borderId="1" xfId="0" applyNumberFormat="1" applyFont="1" applyFill="1" applyBorder="1" applyAlignment="1">
      <alignment vertical="center" wrapText="1"/>
    </xf>
    <xf numFmtId="179" fontId="3" fillId="3" borderId="1" xfId="0" applyNumberFormat="1" applyFont="1" applyFill="1" applyBorder="1">
      <alignment vertical="center"/>
    </xf>
    <xf numFmtId="183" fontId="16" fillId="3" borderId="1" xfId="0" applyNumberFormat="1" applyFont="1" applyFill="1" applyBorder="1">
      <alignment vertical="center"/>
    </xf>
    <xf numFmtId="0" fontId="3" fillId="2" borderId="3" xfId="0" applyFont="1" applyFill="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9" xfId="0" applyBorder="1" applyAlignment="1" applyProtection="1">
      <alignment vertical="center" wrapText="1"/>
      <protection locked="0"/>
    </xf>
    <xf numFmtId="0" fontId="3" fillId="0" borderId="2"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2" borderId="1"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2" borderId="3"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2" borderId="11"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0" borderId="2" xfId="0" applyFont="1" applyBorder="1" applyProtection="1">
      <alignment vertical="center"/>
      <protection locked="0"/>
    </xf>
    <xf numFmtId="0" fontId="3" fillId="0" borderId="10" xfId="0" applyFont="1" applyBorder="1" applyProtection="1">
      <alignment vertical="center"/>
      <protection locked="0"/>
    </xf>
    <xf numFmtId="0" fontId="3" fillId="3" borderId="2"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8"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38" fontId="3" fillId="3" borderId="3" xfId="1" applyFont="1" applyFill="1" applyBorder="1" applyProtection="1">
      <alignment vertical="center"/>
    </xf>
    <xf numFmtId="38" fontId="3" fillId="3" borderId="4" xfId="1" applyFont="1" applyFill="1" applyBorder="1" applyProtection="1">
      <alignment vertical="center"/>
    </xf>
    <xf numFmtId="38" fontId="3" fillId="3" borderId="9" xfId="1" applyFont="1" applyFill="1" applyBorder="1" applyProtection="1">
      <alignment vertical="center"/>
    </xf>
    <xf numFmtId="0" fontId="0" fillId="0" borderId="9" xfId="0" applyBorder="1" applyAlignment="1" applyProtection="1">
      <alignment horizontal="center" vertical="center" shrinkToFit="1"/>
      <protection locked="0"/>
    </xf>
    <xf numFmtId="0" fontId="10" fillId="2" borderId="3" xfId="0" applyFont="1" applyFill="1" applyBorder="1" applyAlignment="1" applyProtection="1">
      <alignment vertical="center" shrinkToFit="1"/>
      <protection locked="0"/>
    </xf>
    <xf numFmtId="0" fontId="8" fillId="2" borderId="4" xfId="0" applyFont="1" applyFill="1" applyBorder="1" applyAlignment="1" applyProtection="1">
      <alignment vertical="center" shrinkToFit="1"/>
      <protection locked="0"/>
    </xf>
    <xf numFmtId="0" fontId="8" fillId="2" borderId="9" xfId="0" applyFont="1" applyFill="1" applyBorder="1" applyAlignment="1" applyProtection="1">
      <alignment vertical="center" shrinkToFit="1"/>
      <protection locked="0"/>
    </xf>
    <xf numFmtId="0" fontId="3" fillId="2" borderId="3" xfId="0" applyFont="1" applyFill="1" applyBorder="1" applyAlignment="1" applyProtection="1">
      <alignment vertical="center" shrinkToFit="1"/>
      <protection locked="0"/>
    </xf>
    <xf numFmtId="0" fontId="0" fillId="0" borderId="9" xfId="0" applyBorder="1" applyProtection="1">
      <alignment vertical="center"/>
      <protection locked="0"/>
    </xf>
    <xf numFmtId="0" fontId="3" fillId="2" borderId="4" xfId="0" applyFont="1" applyFill="1" applyBorder="1" applyAlignment="1" applyProtection="1">
      <alignment vertical="center" wrapText="1"/>
      <protection locked="0"/>
    </xf>
    <xf numFmtId="0" fontId="3" fillId="2" borderId="9" xfId="0" applyFont="1" applyFill="1" applyBorder="1" applyAlignment="1" applyProtection="1">
      <alignment vertical="center" wrapText="1"/>
      <protection locked="0"/>
    </xf>
    <xf numFmtId="0" fontId="10" fillId="2" borderId="4" xfId="0" applyFont="1" applyFill="1" applyBorder="1" applyAlignment="1" applyProtection="1">
      <alignment vertical="center" shrinkToFit="1"/>
      <protection locked="0"/>
    </xf>
    <xf numFmtId="0" fontId="10" fillId="2" borderId="9" xfId="0" applyFont="1" applyFill="1" applyBorder="1" applyAlignment="1" applyProtection="1">
      <alignment vertical="center" shrinkToFit="1"/>
      <protection locked="0"/>
    </xf>
    <xf numFmtId="0" fontId="3" fillId="2" borderId="9" xfId="0" applyFont="1" applyFill="1" applyBorder="1" applyAlignment="1" applyProtection="1">
      <alignment vertical="center" shrinkToFit="1"/>
      <protection locked="0"/>
    </xf>
    <xf numFmtId="0" fontId="3" fillId="2" borderId="2"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0" borderId="2" xfId="0" applyFont="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698498</xdr:colOff>
      <xdr:row>36</xdr:row>
      <xdr:rowOff>137583</xdr:rowOff>
    </xdr:from>
    <xdr:to>
      <xdr:col>16</xdr:col>
      <xdr:colOff>979714</xdr:colOff>
      <xdr:row>37</xdr:row>
      <xdr:rowOff>296332</xdr:rowOff>
    </xdr:to>
    <xdr:sp macro="" textlink="">
      <xdr:nvSpPr>
        <xdr:cNvPr id="2" name="正方形/長方形 1">
          <a:extLst>
            <a:ext uri="{FF2B5EF4-FFF2-40B4-BE49-F238E27FC236}">
              <a16:creationId xmlns:a16="http://schemas.microsoft.com/office/drawing/2014/main" id="{02D56572-95B5-4B05-8602-BC71B2ACF383}"/>
            </a:ext>
          </a:extLst>
        </xdr:cNvPr>
        <xdr:cNvSpPr/>
      </xdr:nvSpPr>
      <xdr:spPr>
        <a:xfrm>
          <a:off x="10426698" y="11262783"/>
          <a:ext cx="5304066" cy="539749"/>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rPr>
            <a:t>”リファレンスからの</a:t>
          </a:r>
          <a:r>
            <a:rPr kumimoji="1" lang="en-US" altLang="ja-JP" sz="1300" b="1">
              <a:solidFill>
                <a:srgbClr val="FF0000"/>
              </a:solidFill>
            </a:rPr>
            <a:t>CO2</a:t>
          </a:r>
          <a:r>
            <a:rPr kumimoji="1" lang="ja-JP" altLang="en-US" sz="1300" b="1">
              <a:solidFill>
                <a:srgbClr val="FF0000"/>
              </a:solidFill>
            </a:rPr>
            <a:t>排出量削減量＞</a:t>
          </a:r>
          <a:r>
            <a:rPr kumimoji="1" lang="en-US" altLang="ja-JP" sz="1300" b="1">
              <a:solidFill>
                <a:srgbClr val="FF0000"/>
              </a:solidFill>
            </a:rPr>
            <a:t>BaU</a:t>
          </a:r>
          <a:r>
            <a:rPr kumimoji="1" lang="ja-JP" altLang="en-US" sz="1300" b="1">
              <a:solidFill>
                <a:srgbClr val="FF0000"/>
              </a:solidFill>
            </a:rPr>
            <a:t>からの</a:t>
          </a:r>
          <a:r>
            <a:rPr kumimoji="1" lang="en-US" altLang="ja-JP" sz="1300" b="1">
              <a:solidFill>
                <a:srgbClr val="FF0000"/>
              </a:solidFill>
            </a:rPr>
            <a:t>CO2</a:t>
          </a:r>
          <a:r>
            <a:rPr kumimoji="1" lang="ja-JP" altLang="en-US" sz="1300" b="1">
              <a:solidFill>
                <a:srgbClr val="FF0000"/>
              </a:solidFill>
            </a:rPr>
            <a:t>排出削減量”　</a:t>
          </a:r>
          <a:endParaRPr kumimoji="1" lang="en-US" altLang="ja-JP" sz="1300" b="1">
            <a:solidFill>
              <a:srgbClr val="FF0000"/>
            </a:solidFill>
          </a:endParaRPr>
        </a:p>
        <a:p>
          <a:pPr algn="l"/>
          <a:r>
            <a:rPr kumimoji="1" lang="ja-JP" altLang="en-US" sz="1300" b="1">
              <a:solidFill>
                <a:srgbClr val="FF0000"/>
              </a:solidFill>
            </a:rPr>
            <a:t>の場合は適切ではないため見直しを行うこと</a:t>
          </a:r>
        </a:p>
      </xdr:txBody>
    </xdr:sp>
    <xdr:clientData/>
  </xdr:twoCellAnchor>
  <xdr:oneCellAnchor>
    <xdr:from>
      <xdr:col>10</xdr:col>
      <xdr:colOff>10079</xdr:colOff>
      <xdr:row>40</xdr:row>
      <xdr:rowOff>155221</xdr:rowOff>
    </xdr:from>
    <xdr:ext cx="6296378" cy="2905479"/>
    <xdr:sp macro="" textlink="">
      <xdr:nvSpPr>
        <xdr:cNvPr id="3" name="テキスト ボックス 2">
          <a:extLst>
            <a:ext uri="{FF2B5EF4-FFF2-40B4-BE49-F238E27FC236}">
              <a16:creationId xmlns:a16="http://schemas.microsoft.com/office/drawing/2014/main" id="{2E903224-5A4B-4F97-BE19-B3481B2DA9DE}"/>
            </a:ext>
          </a:extLst>
        </xdr:cNvPr>
        <xdr:cNvSpPr txBox="1"/>
      </xdr:nvSpPr>
      <xdr:spPr>
        <a:xfrm>
          <a:off x="10455829" y="12315471"/>
          <a:ext cx="6296378" cy="2905479"/>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（参考）</a:t>
          </a:r>
          <a:endParaRPr lang="en-US" altLang="ja-JP" sz="1400" b="0" i="0" u="none" strike="noStrike" baseline="0">
            <a:solidFill>
              <a:schemeClr val="tx1"/>
            </a:solidFill>
            <a:latin typeface="Meiryo UI" panose="020B0604030504040204" pitchFamily="50" charset="-128"/>
            <a:ea typeface="Meiryo UI" panose="020B0604030504040204" pitchFamily="50" charset="-128"/>
            <a:cs typeface="+mn-cs"/>
          </a:endParaRPr>
        </a:p>
        <a:p>
          <a:r>
            <a:rPr lang="ja-JP" altLang="en-US" sz="1400" b="1" i="0" u="sng" strike="noStrike" baseline="0">
              <a:solidFill>
                <a:schemeClr val="tx1"/>
              </a:solidFill>
              <a:latin typeface="Meiryo UI" panose="020B0604030504040204" pitchFamily="50" charset="-128"/>
              <a:ea typeface="Meiryo UI" panose="020B0604030504040204" pitchFamily="50" charset="-128"/>
              <a:cs typeface="+mn-cs"/>
            </a:rPr>
            <a:t>令和８年度公募要領　技術別採択条件　３．蓄電池単独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（１）蓄電池は、再生可能エネルギー発電設備で発電された電力のみを充電するものであり、蓄電池から供給される電力量が測定できること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（２）蓄電池導入の必要性について、以下の要件を満たすこと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接続先において、供給電力に余剰がありかつ出力規制等により再生可能エネルギーの電力が有効に使用されていない状況があること。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供給電力に余剰があることや出力規制等については、正当、合理的理由が示されること。また</a:t>
          </a:r>
          <a:r>
            <a:rPr lang="id-ID" altLang="ja-JP" sz="1400" b="0" i="0" u="none" strike="noStrike" baseline="0">
              <a:solidFill>
                <a:schemeClr val="tx1"/>
              </a:solidFill>
              <a:latin typeface="Meiryo UI" panose="020B0604030504040204" pitchFamily="50" charset="-128"/>
              <a:ea typeface="Meiryo UI" panose="020B0604030504040204" pitchFamily="50" charset="-128"/>
              <a:cs typeface="+mn-cs"/>
            </a:rPr>
            <a:t>MRV</a:t>
          </a:r>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期間継続する見込みを示すこと。 </a:t>
          </a:r>
          <a:endParaRPr kumimoji="1" lang="ja-JP" altLang="en-US" sz="1400">
            <a:latin typeface="Meiryo UI" panose="020B0604030504040204" pitchFamily="50" charset="-128"/>
            <a:ea typeface="Meiryo UI" panose="020B0604030504040204" pitchFamily="50" charset="-128"/>
          </a:endParaRPr>
        </a:p>
      </xdr:txBody>
    </xdr:sp>
    <xdr:clientData/>
  </xdr:oneCellAnchor>
  <xdr:twoCellAnchor>
    <xdr:from>
      <xdr:col>0</xdr:col>
      <xdr:colOff>297744</xdr:colOff>
      <xdr:row>41</xdr:row>
      <xdr:rowOff>25400</xdr:rowOff>
    </xdr:from>
    <xdr:to>
      <xdr:col>9</xdr:col>
      <xdr:colOff>136073</xdr:colOff>
      <xdr:row>82</xdr:row>
      <xdr:rowOff>0</xdr:rowOff>
    </xdr:to>
    <xdr:grpSp>
      <xdr:nvGrpSpPr>
        <xdr:cNvPr id="4" name="グループ化 3">
          <a:extLst>
            <a:ext uri="{FF2B5EF4-FFF2-40B4-BE49-F238E27FC236}">
              <a16:creationId xmlns:a16="http://schemas.microsoft.com/office/drawing/2014/main" id="{0B250CE1-E33B-45C8-B9E1-AED7F069302A}"/>
            </a:ext>
          </a:extLst>
        </xdr:cNvPr>
        <xdr:cNvGrpSpPr/>
      </xdr:nvGrpSpPr>
      <xdr:grpSpPr>
        <a:xfrm>
          <a:off x="297744" y="12348369"/>
          <a:ext cx="10803985" cy="6808787"/>
          <a:chOff x="297744" y="12652829"/>
          <a:chExt cx="9571972" cy="6669314"/>
        </a:xfrm>
      </xdr:grpSpPr>
      <xdr:grpSp>
        <xdr:nvGrpSpPr>
          <xdr:cNvPr id="5" name="グループ化 4">
            <a:extLst>
              <a:ext uri="{FF2B5EF4-FFF2-40B4-BE49-F238E27FC236}">
                <a16:creationId xmlns:a16="http://schemas.microsoft.com/office/drawing/2014/main" id="{21DF616C-73C0-D1E0-246D-F611305407BD}"/>
              </a:ext>
            </a:extLst>
          </xdr:cNvPr>
          <xdr:cNvGrpSpPr/>
        </xdr:nvGrpSpPr>
        <xdr:grpSpPr>
          <a:xfrm>
            <a:off x="299358" y="14214929"/>
            <a:ext cx="9570358" cy="5107214"/>
            <a:chOff x="326571" y="14214929"/>
            <a:chExt cx="9570358" cy="5107214"/>
          </a:xfrm>
        </xdr:grpSpPr>
        <xdr:sp macro="" textlink="">
          <xdr:nvSpPr>
            <xdr:cNvPr id="7" name="正方形/長方形 6">
              <a:extLst>
                <a:ext uri="{FF2B5EF4-FFF2-40B4-BE49-F238E27FC236}">
                  <a16:creationId xmlns:a16="http://schemas.microsoft.com/office/drawing/2014/main" id="{B223B8D8-A68C-7FE5-C78D-1B4C405554AA}"/>
                </a:ext>
              </a:extLst>
            </xdr:cNvPr>
            <xdr:cNvSpPr/>
          </xdr:nvSpPr>
          <xdr:spPr>
            <a:xfrm>
              <a:off x="326571" y="14214929"/>
              <a:ext cx="9570358" cy="510721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8" name="グループ化 7">
              <a:extLst>
                <a:ext uri="{FF2B5EF4-FFF2-40B4-BE49-F238E27FC236}">
                  <a16:creationId xmlns:a16="http://schemas.microsoft.com/office/drawing/2014/main" id="{FA1CA8D2-17AE-45C6-AC54-9359C3ED48C5}"/>
                </a:ext>
              </a:extLst>
            </xdr:cNvPr>
            <xdr:cNvGrpSpPr/>
          </xdr:nvGrpSpPr>
          <xdr:grpSpPr>
            <a:xfrm>
              <a:off x="494491" y="14311086"/>
              <a:ext cx="9043208" cy="4885871"/>
              <a:chOff x="1219200" y="1295400"/>
              <a:chExt cx="7778751" cy="4256513"/>
            </a:xfrm>
          </xdr:grpSpPr>
          <xdr:grpSp>
            <xdr:nvGrpSpPr>
              <xdr:cNvPr id="9" name="グループ化 101">
                <a:extLst>
                  <a:ext uri="{FF2B5EF4-FFF2-40B4-BE49-F238E27FC236}">
                    <a16:creationId xmlns:a16="http://schemas.microsoft.com/office/drawing/2014/main" id="{890CF6BA-DA9C-CBBC-E1B8-42F3F2708EDC}"/>
                  </a:ext>
                </a:extLst>
              </xdr:cNvPr>
              <xdr:cNvGrpSpPr>
                <a:grpSpLocks/>
              </xdr:cNvGrpSpPr>
            </xdr:nvGrpSpPr>
            <xdr:grpSpPr bwMode="auto">
              <a:xfrm>
                <a:off x="1219200" y="1295400"/>
                <a:ext cx="7395293" cy="4256513"/>
                <a:chOff x="2457450" y="1360172"/>
                <a:chExt cx="8942363" cy="4614491"/>
              </a:xfrm>
            </xdr:grpSpPr>
            <xdr:grpSp>
              <xdr:nvGrpSpPr>
                <xdr:cNvPr id="12" name="グループ化 102">
                  <a:extLst>
                    <a:ext uri="{FF2B5EF4-FFF2-40B4-BE49-F238E27FC236}">
                      <a16:creationId xmlns:a16="http://schemas.microsoft.com/office/drawing/2014/main" id="{8BC60B52-7CB4-441E-0953-A6BE8D7190DB}"/>
                    </a:ext>
                  </a:extLst>
                </xdr:cNvPr>
                <xdr:cNvGrpSpPr>
                  <a:grpSpLocks/>
                </xdr:cNvGrpSpPr>
              </xdr:nvGrpSpPr>
              <xdr:grpSpPr bwMode="auto">
                <a:xfrm>
                  <a:off x="2457450" y="1360172"/>
                  <a:ext cx="8721090" cy="4232554"/>
                  <a:chOff x="2457450" y="1360172"/>
                  <a:chExt cx="8721090" cy="4232554"/>
                </a:xfrm>
              </xdr:grpSpPr>
              <xdr:cxnSp macro="">
                <xdr:nvCxnSpPr>
                  <xdr:cNvPr id="20" name="直線コネクタ 19">
                    <a:extLst>
                      <a:ext uri="{FF2B5EF4-FFF2-40B4-BE49-F238E27FC236}">
                        <a16:creationId xmlns:a16="http://schemas.microsoft.com/office/drawing/2014/main" id="{B86D95E3-FB4E-8C88-763A-A0F3984A105D}"/>
                      </a:ext>
                    </a:extLst>
                  </xdr:cNvPr>
                  <xdr:cNvCxnSpPr>
                    <a:cxnSpLocks/>
                  </xdr:cNvCxnSpPr>
                </xdr:nvCxnSpPr>
                <xdr:spPr>
                  <a:xfrm>
                    <a:off x="2522947" y="5592950"/>
                    <a:ext cx="8654942" cy="0"/>
                  </a:xfrm>
                  <a:prstGeom prst="line">
                    <a:avLst/>
                  </a:prstGeom>
                  <a:ln w="3492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フリーフォーム: 図形 20">
                    <a:extLst>
                      <a:ext uri="{FF2B5EF4-FFF2-40B4-BE49-F238E27FC236}">
                        <a16:creationId xmlns:a16="http://schemas.microsoft.com/office/drawing/2014/main" id="{002ECD34-0BC4-E815-BBDE-A1785DE0471F}"/>
                      </a:ext>
                    </a:extLst>
                  </xdr:cNvPr>
                  <xdr:cNvSpPr/>
                </xdr:nvSpPr>
                <xdr:spPr>
                  <a:xfrm>
                    <a:off x="3935808" y="2573172"/>
                    <a:ext cx="5445596" cy="3011295"/>
                  </a:xfrm>
                  <a:custGeom>
                    <a:avLst/>
                    <a:gdLst>
                      <a:gd name="connsiteX0" fmla="*/ 0 w 5452110"/>
                      <a:gd name="connsiteY0" fmla="*/ 2988236 h 2999666"/>
                      <a:gd name="connsiteX1" fmla="*/ 765810 w 5452110"/>
                      <a:gd name="connsiteY1" fmla="*/ 2931086 h 2999666"/>
                      <a:gd name="connsiteX2" fmla="*/ 1314450 w 5452110"/>
                      <a:gd name="connsiteY2" fmla="*/ 2428166 h 2999666"/>
                      <a:gd name="connsiteX3" fmla="*/ 1657350 w 5452110"/>
                      <a:gd name="connsiteY3" fmla="*/ 1765226 h 2999666"/>
                      <a:gd name="connsiteX4" fmla="*/ 1931670 w 5452110"/>
                      <a:gd name="connsiteY4" fmla="*/ 1102286 h 2999666"/>
                      <a:gd name="connsiteX5" fmla="*/ 2125980 w 5452110"/>
                      <a:gd name="connsiteY5" fmla="*/ 382196 h 2999666"/>
                      <a:gd name="connsiteX6" fmla="*/ 2537460 w 5452110"/>
                      <a:gd name="connsiteY6" fmla="*/ 39296 h 2999666"/>
                      <a:gd name="connsiteX7" fmla="*/ 2891790 w 5452110"/>
                      <a:gd name="connsiteY7" fmla="*/ 5006 h 2999666"/>
                      <a:gd name="connsiteX8" fmla="*/ 3166110 w 5452110"/>
                      <a:gd name="connsiteY8" fmla="*/ 16436 h 2999666"/>
                      <a:gd name="connsiteX9" fmla="*/ 3406140 w 5452110"/>
                      <a:gd name="connsiteY9" fmla="*/ 119306 h 2999666"/>
                      <a:gd name="connsiteX10" fmla="*/ 3589020 w 5452110"/>
                      <a:gd name="connsiteY10" fmla="*/ 393626 h 2999666"/>
                      <a:gd name="connsiteX11" fmla="*/ 3760470 w 5452110"/>
                      <a:gd name="connsiteY11" fmla="*/ 862256 h 2999666"/>
                      <a:gd name="connsiteX12" fmla="*/ 3886200 w 5452110"/>
                      <a:gd name="connsiteY12" fmla="*/ 1342316 h 2999666"/>
                      <a:gd name="connsiteX13" fmla="*/ 4194810 w 5452110"/>
                      <a:gd name="connsiteY13" fmla="*/ 1799516 h 2999666"/>
                      <a:gd name="connsiteX14" fmla="*/ 4446270 w 5452110"/>
                      <a:gd name="connsiteY14" fmla="*/ 2233856 h 2999666"/>
                      <a:gd name="connsiteX15" fmla="*/ 4594860 w 5452110"/>
                      <a:gd name="connsiteY15" fmla="*/ 2485316 h 2999666"/>
                      <a:gd name="connsiteX16" fmla="*/ 4766310 w 5452110"/>
                      <a:gd name="connsiteY16" fmla="*/ 2771066 h 2999666"/>
                      <a:gd name="connsiteX17" fmla="*/ 5086350 w 5452110"/>
                      <a:gd name="connsiteY17" fmla="*/ 2908226 h 2999666"/>
                      <a:gd name="connsiteX18" fmla="*/ 5452110 w 5452110"/>
                      <a:gd name="connsiteY18" fmla="*/ 2999666 h 2999666"/>
                      <a:gd name="connsiteX19" fmla="*/ 5452110 w 5452110"/>
                      <a:gd name="connsiteY19" fmla="*/ 2999666 h 2999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5452110" h="2999666">
                        <a:moveTo>
                          <a:pt x="0" y="2988236"/>
                        </a:moveTo>
                        <a:lnTo>
                          <a:pt x="765810" y="2931086"/>
                        </a:lnTo>
                        <a:cubicBezTo>
                          <a:pt x="984885" y="2837741"/>
                          <a:pt x="1165860" y="2622476"/>
                          <a:pt x="1314450" y="2428166"/>
                        </a:cubicBezTo>
                        <a:cubicBezTo>
                          <a:pt x="1463040" y="2233856"/>
                          <a:pt x="1554480" y="1986206"/>
                          <a:pt x="1657350" y="1765226"/>
                        </a:cubicBezTo>
                        <a:cubicBezTo>
                          <a:pt x="1760220" y="1544246"/>
                          <a:pt x="1853565" y="1332791"/>
                          <a:pt x="1931670" y="1102286"/>
                        </a:cubicBezTo>
                        <a:cubicBezTo>
                          <a:pt x="2009775" y="871781"/>
                          <a:pt x="2025015" y="559361"/>
                          <a:pt x="2125980" y="382196"/>
                        </a:cubicBezTo>
                        <a:cubicBezTo>
                          <a:pt x="2226945" y="205031"/>
                          <a:pt x="2409825" y="102161"/>
                          <a:pt x="2537460" y="39296"/>
                        </a:cubicBezTo>
                        <a:cubicBezTo>
                          <a:pt x="2665095" y="-23569"/>
                          <a:pt x="2787015" y="8816"/>
                          <a:pt x="2891790" y="5006"/>
                        </a:cubicBezTo>
                        <a:lnTo>
                          <a:pt x="3166110" y="16436"/>
                        </a:lnTo>
                        <a:cubicBezTo>
                          <a:pt x="3251835" y="35486"/>
                          <a:pt x="3335655" y="56441"/>
                          <a:pt x="3406140" y="119306"/>
                        </a:cubicBezTo>
                        <a:cubicBezTo>
                          <a:pt x="3476625" y="182171"/>
                          <a:pt x="3529965" y="269801"/>
                          <a:pt x="3589020" y="393626"/>
                        </a:cubicBezTo>
                        <a:cubicBezTo>
                          <a:pt x="3648075" y="517451"/>
                          <a:pt x="3710940" y="704141"/>
                          <a:pt x="3760470" y="862256"/>
                        </a:cubicBezTo>
                        <a:cubicBezTo>
                          <a:pt x="3810000" y="1020371"/>
                          <a:pt x="3813810" y="1186106"/>
                          <a:pt x="3886200" y="1342316"/>
                        </a:cubicBezTo>
                        <a:cubicBezTo>
                          <a:pt x="3958590" y="1498526"/>
                          <a:pt x="4101465" y="1650926"/>
                          <a:pt x="4194810" y="1799516"/>
                        </a:cubicBezTo>
                        <a:cubicBezTo>
                          <a:pt x="4288155" y="1948106"/>
                          <a:pt x="4379595" y="2119556"/>
                          <a:pt x="4446270" y="2233856"/>
                        </a:cubicBezTo>
                        <a:cubicBezTo>
                          <a:pt x="4512945" y="2348156"/>
                          <a:pt x="4541520" y="2395781"/>
                          <a:pt x="4594860" y="2485316"/>
                        </a:cubicBezTo>
                        <a:cubicBezTo>
                          <a:pt x="4648200" y="2574851"/>
                          <a:pt x="4684395" y="2700581"/>
                          <a:pt x="4766310" y="2771066"/>
                        </a:cubicBezTo>
                        <a:cubicBezTo>
                          <a:pt x="4848225" y="2841551"/>
                          <a:pt x="4972050" y="2870126"/>
                          <a:pt x="5086350" y="2908226"/>
                        </a:cubicBezTo>
                        <a:cubicBezTo>
                          <a:pt x="5200650" y="2946326"/>
                          <a:pt x="5452110" y="2999666"/>
                          <a:pt x="5452110" y="2999666"/>
                        </a:cubicBezTo>
                        <a:lnTo>
                          <a:pt x="5452110" y="2999666"/>
                        </a:ln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 name="フリーフォーム: 図形 21">
                    <a:extLst>
                      <a:ext uri="{FF2B5EF4-FFF2-40B4-BE49-F238E27FC236}">
                        <a16:creationId xmlns:a16="http://schemas.microsoft.com/office/drawing/2014/main" id="{0F676CB2-A60C-1E12-B2D8-82CA0AE2488F}"/>
                      </a:ext>
                    </a:extLst>
                  </xdr:cNvPr>
                  <xdr:cNvSpPr/>
                </xdr:nvSpPr>
                <xdr:spPr>
                  <a:xfrm>
                    <a:off x="2457450" y="1360172"/>
                    <a:ext cx="8580089" cy="1713469"/>
                  </a:xfrm>
                  <a:custGeom>
                    <a:avLst/>
                    <a:gdLst>
                      <a:gd name="connsiteX0" fmla="*/ 0 w 8583975"/>
                      <a:gd name="connsiteY0" fmla="*/ 1140410 h 1504035"/>
                      <a:gd name="connsiteX1" fmla="*/ 605790 w 8583975"/>
                      <a:gd name="connsiteY1" fmla="*/ 1254710 h 1504035"/>
                      <a:gd name="connsiteX2" fmla="*/ 822960 w 8583975"/>
                      <a:gd name="connsiteY2" fmla="*/ 1300430 h 1504035"/>
                      <a:gd name="connsiteX3" fmla="*/ 1371600 w 8583975"/>
                      <a:gd name="connsiteY3" fmla="*/ 1483310 h 1504035"/>
                      <a:gd name="connsiteX4" fmla="*/ 1714500 w 8583975"/>
                      <a:gd name="connsiteY4" fmla="*/ 1494740 h 1504035"/>
                      <a:gd name="connsiteX5" fmla="*/ 2194560 w 8583975"/>
                      <a:gd name="connsiteY5" fmla="*/ 1437590 h 1504035"/>
                      <a:gd name="connsiteX6" fmla="*/ 2788920 w 8583975"/>
                      <a:gd name="connsiteY6" fmla="*/ 854660 h 1504035"/>
                      <a:gd name="connsiteX7" fmla="*/ 3474720 w 8583975"/>
                      <a:gd name="connsiteY7" fmla="*/ 740360 h 1504035"/>
                      <a:gd name="connsiteX8" fmla="*/ 4411980 w 8583975"/>
                      <a:gd name="connsiteY8" fmla="*/ 774650 h 1504035"/>
                      <a:gd name="connsiteX9" fmla="*/ 4949190 w 8583975"/>
                      <a:gd name="connsiteY9" fmla="*/ 911810 h 1504035"/>
                      <a:gd name="connsiteX10" fmla="*/ 5749290 w 8583975"/>
                      <a:gd name="connsiteY10" fmla="*/ 1197560 h 1504035"/>
                      <a:gd name="connsiteX11" fmla="*/ 6297930 w 8583975"/>
                      <a:gd name="connsiteY11" fmla="*/ 1094690 h 1504035"/>
                      <a:gd name="connsiteX12" fmla="*/ 6652260 w 8583975"/>
                      <a:gd name="connsiteY12" fmla="*/ 443180 h 1504035"/>
                      <a:gd name="connsiteX13" fmla="*/ 6915150 w 8583975"/>
                      <a:gd name="connsiteY13" fmla="*/ 65990 h 1504035"/>
                      <a:gd name="connsiteX14" fmla="*/ 7315200 w 8583975"/>
                      <a:gd name="connsiteY14" fmla="*/ 31700 h 1504035"/>
                      <a:gd name="connsiteX15" fmla="*/ 7543800 w 8583975"/>
                      <a:gd name="connsiteY15" fmla="*/ 43130 h 1504035"/>
                      <a:gd name="connsiteX16" fmla="*/ 8001000 w 8583975"/>
                      <a:gd name="connsiteY16" fmla="*/ 557480 h 1504035"/>
                      <a:gd name="connsiteX17" fmla="*/ 8126730 w 8583975"/>
                      <a:gd name="connsiteY17" fmla="*/ 774650 h 1504035"/>
                      <a:gd name="connsiteX18" fmla="*/ 8526780 w 8583975"/>
                      <a:gd name="connsiteY18" fmla="*/ 1140410 h 1504035"/>
                      <a:gd name="connsiteX19" fmla="*/ 8572500 w 8583975"/>
                      <a:gd name="connsiteY19" fmla="*/ 1151840 h 15040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583975" h="1504035">
                        <a:moveTo>
                          <a:pt x="0" y="1140410"/>
                        </a:moveTo>
                        <a:lnTo>
                          <a:pt x="605790" y="1254710"/>
                        </a:lnTo>
                        <a:cubicBezTo>
                          <a:pt x="742950" y="1281380"/>
                          <a:pt x="695325" y="1262330"/>
                          <a:pt x="822960" y="1300430"/>
                        </a:cubicBezTo>
                        <a:cubicBezTo>
                          <a:pt x="950595" y="1338530"/>
                          <a:pt x="1223010" y="1450925"/>
                          <a:pt x="1371600" y="1483310"/>
                        </a:cubicBezTo>
                        <a:cubicBezTo>
                          <a:pt x="1520190" y="1515695"/>
                          <a:pt x="1577340" y="1502360"/>
                          <a:pt x="1714500" y="1494740"/>
                        </a:cubicBezTo>
                        <a:cubicBezTo>
                          <a:pt x="1851660" y="1487120"/>
                          <a:pt x="2015490" y="1544270"/>
                          <a:pt x="2194560" y="1437590"/>
                        </a:cubicBezTo>
                        <a:cubicBezTo>
                          <a:pt x="2373630" y="1330910"/>
                          <a:pt x="2575560" y="970865"/>
                          <a:pt x="2788920" y="854660"/>
                        </a:cubicBezTo>
                        <a:cubicBezTo>
                          <a:pt x="3002280" y="738455"/>
                          <a:pt x="3204210" y="753695"/>
                          <a:pt x="3474720" y="740360"/>
                        </a:cubicBezTo>
                        <a:cubicBezTo>
                          <a:pt x="3745230" y="727025"/>
                          <a:pt x="4166235" y="746075"/>
                          <a:pt x="4411980" y="774650"/>
                        </a:cubicBezTo>
                        <a:cubicBezTo>
                          <a:pt x="4657725" y="803225"/>
                          <a:pt x="4726305" y="841325"/>
                          <a:pt x="4949190" y="911810"/>
                        </a:cubicBezTo>
                        <a:cubicBezTo>
                          <a:pt x="5172075" y="982295"/>
                          <a:pt x="5524500" y="1167080"/>
                          <a:pt x="5749290" y="1197560"/>
                        </a:cubicBezTo>
                        <a:cubicBezTo>
                          <a:pt x="5974080" y="1228040"/>
                          <a:pt x="6147435" y="1220420"/>
                          <a:pt x="6297930" y="1094690"/>
                        </a:cubicBezTo>
                        <a:cubicBezTo>
                          <a:pt x="6448425" y="968960"/>
                          <a:pt x="6549390" y="614630"/>
                          <a:pt x="6652260" y="443180"/>
                        </a:cubicBezTo>
                        <a:cubicBezTo>
                          <a:pt x="6755130" y="271730"/>
                          <a:pt x="6804660" y="134570"/>
                          <a:pt x="6915150" y="65990"/>
                        </a:cubicBezTo>
                        <a:cubicBezTo>
                          <a:pt x="7025640" y="-2590"/>
                          <a:pt x="7210425" y="35510"/>
                          <a:pt x="7315200" y="31700"/>
                        </a:cubicBezTo>
                        <a:cubicBezTo>
                          <a:pt x="7419975" y="27890"/>
                          <a:pt x="7429500" y="-44500"/>
                          <a:pt x="7543800" y="43130"/>
                        </a:cubicBezTo>
                        <a:cubicBezTo>
                          <a:pt x="7658100" y="130760"/>
                          <a:pt x="7903845" y="435560"/>
                          <a:pt x="8001000" y="557480"/>
                        </a:cubicBezTo>
                        <a:cubicBezTo>
                          <a:pt x="8098155" y="679400"/>
                          <a:pt x="8039100" y="677495"/>
                          <a:pt x="8126730" y="774650"/>
                        </a:cubicBezTo>
                        <a:cubicBezTo>
                          <a:pt x="8214360" y="871805"/>
                          <a:pt x="8452485" y="1077545"/>
                          <a:pt x="8526780" y="1140410"/>
                        </a:cubicBezTo>
                        <a:cubicBezTo>
                          <a:pt x="8601075" y="1203275"/>
                          <a:pt x="8586787" y="1177557"/>
                          <a:pt x="8572500" y="1151840"/>
                        </a:cubicBezTo>
                      </a:path>
                    </a:pathLst>
                  </a:custGeom>
                  <a:noFill/>
                  <a:ln w="317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3" name="フリーフォーム: 図形 22">
                    <a:extLst>
                      <a:ext uri="{FF2B5EF4-FFF2-40B4-BE49-F238E27FC236}">
                        <a16:creationId xmlns:a16="http://schemas.microsoft.com/office/drawing/2014/main" id="{32153F28-2C7A-B002-E84E-56A982A5A7BB}"/>
                      </a:ext>
                    </a:extLst>
                  </xdr:cNvPr>
                  <xdr:cNvSpPr/>
                </xdr:nvSpPr>
                <xdr:spPr>
                  <a:xfrm>
                    <a:off x="5984924" y="3268739"/>
                    <a:ext cx="1656135" cy="8483"/>
                  </a:xfrm>
                  <a:custGeom>
                    <a:avLst/>
                    <a:gdLst>
                      <a:gd name="connsiteX0" fmla="*/ 0 w 1657350"/>
                      <a:gd name="connsiteY0" fmla="*/ 0 h 11430"/>
                      <a:gd name="connsiteX1" fmla="*/ 1657350 w 1657350"/>
                      <a:gd name="connsiteY1" fmla="*/ 11430 h 11430"/>
                    </a:gdLst>
                    <a:ahLst/>
                    <a:cxnLst>
                      <a:cxn ang="0">
                        <a:pos x="connsiteX0" y="connsiteY0"/>
                      </a:cxn>
                      <a:cxn ang="0">
                        <a:pos x="connsiteX1" y="connsiteY1"/>
                      </a:cxn>
                    </a:cxnLst>
                    <a:rect l="l" t="t" r="r" b="b"/>
                    <a:pathLst>
                      <a:path w="1657350" h="11430">
                        <a:moveTo>
                          <a:pt x="0" y="0"/>
                        </a:moveTo>
                        <a:lnTo>
                          <a:pt x="1657350" y="11430"/>
                        </a:lnTo>
                      </a:path>
                    </a:pathLst>
                  </a:cu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4" name="フリーフォーム: 図形 23">
                    <a:extLst>
                      <a:ext uri="{FF2B5EF4-FFF2-40B4-BE49-F238E27FC236}">
                        <a16:creationId xmlns:a16="http://schemas.microsoft.com/office/drawing/2014/main" id="{B0FE3FF6-B76C-57AC-98F2-344DCA290E80}"/>
                      </a:ext>
                    </a:extLst>
                  </xdr:cNvPr>
                  <xdr:cNvSpPr/>
                </xdr:nvSpPr>
                <xdr:spPr>
                  <a:xfrm>
                    <a:off x="8829359" y="4812558"/>
                    <a:ext cx="1815199" cy="780392"/>
                  </a:xfrm>
                  <a:custGeom>
                    <a:avLst/>
                    <a:gdLst>
                      <a:gd name="connsiteX0" fmla="*/ 0 w 1805940"/>
                      <a:gd name="connsiteY0" fmla="*/ 773430 h 773430"/>
                      <a:gd name="connsiteX1" fmla="*/ 137160 w 1805940"/>
                      <a:gd name="connsiteY1" fmla="*/ 53340 h 773430"/>
                      <a:gd name="connsiteX2" fmla="*/ 148590 w 1805940"/>
                      <a:gd name="connsiteY2" fmla="*/ 53340 h 773430"/>
                      <a:gd name="connsiteX3" fmla="*/ 480060 w 1805940"/>
                      <a:gd name="connsiteY3" fmla="*/ 64770 h 773430"/>
                      <a:gd name="connsiteX4" fmla="*/ 1565910 w 1805940"/>
                      <a:gd name="connsiteY4" fmla="*/ 76200 h 773430"/>
                      <a:gd name="connsiteX5" fmla="*/ 1565910 w 1805940"/>
                      <a:gd name="connsiteY5" fmla="*/ 110490 h 773430"/>
                      <a:gd name="connsiteX6" fmla="*/ 1600200 w 1805940"/>
                      <a:gd name="connsiteY6" fmla="*/ 99060 h 773430"/>
                      <a:gd name="connsiteX7" fmla="*/ 1805940 w 1805940"/>
                      <a:gd name="connsiteY7" fmla="*/ 773430 h 7734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05940" h="773430">
                        <a:moveTo>
                          <a:pt x="0" y="773430"/>
                        </a:moveTo>
                        <a:cubicBezTo>
                          <a:pt x="56197" y="473392"/>
                          <a:pt x="112395" y="173355"/>
                          <a:pt x="137160" y="53340"/>
                        </a:cubicBezTo>
                        <a:cubicBezTo>
                          <a:pt x="161925" y="-66675"/>
                          <a:pt x="148590" y="53340"/>
                          <a:pt x="148590" y="53340"/>
                        </a:cubicBezTo>
                        <a:lnTo>
                          <a:pt x="480060" y="64770"/>
                        </a:lnTo>
                        <a:lnTo>
                          <a:pt x="1565910" y="76200"/>
                        </a:lnTo>
                        <a:cubicBezTo>
                          <a:pt x="1746885" y="83820"/>
                          <a:pt x="1560195" y="106680"/>
                          <a:pt x="1565910" y="110490"/>
                        </a:cubicBezTo>
                        <a:cubicBezTo>
                          <a:pt x="1571625" y="114300"/>
                          <a:pt x="1560195" y="-11430"/>
                          <a:pt x="1600200" y="99060"/>
                        </a:cubicBezTo>
                        <a:cubicBezTo>
                          <a:pt x="1640205" y="209550"/>
                          <a:pt x="1723072" y="491490"/>
                          <a:pt x="1805940" y="773430"/>
                        </a:cubicBezTo>
                      </a:path>
                    </a:pathLst>
                  </a:custGeom>
                  <a:no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25" name="直線コネクタ 24">
                    <a:extLst>
                      <a:ext uri="{FF2B5EF4-FFF2-40B4-BE49-F238E27FC236}">
                        <a16:creationId xmlns:a16="http://schemas.microsoft.com/office/drawing/2014/main" id="{CAB0D6EA-4193-5A3E-965A-F88F0C08E2B9}"/>
                      </a:ext>
                    </a:extLst>
                  </xdr:cNvPr>
                  <xdr:cNvCxnSpPr/>
                </xdr:nvCxnSpPr>
                <xdr:spPr>
                  <a:xfrm flipH="1">
                    <a:off x="6097204" y="2742823"/>
                    <a:ext cx="261987" cy="525916"/>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41E26F2D-DB8C-6008-EC49-429101AF3DFD}"/>
                      </a:ext>
                    </a:extLst>
                  </xdr:cNvPr>
                  <xdr:cNvCxnSpPr/>
                </xdr:nvCxnSpPr>
                <xdr:spPr>
                  <a:xfrm flipH="1">
                    <a:off x="6303051" y="2573172"/>
                    <a:ext cx="318128" cy="68708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BEBF2B1D-9A06-4EB1-2874-55B94A04AC11}"/>
                      </a:ext>
                    </a:extLst>
                  </xdr:cNvPr>
                  <xdr:cNvCxnSpPr>
                    <a:stCxn id="21" idx="7"/>
                  </xdr:cNvCxnSpPr>
                </xdr:nvCxnSpPr>
                <xdr:spPr>
                  <a:xfrm flipH="1">
                    <a:off x="6518255" y="2581655"/>
                    <a:ext cx="308771" cy="678602"/>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5B833F7E-468E-1D75-2717-62EF36E87FF8}"/>
                      </a:ext>
                    </a:extLst>
                  </xdr:cNvPr>
                  <xdr:cNvCxnSpPr/>
                </xdr:nvCxnSpPr>
                <xdr:spPr>
                  <a:xfrm flipH="1">
                    <a:off x="6696033" y="2615585"/>
                    <a:ext cx="308771" cy="68708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4AEAAD60-5119-035F-3702-4FED398DDEE0}"/>
                      </a:ext>
                    </a:extLst>
                  </xdr:cNvPr>
                  <xdr:cNvCxnSpPr/>
                </xdr:nvCxnSpPr>
                <xdr:spPr>
                  <a:xfrm flipH="1">
                    <a:off x="6892523" y="2607103"/>
                    <a:ext cx="308771" cy="670119"/>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A9C34BFF-56CE-9734-9F37-2B5C7E9CF8AF}"/>
                      </a:ext>
                    </a:extLst>
                  </xdr:cNvPr>
                  <xdr:cNvCxnSpPr>
                    <a:cxnSpLocks/>
                    <a:stCxn id="21" idx="9"/>
                  </xdr:cNvCxnSpPr>
                </xdr:nvCxnSpPr>
                <xdr:spPr>
                  <a:xfrm flipH="1">
                    <a:off x="7098370" y="2700410"/>
                    <a:ext cx="243274" cy="568329"/>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A46A04EC-5102-6172-AC26-6BBE3A531396}"/>
                      </a:ext>
                    </a:extLst>
                  </xdr:cNvPr>
                  <xdr:cNvCxnSpPr>
                    <a:cxnSpLocks/>
                  </xdr:cNvCxnSpPr>
                </xdr:nvCxnSpPr>
                <xdr:spPr>
                  <a:xfrm flipH="1">
                    <a:off x="7276148" y="2861578"/>
                    <a:ext cx="177777" cy="41564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D1DFAE02-A62C-91C4-218A-5D8EE5F0058D}"/>
                      </a:ext>
                    </a:extLst>
                  </xdr:cNvPr>
                  <xdr:cNvCxnSpPr>
                    <a:cxnSpLocks/>
                  </xdr:cNvCxnSpPr>
                </xdr:nvCxnSpPr>
                <xdr:spPr>
                  <a:xfrm flipH="1">
                    <a:off x="7453925" y="3022746"/>
                    <a:ext cx="102924" cy="279923"/>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6AAFDE84-3FA5-43B1-FB08-B08201BEDCF0}"/>
                      </a:ext>
                    </a:extLst>
                  </xdr:cNvPr>
                  <xdr:cNvCxnSpPr/>
                </xdr:nvCxnSpPr>
                <xdr:spPr>
                  <a:xfrm flipH="1">
                    <a:off x="8922926" y="4914348"/>
                    <a:ext cx="271344" cy="37323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8124024A-C69B-E885-3015-9EC5DA758F68}"/>
                      </a:ext>
                    </a:extLst>
                  </xdr:cNvPr>
                  <xdr:cNvCxnSpPr>
                    <a:cxnSpLocks/>
                  </xdr:cNvCxnSpPr>
                </xdr:nvCxnSpPr>
                <xdr:spPr>
                  <a:xfrm flipH="1">
                    <a:off x="8922926"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9363921E-EF5D-818B-8C4C-5EA79AA4AAE1}"/>
                      </a:ext>
                    </a:extLst>
                  </xdr:cNvPr>
                  <xdr:cNvCxnSpPr>
                    <a:cxnSpLocks/>
                  </xdr:cNvCxnSpPr>
                </xdr:nvCxnSpPr>
                <xdr:spPr>
                  <a:xfrm flipH="1">
                    <a:off x="9156843"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23F45CA3-8B81-86AA-E1AC-2E7D600E4707}"/>
                      </a:ext>
                    </a:extLst>
                  </xdr:cNvPr>
                  <xdr:cNvCxnSpPr>
                    <a:cxnSpLocks/>
                  </xdr:cNvCxnSpPr>
                </xdr:nvCxnSpPr>
                <xdr:spPr>
                  <a:xfrm flipH="1">
                    <a:off x="9362690"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ECDE4BB7-53E1-5EE9-1030-2488F3DE13C2}"/>
                      </a:ext>
                    </a:extLst>
                  </xdr:cNvPr>
                  <xdr:cNvCxnSpPr>
                    <a:cxnSpLocks/>
                  </xdr:cNvCxnSpPr>
                </xdr:nvCxnSpPr>
                <xdr:spPr>
                  <a:xfrm flipH="1">
                    <a:off x="9577894"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3D67940F-2433-69F7-32A7-5C0492742D41}"/>
                      </a:ext>
                    </a:extLst>
                  </xdr:cNvPr>
                  <xdr:cNvCxnSpPr>
                    <a:cxnSpLocks/>
                  </xdr:cNvCxnSpPr>
                </xdr:nvCxnSpPr>
                <xdr:spPr>
                  <a:xfrm flipH="1">
                    <a:off x="9793098"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60A97650-66AE-10AB-3EAF-6F5FD7B2E068}"/>
                      </a:ext>
                    </a:extLst>
                  </xdr:cNvPr>
                  <xdr:cNvCxnSpPr>
                    <a:cxnSpLocks/>
                  </xdr:cNvCxnSpPr>
                </xdr:nvCxnSpPr>
                <xdr:spPr>
                  <a:xfrm flipH="1">
                    <a:off x="9989589"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48C835FC-61DF-77E3-7001-6F055EBB7FC7}"/>
                      </a:ext>
                    </a:extLst>
                  </xdr:cNvPr>
                  <xdr:cNvCxnSpPr>
                    <a:cxnSpLocks/>
                  </xdr:cNvCxnSpPr>
                </xdr:nvCxnSpPr>
                <xdr:spPr>
                  <a:xfrm flipH="1">
                    <a:off x="10167366" y="5117929"/>
                    <a:ext cx="346198" cy="47502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BD404F7-C878-574F-F847-7DBB14857D6A}"/>
                      </a:ext>
                    </a:extLst>
                  </xdr:cNvPr>
                  <xdr:cNvCxnSpPr>
                    <a:cxnSpLocks/>
                  </xdr:cNvCxnSpPr>
                </xdr:nvCxnSpPr>
                <xdr:spPr>
                  <a:xfrm flipH="1">
                    <a:off x="10363857" y="5321509"/>
                    <a:ext cx="196491" cy="27144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sp macro="" textlink="">
                <xdr:nvSpPr>
                  <xdr:cNvPr id="42" name="矢印: 右 41">
                    <a:extLst>
                      <a:ext uri="{FF2B5EF4-FFF2-40B4-BE49-F238E27FC236}">
                        <a16:creationId xmlns:a16="http://schemas.microsoft.com/office/drawing/2014/main" id="{B522768D-6ABD-1234-73A8-A101F07A4120}"/>
                      </a:ext>
                    </a:extLst>
                  </xdr:cNvPr>
                  <xdr:cNvSpPr/>
                </xdr:nvSpPr>
                <xdr:spPr>
                  <a:xfrm rot="2589991">
                    <a:off x="7790766" y="3684383"/>
                    <a:ext cx="1459644" cy="525916"/>
                  </a:xfrm>
                  <a:prstGeom prst="rightArrow">
                    <a:avLst/>
                  </a:prstGeom>
                  <a:pattFill prst="wdUpDiag">
                    <a:fgClr>
                      <a:srgbClr val="00B050"/>
                    </a:fgClr>
                    <a:bgClr>
                      <a:schemeClr val="bg1"/>
                    </a:bgClr>
                  </a:patt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3" name="線吹き出し 1 (枠付き) 4">
                  <a:extLst>
                    <a:ext uri="{FF2B5EF4-FFF2-40B4-BE49-F238E27FC236}">
                      <a16:creationId xmlns:a16="http://schemas.microsoft.com/office/drawing/2014/main" id="{C3D8B805-E90E-038A-7E0B-90621BCBFCF5}"/>
                    </a:ext>
                  </a:extLst>
                </xdr:cNvPr>
                <xdr:cNvSpPr/>
              </xdr:nvSpPr>
              <xdr:spPr bwMode="auto">
                <a:xfrm>
                  <a:off x="2581651" y="3422139"/>
                  <a:ext cx="2194774" cy="594861"/>
                </a:xfrm>
                <a:prstGeom prst="borderCallout1">
                  <a:avLst>
                    <a:gd name="adj1" fmla="val 53125"/>
                    <a:gd name="adj2" fmla="val 100195"/>
                    <a:gd name="adj3" fmla="val 163465"/>
                    <a:gd name="adj4" fmla="val 13407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a:latin typeface="Meiryo UI" panose="020B0604030504040204" pitchFamily="50" charset="-128"/>
                      <a:ea typeface="Meiryo UI" panose="020B0604030504040204" pitchFamily="50" charset="-128"/>
                    </a:rPr>
                    <a:t>再エネ（太陽光等）</a:t>
                  </a:r>
                  <a:endParaRPr kumimoji="1" lang="en-US" altLang="ja-JP" sz="1400">
                    <a:latin typeface="Meiryo UI" panose="020B0604030504040204" pitchFamily="50" charset="-128"/>
                    <a:ea typeface="Meiryo UI" panose="020B0604030504040204" pitchFamily="50" charset="-128"/>
                  </a:endParaRPr>
                </a:p>
                <a:p>
                  <a:pPr algn="ctr"/>
                  <a:r>
                    <a:rPr kumimoji="1" lang="ja-JP" altLang="en-US" sz="1400">
                      <a:latin typeface="Meiryo UI" panose="020B0604030504040204" pitchFamily="50" charset="-128"/>
                      <a:ea typeface="Meiryo UI" panose="020B0604030504040204" pitchFamily="50" charset="-128"/>
                    </a:rPr>
                    <a:t>発電量</a:t>
                  </a:r>
                </a:p>
              </xdr:txBody>
            </xdr:sp>
            <xdr:sp macro="" textlink="">
              <xdr:nvSpPr>
                <xdr:cNvPr id="14" name="線吹き出し 1 (枠付き) 5">
                  <a:extLst>
                    <a:ext uri="{FF2B5EF4-FFF2-40B4-BE49-F238E27FC236}">
                      <a16:creationId xmlns:a16="http://schemas.microsoft.com/office/drawing/2014/main" id="{BD60196B-1BE8-C30F-EBF0-22EABF002259}"/>
                    </a:ext>
                  </a:extLst>
                </xdr:cNvPr>
                <xdr:cNvSpPr/>
              </xdr:nvSpPr>
              <xdr:spPr bwMode="auto">
                <a:xfrm>
                  <a:off x="8619199" y="3288932"/>
                  <a:ext cx="1389580" cy="466539"/>
                </a:xfrm>
                <a:prstGeom prst="borderCallout1">
                  <a:avLst>
                    <a:gd name="adj1" fmla="val 54638"/>
                    <a:gd name="adj2" fmla="val 149"/>
                    <a:gd name="adj3" fmla="val -71530"/>
                    <a:gd name="adj4" fmla="val -103662"/>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latin typeface="Meiryo UI" panose="020B0604030504040204" pitchFamily="50" charset="-128"/>
                      <a:ea typeface="Meiryo UI" panose="020B0604030504040204" pitchFamily="50" charset="-128"/>
                    </a:rPr>
                    <a:t>余剰電力量</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　＝蓄電量</a:t>
                  </a:r>
                </a:p>
              </xdr:txBody>
            </xdr:sp>
            <xdr:sp macro="" textlink="">
              <xdr:nvSpPr>
                <xdr:cNvPr id="15" name="線吹き出し 1 (枠付き) 5">
                  <a:extLst>
                    <a:ext uri="{FF2B5EF4-FFF2-40B4-BE49-F238E27FC236}">
                      <a16:creationId xmlns:a16="http://schemas.microsoft.com/office/drawing/2014/main" id="{44D9CD68-5392-55C1-73F7-CCFCD7AAC2A6}"/>
                    </a:ext>
                  </a:extLst>
                </xdr:cNvPr>
                <xdr:cNvSpPr/>
              </xdr:nvSpPr>
              <xdr:spPr bwMode="auto">
                <a:xfrm>
                  <a:off x="10094551" y="4207137"/>
                  <a:ext cx="1305262" cy="466539"/>
                </a:xfrm>
                <a:prstGeom prst="borderCallout1">
                  <a:avLst>
                    <a:gd name="adj1" fmla="val 54638"/>
                    <a:gd name="adj2" fmla="val 149"/>
                    <a:gd name="adj3" fmla="val 195811"/>
                    <a:gd name="adj4" fmla="val -30325"/>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1600"/>
                    </a:lnSpc>
                  </a:pPr>
                  <a:r>
                    <a:rPr lang="ja-JP" altLang="en-US" sz="1100">
                      <a:latin typeface="Meiryo UI" panose="020B0604030504040204" pitchFamily="50" charset="-128"/>
                      <a:ea typeface="Meiryo UI" panose="020B0604030504040204" pitchFamily="50" charset="-128"/>
                    </a:rPr>
                    <a:t>蓄電池から供給（放電量）</a:t>
                  </a:r>
                  <a:endParaRPr kumimoji="1" lang="ja-JP" altLang="en-US" sz="1100">
                    <a:latin typeface="Meiryo UI" panose="020B0604030504040204" pitchFamily="50" charset="-128"/>
                    <a:ea typeface="Meiryo UI" panose="020B0604030504040204" pitchFamily="50" charset="-128"/>
                  </a:endParaRPr>
                </a:p>
              </xdr:txBody>
            </xdr:sp>
            <xdr:sp macro="" textlink="">
              <xdr:nvSpPr>
                <xdr:cNvPr id="16" name="線吹き出し 1 (枠付き) 3">
                  <a:extLst>
                    <a:ext uri="{FF2B5EF4-FFF2-40B4-BE49-F238E27FC236}">
                      <a16:creationId xmlns:a16="http://schemas.microsoft.com/office/drawing/2014/main" id="{E302FCE3-D2F0-F174-B601-D386E5309686}"/>
                    </a:ext>
                  </a:extLst>
                </xdr:cNvPr>
                <xdr:cNvSpPr/>
              </xdr:nvSpPr>
              <xdr:spPr bwMode="auto">
                <a:xfrm>
                  <a:off x="2653250" y="1504375"/>
                  <a:ext cx="2274368" cy="517434"/>
                </a:xfrm>
                <a:prstGeom prst="borderCallout1">
                  <a:avLst>
                    <a:gd name="adj1" fmla="val 48429"/>
                    <a:gd name="adj2" fmla="val 100001"/>
                    <a:gd name="adj3" fmla="val 131618"/>
                    <a:gd name="adj4" fmla="val 12505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1700"/>
                    </a:lnSpc>
                  </a:pPr>
                  <a:r>
                    <a:rPr kumimoji="1" lang="ja-JP" altLang="en-US" sz="1400">
                      <a:latin typeface="Meiryo UI" panose="020B0604030504040204" pitchFamily="50" charset="-128"/>
                      <a:ea typeface="Meiryo UI" panose="020B0604030504040204" pitchFamily="50" charset="-128"/>
                    </a:rPr>
                    <a:t>グリッドの電力需要</a:t>
                  </a:r>
                </a:p>
              </xdr:txBody>
            </xdr:sp>
            <xdr:sp macro="" textlink="">
              <xdr:nvSpPr>
                <xdr:cNvPr id="17" name="テキスト ボックス 65">
                  <a:extLst>
                    <a:ext uri="{FF2B5EF4-FFF2-40B4-BE49-F238E27FC236}">
                      <a16:creationId xmlns:a16="http://schemas.microsoft.com/office/drawing/2014/main" id="{B81D652E-0A87-4F75-54A0-92BB1AF5EF26}"/>
                    </a:ext>
                  </a:extLst>
                </xdr:cNvPr>
                <xdr:cNvSpPr txBox="1"/>
              </xdr:nvSpPr>
              <xdr:spPr>
                <a:xfrm>
                  <a:off x="4113585" y="5635362"/>
                  <a:ext cx="467835" cy="322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2000" b="1"/>
                    <a:t>朝</a:t>
                  </a:r>
                </a:p>
              </xdr:txBody>
            </xdr:sp>
            <xdr:sp macro="" textlink="">
              <xdr:nvSpPr>
                <xdr:cNvPr id="18" name="テキスト ボックス 65">
                  <a:extLst>
                    <a:ext uri="{FF2B5EF4-FFF2-40B4-BE49-F238E27FC236}">
                      <a16:creationId xmlns:a16="http://schemas.microsoft.com/office/drawing/2014/main" id="{A1B626F0-EBCF-9E81-8466-4E5FA5BC3CB4}"/>
                    </a:ext>
                  </a:extLst>
                </xdr:cNvPr>
                <xdr:cNvSpPr txBox="1"/>
              </xdr:nvSpPr>
              <xdr:spPr>
                <a:xfrm>
                  <a:off x="6508898" y="5635362"/>
                  <a:ext cx="477191" cy="322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000" b="1"/>
                    <a:t>昼</a:t>
                  </a:r>
                  <a:endParaRPr kumimoji="1" lang="ja-JP" altLang="en-US" sz="2000" b="1"/>
                </a:p>
              </xdr:txBody>
            </xdr:sp>
            <xdr:sp macro="" textlink="">
              <xdr:nvSpPr>
                <xdr:cNvPr id="19" name="テキスト ボックス 65">
                  <a:extLst>
                    <a:ext uri="{FF2B5EF4-FFF2-40B4-BE49-F238E27FC236}">
                      <a16:creationId xmlns:a16="http://schemas.microsoft.com/office/drawing/2014/main" id="{B84B2FE0-EB1A-5DA2-8F15-A4B2EFB5334A}"/>
                    </a:ext>
                  </a:extLst>
                </xdr:cNvPr>
                <xdr:cNvSpPr txBox="1"/>
              </xdr:nvSpPr>
              <xdr:spPr>
                <a:xfrm>
                  <a:off x="8810645" y="5660810"/>
                  <a:ext cx="467835" cy="313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000" b="1"/>
                    <a:t>夕</a:t>
                  </a:r>
                  <a:endParaRPr kumimoji="1" lang="ja-JP" altLang="en-US" sz="2000" b="1"/>
                </a:p>
              </xdr:txBody>
            </xdr:sp>
          </xdr:grpSp>
          <xdr:cxnSp macro="">
            <xdr:nvCxnSpPr>
              <xdr:cNvPr id="10" name="直線コネクタ 9">
                <a:extLst>
                  <a:ext uri="{FF2B5EF4-FFF2-40B4-BE49-F238E27FC236}">
                    <a16:creationId xmlns:a16="http://schemas.microsoft.com/office/drawing/2014/main" id="{79FC3BCF-9A69-002F-D248-F4C581BE68B6}"/>
                  </a:ext>
                </a:extLst>
              </xdr:cNvPr>
              <xdr:cNvCxnSpPr/>
            </xdr:nvCxnSpPr>
            <xdr:spPr>
              <a:xfrm flipV="1">
                <a:off x="1225550" y="3016250"/>
                <a:ext cx="7213600" cy="31750"/>
              </a:xfrm>
              <a:prstGeom prst="line">
                <a:avLst/>
              </a:prstGeom>
              <a:ln w="38100">
                <a:solidFill>
                  <a:schemeClr val="accent2">
                    <a:lumMod val="75000"/>
                  </a:schemeClr>
                </a:solidFill>
                <a:prstDash val="lgDashDot"/>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10">
                <a:extLst>
                  <a:ext uri="{FF2B5EF4-FFF2-40B4-BE49-F238E27FC236}">
                    <a16:creationId xmlns:a16="http://schemas.microsoft.com/office/drawing/2014/main" id="{63408D7A-AB8E-38DB-2A8B-8E3DDFEFB47D}"/>
                  </a:ext>
                </a:extLst>
              </xdr:cNvPr>
              <xdr:cNvSpPr txBox="1"/>
            </xdr:nvSpPr>
            <xdr:spPr>
              <a:xfrm>
                <a:off x="7759701" y="2654300"/>
                <a:ext cx="1238250" cy="295275"/>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latin typeface="Meiryo UI" panose="020B0604030504040204" pitchFamily="50" charset="-128"/>
                    <a:ea typeface="Meiryo UI" panose="020B0604030504040204" pitchFamily="50" charset="-128"/>
                  </a:rPr>
                  <a:t>【</a:t>
                </a:r>
                <a:r>
                  <a:rPr kumimoji="1" lang="ja-JP" altLang="en-US" sz="1100">
                    <a:solidFill>
                      <a:schemeClr val="bg1"/>
                    </a:solidFill>
                    <a:latin typeface="Meiryo UI" panose="020B0604030504040204" pitchFamily="50" charset="-128"/>
                    <a:ea typeface="Meiryo UI" panose="020B0604030504040204" pitchFamily="50" charset="-128"/>
                  </a:rPr>
                  <a:t>出力抑制レベル</a:t>
                </a:r>
                <a:r>
                  <a:rPr kumimoji="1" lang="en-US" altLang="ja-JP" sz="1100">
                    <a:solidFill>
                      <a:schemeClr val="bg1"/>
                    </a:solidFill>
                    <a:latin typeface="Meiryo UI" panose="020B0604030504040204" pitchFamily="50" charset="-128"/>
                    <a:ea typeface="Meiryo UI" panose="020B0604030504040204" pitchFamily="50" charset="-128"/>
                  </a:rPr>
                  <a:t>】</a:t>
                </a:r>
                <a:endParaRPr kumimoji="1" lang="ja-JP" altLang="en-US" sz="1100">
                  <a:solidFill>
                    <a:schemeClr val="bg1"/>
                  </a:solidFill>
                  <a:latin typeface="Meiryo UI" panose="020B0604030504040204" pitchFamily="50" charset="-128"/>
                  <a:ea typeface="Meiryo UI" panose="020B0604030504040204" pitchFamily="50" charset="-128"/>
                </a:endParaRPr>
              </a:p>
            </xdr:txBody>
          </xdr:sp>
        </xdr:grpSp>
      </xdr:grpSp>
      <xdr:sp macro="" textlink="">
        <xdr:nvSpPr>
          <xdr:cNvPr id="6" name="テキスト ボックス 5">
            <a:extLst>
              <a:ext uri="{FF2B5EF4-FFF2-40B4-BE49-F238E27FC236}">
                <a16:creationId xmlns:a16="http://schemas.microsoft.com/office/drawing/2014/main" id="{AD120D9A-0F72-34A5-FDF1-788E5057FA42}"/>
              </a:ext>
            </a:extLst>
          </xdr:cNvPr>
          <xdr:cNvSpPr txBox="1"/>
        </xdr:nvSpPr>
        <xdr:spPr>
          <a:xfrm>
            <a:off x="297744" y="12652829"/>
            <a:ext cx="8624912" cy="14949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（全量売電）グリッドから出力抑制されている例</a:t>
            </a:r>
            <a:r>
              <a:rPr kumimoji="1" lang="en-US" altLang="ja-JP" sz="1600" b="1">
                <a:latin typeface="Meiryo UI" panose="020B0604030504040204" pitchFamily="50" charset="-128"/>
                <a:ea typeface="Meiryo UI" panose="020B0604030504040204" pitchFamily="50" charset="-128"/>
              </a:rPr>
              <a:t>】</a:t>
            </a: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①グリッド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へ</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の</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送電可能量</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に対し、</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再エネ（</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太陽光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等）</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発電量の割合が大きい場合</a:t>
            </a:r>
            <a:endParaRPr lang="ja-JP" altLang="ja-JP" sz="1600" b="0">
              <a:effectLst/>
              <a:latin typeface="Meiryo UI" panose="020B0604030504040204" pitchFamily="50" charset="-128"/>
              <a:ea typeface="Meiryo UI" panose="020B0604030504040204" pitchFamily="50" charset="-128"/>
            </a:endParaRP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　→</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再エネ定格出力が過大で、グリッド側へ</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の</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送電可能量からの制約で出力抑制を受けている</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a:t>
            </a:r>
            <a:endParaRPr lang="ja-JP" altLang="ja-JP" sz="1600" b="0">
              <a:effectLst/>
              <a:latin typeface="Meiryo UI" panose="020B0604030504040204" pitchFamily="50" charset="-128"/>
              <a:ea typeface="Meiryo UI" panose="020B0604030504040204" pitchFamily="50" charset="-128"/>
            </a:endParaRP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②夕方以降</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など</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グリッド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送電可能</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量</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に余裕がある時に</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、蓄電池</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での充電電力量を</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供給で</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きる</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場合</a:t>
            </a:r>
            <a:endParaRPr lang="ja-JP" altLang="ja-JP" sz="1600" b="0">
              <a:effectLst/>
              <a:latin typeface="Meiryo UI" panose="020B0604030504040204" pitchFamily="50" charset="-128"/>
              <a:ea typeface="Meiryo UI" panose="020B0604030504040204" pitchFamily="50" charset="-128"/>
            </a:endParaRPr>
          </a:p>
          <a:p>
            <a:endParaRPr kumimoji="1" lang="ja-JP" altLang="en-US" sz="1600" b="0">
              <a:latin typeface="Meiryo UI" panose="020B0604030504040204" pitchFamily="50" charset="-128"/>
              <a:ea typeface="Meiryo UI" panose="020B060403050404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371927</xdr:colOff>
      <xdr:row>36</xdr:row>
      <xdr:rowOff>83155</xdr:rowOff>
    </xdr:from>
    <xdr:to>
      <xdr:col>16</xdr:col>
      <xdr:colOff>1369786</xdr:colOff>
      <xdr:row>37</xdr:row>
      <xdr:rowOff>235857</xdr:rowOff>
    </xdr:to>
    <xdr:sp macro="" textlink="">
      <xdr:nvSpPr>
        <xdr:cNvPr id="4" name="正方形/長方形 3">
          <a:extLst>
            <a:ext uri="{FF2B5EF4-FFF2-40B4-BE49-F238E27FC236}">
              <a16:creationId xmlns:a16="http://schemas.microsoft.com/office/drawing/2014/main" id="{6B635D4B-21FB-4028-CC84-9E3D3C41F1F9}"/>
            </a:ext>
          </a:extLst>
        </xdr:cNvPr>
        <xdr:cNvSpPr/>
      </xdr:nvSpPr>
      <xdr:spPr>
        <a:xfrm>
          <a:off x="10822213" y="11186584"/>
          <a:ext cx="5297716" cy="533702"/>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rPr>
            <a:t>”リファレンスからの</a:t>
          </a:r>
          <a:r>
            <a:rPr kumimoji="1" lang="en-US" altLang="ja-JP" sz="1300" b="1">
              <a:solidFill>
                <a:srgbClr val="FF0000"/>
              </a:solidFill>
            </a:rPr>
            <a:t>CO2</a:t>
          </a:r>
          <a:r>
            <a:rPr kumimoji="1" lang="ja-JP" altLang="en-US" sz="1300" b="1">
              <a:solidFill>
                <a:srgbClr val="FF0000"/>
              </a:solidFill>
            </a:rPr>
            <a:t>排出量削減量＞</a:t>
          </a:r>
          <a:r>
            <a:rPr kumimoji="1" lang="en-US" altLang="ja-JP" sz="1300" b="1">
              <a:solidFill>
                <a:srgbClr val="FF0000"/>
              </a:solidFill>
            </a:rPr>
            <a:t>BaU</a:t>
          </a:r>
          <a:r>
            <a:rPr kumimoji="1" lang="ja-JP" altLang="en-US" sz="1300" b="1">
              <a:solidFill>
                <a:srgbClr val="FF0000"/>
              </a:solidFill>
            </a:rPr>
            <a:t>からの</a:t>
          </a:r>
          <a:r>
            <a:rPr kumimoji="1" lang="en-US" altLang="ja-JP" sz="1300" b="1">
              <a:solidFill>
                <a:srgbClr val="FF0000"/>
              </a:solidFill>
            </a:rPr>
            <a:t>CO2</a:t>
          </a:r>
          <a:r>
            <a:rPr kumimoji="1" lang="ja-JP" altLang="en-US" sz="1300" b="1">
              <a:solidFill>
                <a:srgbClr val="FF0000"/>
              </a:solidFill>
            </a:rPr>
            <a:t>排出削減量”　</a:t>
          </a:r>
          <a:endParaRPr kumimoji="1" lang="en-US" altLang="ja-JP" sz="1300" b="1">
            <a:solidFill>
              <a:srgbClr val="FF0000"/>
            </a:solidFill>
          </a:endParaRPr>
        </a:p>
        <a:p>
          <a:pPr algn="l"/>
          <a:r>
            <a:rPr kumimoji="1" lang="ja-JP" altLang="en-US" sz="1300" b="1">
              <a:solidFill>
                <a:srgbClr val="FF0000"/>
              </a:solidFill>
            </a:rPr>
            <a:t>の場合は適切ではないため見直しを行うこと</a:t>
          </a:r>
        </a:p>
      </xdr:txBody>
    </xdr:sp>
    <xdr:clientData/>
  </xdr:twoCellAnchor>
  <xdr:oneCellAnchor>
    <xdr:from>
      <xdr:col>10</xdr:col>
      <xdr:colOff>10079</xdr:colOff>
      <xdr:row>40</xdr:row>
      <xdr:rowOff>155221</xdr:rowOff>
    </xdr:from>
    <xdr:ext cx="6296378" cy="2905479"/>
    <xdr:sp macro="" textlink="">
      <xdr:nvSpPr>
        <xdr:cNvPr id="2" name="テキスト ボックス 1">
          <a:extLst>
            <a:ext uri="{FF2B5EF4-FFF2-40B4-BE49-F238E27FC236}">
              <a16:creationId xmlns:a16="http://schemas.microsoft.com/office/drawing/2014/main" id="{21C74533-BBEE-45D0-9023-EE2357D4EF84}"/>
            </a:ext>
          </a:extLst>
        </xdr:cNvPr>
        <xdr:cNvSpPr txBox="1"/>
      </xdr:nvSpPr>
      <xdr:spPr>
        <a:xfrm>
          <a:off x="10460365" y="12619364"/>
          <a:ext cx="6296378" cy="2905479"/>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（参考）</a:t>
          </a:r>
          <a:endParaRPr lang="en-US" altLang="ja-JP" sz="1400" b="0" i="0" u="none" strike="noStrike" baseline="0">
            <a:solidFill>
              <a:schemeClr val="tx1"/>
            </a:solidFill>
            <a:latin typeface="Meiryo UI" panose="020B0604030504040204" pitchFamily="50" charset="-128"/>
            <a:ea typeface="Meiryo UI" panose="020B0604030504040204" pitchFamily="50" charset="-128"/>
            <a:cs typeface="+mn-cs"/>
          </a:endParaRPr>
        </a:p>
        <a:p>
          <a:r>
            <a:rPr lang="ja-JP" altLang="en-US" sz="1400" b="1" i="0" u="sng" strike="noStrike" baseline="0">
              <a:solidFill>
                <a:schemeClr val="tx1"/>
              </a:solidFill>
              <a:latin typeface="Meiryo UI" panose="020B0604030504040204" pitchFamily="50" charset="-128"/>
              <a:ea typeface="Meiryo UI" panose="020B0604030504040204" pitchFamily="50" charset="-128"/>
              <a:cs typeface="+mn-cs"/>
            </a:rPr>
            <a:t>令和８年度公募要領　技術別採択条件　３．蓄電池単独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（１）蓄電池は、再生可能エネルギー発電設備で発電された電力のみを充電するものであり、蓄電池から供給される電力量が測定できること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（２）蓄電池導入の必要性について、以下の要件を満たすこと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接続先において、供給電力に余剰がありかつ出力規制等により再生可能エネルギーの電力が有効に使用されていない状況があること。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供給電力に余剰があることや出力規制等については、正当、合理的理由が示されること。また</a:t>
          </a:r>
          <a:r>
            <a:rPr lang="id-ID" altLang="ja-JP" sz="1400" b="0" i="0" u="none" strike="noStrike" baseline="0">
              <a:solidFill>
                <a:schemeClr val="tx1"/>
              </a:solidFill>
              <a:latin typeface="Meiryo UI" panose="020B0604030504040204" pitchFamily="50" charset="-128"/>
              <a:ea typeface="Meiryo UI" panose="020B0604030504040204" pitchFamily="50" charset="-128"/>
              <a:cs typeface="+mn-cs"/>
            </a:rPr>
            <a:t>MRV</a:t>
          </a:r>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期間継続する見込みを示すこと。 </a:t>
          </a:r>
          <a:endParaRPr kumimoji="1" lang="ja-JP" altLang="en-US" sz="1400">
            <a:latin typeface="Meiryo UI" panose="020B0604030504040204" pitchFamily="50" charset="-128"/>
            <a:ea typeface="Meiryo UI" panose="020B0604030504040204" pitchFamily="50" charset="-128"/>
          </a:endParaRPr>
        </a:p>
      </xdr:txBody>
    </xdr:sp>
    <xdr:clientData/>
  </xdr:oneCellAnchor>
  <xdr:twoCellAnchor>
    <xdr:from>
      <xdr:col>0</xdr:col>
      <xdr:colOff>299358</xdr:colOff>
      <xdr:row>50</xdr:row>
      <xdr:rowOff>117929</xdr:rowOff>
    </xdr:from>
    <xdr:to>
      <xdr:col>9</xdr:col>
      <xdr:colOff>136073</xdr:colOff>
      <xdr:row>82</xdr:row>
      <xdr:rowOff>0</xdr:rowOff>
    </xdr:to>
    <xdr:grpSp>
      <xdr:nvGrpSpPr>
        <xdr:cNvPr id="185" name="グループ化 184">
          <a:extLst>
            <a:ext uri="{FF2B5EF4-FFF2-40B4-BE49-F238E27FC236}">
              <a16:creationId xmlns:a16="http://schemas.microsoft.com/office/drawing/2014/main" id="{E3D3D813-8748-439E-E133-28426478196C}"/>
            </a:ext>
          </a:extLst>
        </xdr:cNvPr>
        <xdr:cNvGrpSpPr/>
      </xdr:nvGrpSpPr>
      <xdr:grpSpPr>
        <a:xfrm>
          <a:off x="299358" y="13941085"/>
          <a:ext cx="10933340" cy="5216071"/>
          <a:chOff x="326571" y="14214929"/>
          <a:chExt cx="9570358" cy="5107214"/>
        </a:xfrm>
      </xdr:grpSpPr>
      <xdr:sp macro="" textlink="">
        <xdr:nvSpPr>
          <xdr:cNvPr id="184" name="正方形/長方形 183">
            <a:extLst>
              <a:ext uri="{FF2B5EF4-FFF2-40B4-BE49-F238E27FC236}">
                <a16:creationId xmlns:a16="http://schemas.microsoft.com/office/drawing/2014/main" id="{34BCB58F-8A01-6E17-366F-6A2AE1AF5142}"/>
              </a:ext>
            </a:extLst>
          </xdr:cNvPr>
          <xdr:cNvSpPr/>
        </xdr:nvSpPr>
        <xdr:spPr>
          <a:xfrm>
            <a:off x="326571" y="14214929"/>
            <a:ext cx="9570358" cy="510721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78" name="グループ化 77">
            <a:extLst>
              <a:ext uri="{FF2B5EF4-FFF2-40B4-BE49-F238E27FC236}">
                <a16:creationId xmlns:a16="http://schemas.microsoft.com/office/drawing/2014/main" id="{BED11479-68FE-4433-9148-0FA5E4FDEF95}"/>
              </a:ext>
            </a:extLst>
          </xdr:cNvPr>
          <xdr:cNvGrpSpPr/>
        </xdr:nvGrpSpPr>
        <xdr:grpSpPr>
          <a:xfrm>
            <a:off x="494491" y="14311086"/>
            <a:ext cx="9043208" cy="4885871"/>
            <a:chOff x="1219200" y="1295400"/>
            <a:chExt cx="7778751" cy="4256513"/>
          </a:xfrm>
        </xdr:grpSpPr>
        <xdr:grpSp>
          <xdr:nvGrpSpPr>
            <xdr:cNvPr id="79" name="グループ化 101">
              <a:extLst>
                <a:ext uri="{FF2B5EF4-FFF2-40B4-BE49-F238E27FC236}">
                  <a16:creationId xmlns:a16="http://schemas.microsoft.com/office/drawing/2014/main" id="{28C6F27A-621C-87FA-327E-CF2456C6E43F}"/>
                </a:ext>
              </a:extLst>
            </xdr:cNvPr>
            <xdr:cNvGrpSpPr>
              <a:grpSpLocks/>
            </xdr:cNvGrpSpPr>
          </xdr:nvGrpSpPr>
          <xdr:grpSpPr bwMode="auto">
            <a:xfrm>
              <a:off x="1219200" y="1295400"/>
              <a:ext cx="7395293" cy="4256513"/>
              <a:chOff x="2457450" y="1360172"/>
              <a:chExt cx="8942363" cy="4614491"/>
            </a:xfrm>
          </xdr:grpSpPr>
          <xdr:grpSp>
            <xdr:nvGrpSpPr>
              <xdr:cNvPr id="82" name="グループ化 102">
                <a:extLst>
                  <a:ext uri="{FF2B5EF4-FFF2-40B4-BE49-F238E27FC236}">
                    <a16:creationId xmlns:a16="http://schemas.microsoft.com/office/drawing/2014/main" id="{0833556C-84E3-6FFF-E529-FEF575470241}"/>
                  </a:ext>
                </a:extLst>
              </xdr:cNvPr>
              <xdr:cNvGrpSpPr>
                <a:grpSpLocks/>
              </xdr:cNvGrpSpPr>
            </xdr:nvGrpSpPr>
            <xdr:grpSpPr bwMode="auto">
              <a:xfrm>
                <a:off x="2457450" y="1360172"/>
                <a:ext cx="8721090" cy="4232554"/>
                <a:chOff x="2457450" y="1360172"/>
                <a:chExt cx="8721090" cy="4232554"/>
              </a:xfrm>
            </xdr:grpSpPr>
            <xdr:cxnSp macro="">
              <xdr:nvCxnSpPr>
                <xdr:cNvPr id="90" name="直線コネクタ 89">
                  <a:extLst>
                    <a:ext uri="{FF2B5EF4-FFF2-40B4-BE49-F238E27FC236}">
                      <a16:creationId xmlns:a16="http://schemas.microsoft.com/office/drawing/2014/main" id="{4171F765-75DB-ABED-998D-E087255B47D8}"/>
                    </a:ext>
                  </a:extLst>
                </xdr:cNvPr>
                <xdr:cNvCxnSpPr>
                  <a:cxnSpLocks/>
                </xdr:cNvCxnSpPr>
              </xdr:nvCxnSpPr>
              <xdr:spPr>
                <a:xfrm>
                  <a:off x="2522947" y="5592950"/>
                  <a:ext cx="8654942" cy="0"/>
                </a:xfrm>
                <a:prstGeom prst="line">
                  <a:avLst/>
                </a:prstGeom>
                <a:ln w="3492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1" name="フリーフォーム: 図形 90">
                  <a:extLst>
                    <a:ext uri="{FF2B5EF4-FFF2-40B4-BE49-F238E27FC236}">
                      <a16:creationId xmlns:a16="http://schemas.microsoft.com/office/drawing/2014/main" id="{A04BBA56-CC1E-27C9-8440-73189E00076F}"/>
                    </a:ext>
                  </a:extLst>
                </xdr:cNvPr>
                <xdr:cNvSpPr/>
              </xdr:nvSpPr>
              <xdr:spPr>
                <a:xfrm>
                  <a:off x="3935808" y="2573172"/>
                  <a:ext cx="5445596" cy="3011295"/>
                </a:xfrm>
                <a:custGeom>
                  <a:avLst/>
                  <a:gdLst>
                    <a:gd name="connsiteX0" fmla="*/ 0 w 5452110"/>
                    <a:gd name="connsiteY0" fmla="*/ 2988236 h 2999666"/>
                    <a:gd name="connsiteX1" fmla="*/ 765810 w 5452110"/>
                    <a:gd name="connsiteY1" fmla="*/ 2931086 h 2999666"/>
                    <a:gd name="connsiteX2" fmla="*/ 1314450 w 5452110"/>
                    <a:gd name="connsiteY2" fmla="*/ 2428166 h 2999666"/>
                    <a:gd name="connsiteX3" fmla="*/ 1657350 w 5452110"/>
                    <a:gd name="connsiteY3" fmla="*/ 1765226 h 2999666"/>
                    <a:gd name="connsiteX4" fmla="*/ 1931670 w 5452110"/>
                    <a:gd name="connsiteY4" fmla="*/ 1102286 h 2999666"/>
                    <a:gd name="connsiteX5" fmla="*/ 2125980 w 5452110"/>
                    <a:gd name="connsiteY5" fmla="*/ 382196 h 2999666"/>
                    <a:gd name="connsiteX6" fmla="*/ 2537460 w 5452110"/>
                    <a:gd name="connsiteY6" fmla="*/ 39296 h 2999666"/>
                    <a:gd name="connsiteX7" fmla="*/ 2891790 w 5452110"/>
                    <a:gd name="connsiteY7" fmla="*/ 5006 h 2999666"/>
                    <a:gd name="connsiteX8" fmla="*/ 3166110 w 5452110"/>
                    <a:gd name="connsiteY8" fmla="*/ 16436 h 2999666"/>
                    <a:gd name="connsiteX9" fmla="*/ 3406140 w 5452110"/>
                    <a:gd name="connsiteY9" fmla="*/ 119306 h 2999666"/>
                    <a:gd name="connsiteX10" fmla="*/ 3589020 w 5452110"/>
                    <a:gd name="connsiteY10" fmla="*/ 393626 h 2999666"/>
                    <a:gd name="connsiteX11" fmla="*/ 3760470 w 5452110"/>
                    <a:gd name="connsiteY11" fmla="*/ 862256 h 2999666"/>
                    <a:gd name="connsiteX12" fmla="*/ 3886200 w 5452110"/>
                    <a:gd name="connsiteY12" fmla="*/ 1342316 h 2999666"/>
                    <a:gd name="connsiteX13" fmla="*/ 4194810 w 5452110"/>
                    <a:gd name="connsiteY13" fmla="*/ 1799516 h 2999666"/>
                    <a:gd name="connsiteX14" fmla="*/ 4446270 w 5452110"/>
                    <a:gd name="connsiteY14" fmla="*/ 2233856 h 2999666"/>
                    <a:gd name="connsiteX15" fmla="*/ 4594860 w 5452110"/>
                    <a:gd name="connsiteY15" fmla="*/ 2485316 h 2999666"/>
                    <a:gd name="connsiteX16" fmla="*/ 4766310 w 5452110"/>
                    <a:gd name="connsiteY16" fmla="*/ 2771066 h 2999666"/>
                    <a:gd name="connsiteX17" fmla="*/ 5086350 w 5452110"/>
                    <a:gd name="connsiteY17" fmla="*/ 2908226 h 2999666"/>
                    <a:gd name="connsiteX18" fmla="*/ 5452110 w 5452110"/>
                    <a:gd name="connsiteY18" fmla="*/ 2999666 h 2999666"/>
                    <a:gd name="connsiteX19" fmla="*/ 5452110 w 5452110"/>
                    <a:gd name="connsiteY19" fmla="*/ 2999666 h 2999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5452110" h="2999666">
                      <a:moveTo>
                        <a:pt x="0" y="2988236"/>
                      </a:moveTo>
                      <a:lnTo>
                        <a:pt x="765810" y="2931086"/>
                      </a:lnTo>
                      <a:cubicBezTo>
                        <a:pt x="984885" y="2837741"/>
                        <a:pt x="1165860" y="2622476"/>
                        <a:pt x="1314450" y="2428166"/>
                      </a:cubicBezTo>
                      <a:cubicBezTo>
                        <a:pt x="1463040" y="2233856"/>
                        <a:pt x="1554480" y="1986206"/>
                        <a:pt x="1657350" y="1765226"/>
                      </a:cubicBezTo>
                      <a:cubicBezTo>
                        <a:pt x="1760220" y="1544246"/>
                        <a:pt x="1853565" y="1332791"/>
                        <a:pt x="1931670" y="1102286"/>
                      </a:cubicBezTo>
                      <a:cubicBezTo>
                        <a:pt x="2009775" y="871781"/>
                        <a:pt x="2025015" y="559361"/>
                        <a:pt x="2125980" y="382196"/>
                      </a:cubicBezTo>
                      <a:cubicBezTo>
                        <a:pt x="2226945" y="205031"/>
                        <a:pt x="2409825" y="102161"/>
                        <a:pt x="2537460" y="39296"/>
                      </a:cubicBezTo>
                      <a:cubicBezTo>
                        <a:pt x="2665095" y="-23569"/>
                        <a:pt x="2787015" y="8816"/>
                        <a:pt x="2891790" y="5006"/>
                      </a:cubicBezTo>
                      <a:lnTo>
                        <a:pt x="3166110" y="16436"/>
                      </a:lnTo>
                      <a:cubicBezTo>
                        <a:pt x="3251835" y="35486"/>
                        <a:pt x="3335655" y="56441"/>
                        <a:pt x="3406140" y="119306"/>
                      </a:cubicBezTo>
                      <a:cubicBezTo>
                        <a:pt x="3476625" y="182171"/>
                        <a:pt x="3529965" y="269801"/>
                        <a:pt x="3589020" y="393626"/>
                      </a:cubicBezTo>
                      <a:cubicBezTo>
                        <a:pt x="3648075" y="517451"/>
                        <a:pt x="3710940" y="704141"/>
                        <a:pt x="3760470" y="862256"/>
                      </a:cubicBezTo>
                      <a:cubicBezTo>
                        <a:pt x="3810000" y="1020371"/>
                        <a:pt x="3813810" y="1186106"/>
                        <a:pt x="3886200" y="1342316"/>
                      </a:cubicBezTo>
                      <a:cubicBezTo>
                        <a:pt x="3958590" y="1498526"/>
                        <a:pt x="4101465" y="1650926"/>
                        <a:pt x="4194810" y="1799516"/>
                      </a:cubicBezTo>
                      <a:cubicBezTo>
                        <a:pt x="4288155" y="1948106"/>
                        <a:pt x="4379595" y="2119556"/>
                        <a:pt x="4446270" y="2233856"/>
                      </a:cubicBezTo>
                      <a:cubicBezTo>
                        <a:pt x="4512945" y="2348156"/>
                        <a:pt x="4541520" y="2395781"/>
                        <a:pt x="4594860" y="2485316"/>
                      </a:cubicBezTo>
                      <a:cubicBezTo>
                        <a:pt x="4648200" y="2574851"/>
                        <a:pt x="4684395" y="2700581"/>
                        <a:pt x="4766310" y="2771066"/>
                      </a:cubicBezTo>
                      <a:cubicBezTo>
                        <a:pt x="4848225" y="2841551"/>
                        <a:pt x="4972050" y="2870126"/>
                        <a:pt x="5086350" y="2908226"/>
                      </a:cubicBezTo>
                      <a:cubicBezTo>
                        <a:pt x="5200650" y="2946326"/>
                        <a:pt x="5452110" y="2999666"/>
                        <a:pt x="5452110" y="2999666"/>
                      </a:cubicBezTo>
                      <a:lnTo>
                        <a:pt x="5452110" y="2999666"/>
                      </a:ln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2" name="フリーフォーム: 図形 91">
                  <a:extLst>
                    <a:ext uri="{FF2B5EF4-FFF2-40B4-BE49-F238E27FC236}">
                      <a16:creationId xmlns:a16="http://schemas.microsoft.com/office/drawing/2014/main" id="{F76A3D39-B390-5AB8-EDF3-A4CE08DB04D6}"/>
                    </a:ext>
                  </a:extLst>
                </xdr:cNvPr>
                <xdr:cNvSpPr/>
              </xdr:nvSpPr>
              <xdr:spPr>
                <a:xfrm>
                  <a:off x="2457450" y="1360172"/>
                  <a:ext cx="8580089" cy="1713469"/>
                </a:xfrm>
                <a:custGeom>
                  <a:avLst/>
                  <a:gdLst>
                    <a:gd name="connsiteX0" fmla="*/ 0 w 8583975"/>
                    <a:gd name="connsiteY0" fmla="*/ 1140410 h 1504035"/>
                    <a:gd name="connsiteX1" fmla="*/ 605790 w 8583975"/>
                    <a:gd name="connsiteY1" fmla="*/ 1254710 h 1504035"/>
                    <a:gd name="connsiteX2" fmla="*/ 822960 w 8583975"/>
                    <a:gd name="connsiteY2" fmla="*/ 1300430 h 1504035"/>
                    <a:gd name="connsiteX3" fmla="*/ 1371600 w 8583975"/>
                    <a:gd name="connsiteY3" fmla="*/ 1483310 h 1504035"/>
                    <a:gd name="connsiteX4" fmla="*/ 1714500 w 8583975"/>
                    <a:gd name="connsiteY4" fmla="*/ 1494740 h 1504035"/>
                    <a:gd name="connsiteX5" fmla="*/ 2194560 w 8583975"/>
                    <a:gd name="connsiteY5" fmla="*/ 1437590 h 1504035"/>
                    <a:gd name="connsiteX6" fmla="*/ 2788920 w 8583975"/>
                    <a:gd name="connsiteY6" fmla="*/ 854660 h 1504035"/>
                    <a:gd name="connsiteX7" fmla="*/ 3474720 w 8583975"/>
                    <a:gd name="connsiteY7" fmla="*/ 740360 h 1504035"/>
                    <a:gd name="connsiteX8" fmla="*/ 4411980 w 8583975"/>
                    <a:gd name="connsiteY8" fmla="*/ 774650 h 1504035"/>
                    <a:gd name="connsiteX9" fmla="*/ 4949190 w 8583975"/>
                    <a:gd name="connsiteY9" fmla="*/ 911810 h 1504035"/>
                    <a:gd name="connsiteX10" fmla="*/ 5749290 w 8583975"/>
                    <a:gd name="connsiteY10" fmla="*/ 1197560 h 1504035"/>
                    <a:gd name="connsiteX11" fmla="*/ 6297930 w 8583975"/>
                    <a:gd name="connsiteY11" fmla="*/ 1094690 h 1504035"/>
                    <a:gd name="connsiteX12" fmla="*/ 6652260 w 8583975"/>
                    <a:gd name="connsiteY12" fmla="*/ 443180 h 1504035"/>
                    <a:gd name="connsiteX13" fmla="*/ 6915150 w 8583975"/>
                    <a:gd name="connsiteY13" fmla="*/ 65990 h 1504035"/>
                    <a:gd name="connsiteX14" fmla="*/ 7315200 w 8583975"/>
                    <a:gd name="connsiteY14" fmla="*/ 31700 h 1504035"/>
                    <a:gd name="connsiteX15" fmla="*/ 7543800 w 8583975"/>
                    <a:gd name="connsiteY15" fmla="*/ 43130 h 1504035"/>
                    <a:gd name="connsiteX16" fmla="*/ 8001000 w 8583975"/>
                    <a:gd name="connsiteY16" fmla="*/ 557480 h 1504035"/>
                    <a:gd name="connsiteX17" fmla="*/ 8126730 w 8583975"/>
                    <a:gd name="connsiteY17" fmla="*/ 774650 h 1504035"/>
                    <a:gd name="connsiteX18" fmla="*/ 8526780 w 8583975"/>
                    <a:gd name="connsiteY18" fmla="*/ 1140410 h 1504035"/>
                    <a:gd name="connsiteX19" fmla="*/ 8572500 w 8583975"/>
                    <a:gd name="connsiteY19" fmla="*/ 1151840 h 15040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583975" h="1504035">
                      <a:moveTo>
                        <a:pt x="0" y="1140410"/>
                      </a:moveTo>
                      <a:lnTo>
                        <a:pt x="605790" y="1254710"/>
                      </a:lnTo>
                      <a:cubicBezTo>
                        <a:pt x="742950" y="1281380"/>
                        <a:pt x="695325" y="1262330"/>
                        <a:pt x="822960" y="1300430"/>
                      </a:cubicBezTo>
                      <a:cubicBezTo>
                        <a:pt x="950595" y="1338530"/>
                        <a:pt x="1223010" y="1450925"/>
                        <a:pt x="1371600" y="1483310"/>
                      </a:cubicBezTo>
                      <a:cubicBezTo>
                        <a:pt x="1520190" y="1515695"/>
                        <a:pt x="1577340" y="1502360"/>
                        <a:pt x="1714500" y="1494740"/>
                      </a:cubicBezTo>
                      <a:cubicBezTo>
                        <a:pt x="1851660" y="1487120"/>
                        <a:pt x="2015490" y="1544270"/>
                        <a:pt x="2194560" y="1437590"/>
                      </a:cubicBezTo>
                      <a:cubicBezTo>
                        <a:pt x="2373630" y="1330910"/>
                        <a:pt x="2575560" y="970865"/>
                        <a:pt x="2788920" y="854660"/>
                      </a:cubicBezTo>
                      <a:cubicBezTo>
                        <a:pt x="3002280" y="738455"/>
                        <a:pt x="3204210" y="753695"/>
                        <a:pt x="3474720" y="740360"/>
                      </a:cubicBezTo>
                      <a:cubicBezTo>
                        <a:pt x="3745230" y="727025"/>
                        <a:pt x="4166235" y="746075"/>
                        <a:pt x="4411980" y="774650"/>
                      </a:cubicBezTo>
                      <a:cubicBezTo>
                        <a:pt x="4657725" y="803225"/>
                        <a:pt x="4726305" y="841325"/>
                        <a:pt x="4949190" y="911810"/>
                      </a:cubicBezTo>
                      <a:cubicBezTo>
                        <a:pt x="5172075" y="982295"/>
                        <a:pt x="5524500" y="1167080"/>
                        <a:pt x="5749290" y="1197560"/>
                      </a:cubicBezTo>
                      <a:cubicBezTo>
                        <a:pt x="5974080" y="1228040"/>
                        <a:pt x="6147435" y="1220420"/>
                        <a:pt x="6297930" y="1094690"/>
                      </a:cubicBezTo>
                      <a:cubicBezTo>
                        <a:pt x="6448425" y="968960"/>
                        <a:pt x="6549390" y="614630"/>
                        <a:pt x="6652260" y="443180"/>
                      </a:cubicBezTo>
                      <a:cubicBezTo>
                        <a:pt x="6755130" y="271730"/>
                        <a:pt x="6804660" y="134570"/>
                        <a:pt x="6915150" y="65990"/>
                      </a:cubicBezTo>
                      <a:cubicBezTo>
                        <a:pt x="7025640" y="-2590"/>
                        <a:pt x="7210425" y="35510"/>
                        <a:pt x="7315200" y="31700"/>
                      </a:cubicBezTo>
                      <a:cubicBezTo>
                        <a:pt x="7419975" y="27890"/>
                        <a:pt x="7429500" y="-44500"/>
                        <a:pt x="7543800" y="43130"/>
                      </a:cubicBezTo>
                      <a:cubicBezTo>
                        <a:pt x="7658100" y="130760"/>
                        <a:pt x="7903845" y="435560"/>
                        <a:pt x="8001000" y="557480"/>
                      </a:cubicBezTo>
                      <a:cubicBezTo>
                        <a:pt x="8098155" y="679400"/>
                        <a:pt x="8039100" y="677495"/>
                        <a:pt x="8126730" y="774650"/>
                      </a:cubicBezTo>
                      <a:cubicBezTo>
                        <a:pt x="8214360" y="871805"/>
                        <a:pt x="8452485" y="1077545"/>
                        <a:pt x="8526780" y="1140410"/>
                      </a:cubicBezTo>
                      <a:cubicBezTo>
                        <a:pt x="8601075" y="1203275"/>
                        <a:pt x="8586787" y="1177557"/>
                        <a:pt x="8572500" y="1151840"/>
                      </a:cubicBezTo>
                    </a:path>
                  </a:pathLst>
                </a:custGeom>
                <a:noFill/>
                <a:ln w="317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3" name="フリーフォーム: 図形 92">
                  <a:extLst>
                    <a:ext uri="{FF2B5EF4-FFF2-40B4-BE49-F238E27FC236}">
                      <a16:creationId xmlns:a16="http://schemas.microsoft.com/office/drawing/2014/main" id="{769047B7-0DD8-5378-1B69-A9605E08B9F4}"/>
                    </a:ext>
                  </a:extLst>
                </xdr:cNvPr>
                <xdr:cNvSpPr/>
              </xdr:nvSpPr>
              <xdr:spPr>
                <a:xfrm>
                  <a:off x="5984924" y="3268739"/>
                  <a:ext cx="1656135" cy="8483"/>
                </a:xfrm>
                <a:custGeom>
                  <a:avLst/>
                  <a:gdLst>
                    <a:gd name="connsiteX0" fmla="*/ 0 w 1657350"/>
                    <a:gd name="connsiteY0" fmla="*/ 0 h 11430"/>
                    <a:gd name="connsiteX1" fmla="*/ 1657350 w 1657350"/>
                    <a:gd name="connsiteY1" fmla="*/ 11430 h 11430"/>
                  </a:gdLst>
                  <a:ahLst/>
                  <a:cxnLst>
                    <a:cxn ang="0">
                      <a:pos x="connsiteX0" y="connsiteY0"/>
                    </a:cxn>
                    <a:cxn ang="0">
                      <a:pos x="connsiteX1" y="connsiteY1"/>
                    </a:cxn>
                  </a:cxnLst>
                  <a:rect l="l" t="t" r="r" b="b"/>
                  <a:pathLst>
                    <a:path w="1657350" h="11430">
                      <a:moveTo>
                        <a:pt x="0" y="0"/>
                      </a:moveTo>
                      <a:lnTo>
                        <a:pt x="1657350" y="11430"/>
                      </a:lnTo>
                    </a:path>
                  </a:pathLst>
                </a:cu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4" name="フリーフォーム: 図形 93">
                  <a:extLst>
                    <a:ext uri="{FF2B5EF4-FFF2-40B4-BE49-F238E27FC236}">
                      <a16:creationId xmlns:a16="http://schemas.microsoft.com/office/drawing/2014/main" id="{634D88E6-F4D8-3F9D-85D0-0D32F658E600}"/>
                    </a:ext>
                  </a:extLst>
                </xdr:cNvPr>
                <xdr:cNvSpPr/>
              </xdr:nvSpPr>
              <xdr:spPr>
                <a:xfrm>
                  <a:off x="8829359" y="4812558"/>
                  <a:ext cx="1815199" cy="780392"/>
                </a:xfrm>
                <a:custGeom>
                  <a:avLst/>
                  <a:gdLst>
                    <a:gd name="connsiteX0" fmla="*/ 0 w 1805940"/>
                    <a:gd name="connsiteY0" fmla="*/ 773430 h 773430"/>
                    <a:gd name="connsiteX1" fmla="*/ 137160 w 1805940"/>
                    <a:gd name="connsiteY1" fmla="*/ 53340 h 773430"/>
                    <a:gd name="connsiteX2" fmla="*/ 148590 w 1805940"/>
                    <a:gd name="connsiteY2" fmla="*/ 53340 h 773430"/>
                    <a:gd name="connsiteX3" fmla="*/ 480060 w 1805940"/>
                    <a:gd name="connsiteY3" fmla="*/ 64770 h 773430"/>
                    <a:gd name="connsiteX4" fmla="*/ 1565910 w 1805940"/>
                    <a:gd name="connsiteY4" fmla="*/ 76200 h 773430"/>
                    <a:gd name="connsiteX5" fmla="*/ 1565910 w 1805940"/>
                    <a:gd name="connsiteY5" fmla="*/ 110490 h 773430"/>
                    <a:gd name="connsiteX6" fmla="*/ 1600200 w 1805940"/>
                    <a:gd name="connsiteY6" fmla="*/ 99060 h 773430"/>
                    <a:gd name="connsiteX7" fmla="*/ 1805940 w 1805940"/>
                    <a:gd name="connsiteY7" fmla="*/ 773430 h 7734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05940" h="773430">
                      <a:moveTo>
                        <a:pt x="0" y="773430"/>
                      </a:moveTo>
                      <a:cubicBezTo>
                        <a:pt x="56197" y="473392"/>
                        <a:pt x="112395" y="173355"/>
                        <a:pt x="137160" y="53340"/>
                      </a:cubicBezTo>
                      <a:cubicBezTo>
                        <a:pt x="161925" y="-66675"/>
                        <a:pt x="148590" y="53340"/>
                        <a:pt x="148590" y="53340"/>
                      </a:cubicBezTo>
                      <a:lnTo>
                        <a:pt x="480060" y="64770"/>
                      </a:lnTo>
                      <a:lnTo>
                        <a:pt x="1565910" y="76200"/>
                      </a:lnTo>
                      <a:cubicBezTo>
                        <a:pt x="1746885" y="83820"/>
                        <a:pt x="1560195" y="106680"/>
                        <a:pt x="1565910" y="110490"/>
                      </a:cubicBezTo>
                      <a:cubicBezTo>
                        <a:pt x="1571625" y="114300"/>
                        <a:pt x="1560195" y="-11430"/>
                        <a:pt x="1600200" y="99060"/>
                      </a:cubicBezTo>
                      <a:cubicBezTo>
                        <a:pt x="1640205" y="209550"/>
                        <a:pt x="1723072" y="491490"/>
                        <a:pt x="1805940" y="773430"/>
                      </a:cubicBezTo>
                    </a:path>
                  </a:pathLst>
                </a:custGeom>
                <a:no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95" name="直線コネクタ 94">
                  <a:extLst>
                    <a:ext uri="{FF2B5EF4-FFF2-40B4-BE49-F238E27FC236}">
                      <a16:creationId xmlns:a16="http://schemas.microsoft.com/office/drawing/2014/main" id="{E5D88B6C-09C7-CE1C-1841-09DF3FC69307}"/>
                    </a:ext>
                  </a:extLst>
                </xdr:cNvPr>
                <xdr:cNvCxnSpPr/>
              </xdr:nvCxnSpPr>
              <xdr:spPr>
                <a:xfrm flipH="1">
                  <a:off x="6097204" y="2742823"/>
                  <a:ext cx="261987" cy="525916"/>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96" name="直線コネクタ 95">
                  <a:extLst>
                    <a:ext uri="{FF2B5EF4-FFF2-40B4-BE49-F238E27FC236}">
                      <a16:creationId xmlns:a16="http://schemas.microsoft.com/office/drawing/2014/main" id="{28FFA71E-FD72-DEE5-8564-0F3054A0310D}"/>
                    </a:ext>
                  </a:extLst>
                </xdr:cNvPr>
                <xdr:cNvCxnSpPr/>
              </xdr:nvCxnSpPr>
              <xdr:spPr>
                <a:xfrm flipH="1">
                  <a:off x="6303051" y="2573172"/>
                  <a:ext cx="318128" cy="68708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97" name="直線コネクタ 96">
                  <a:extLst>
                    <a:ext uri="{FF2B5EF4-FFF2-40B4-BE49-F238E27FC236}">
                      <a16:creationId xmlns:a16="http://schemas.microsoft.com/office/drawing/2014/main" id="{00CFA412-A32C-A580-80DD-0E6833701049}"/>
                    </a:ext>
                  </a:extLst>
                </xdr:cNvPr>
                <xdr:cNvCxnSpPr>
                  <a:stCxn id="91" idx="7"/>
                </xdr:cNvCxnSpPr>
              </xdr:nvCxnSpPr>
              <xdr:spPr>
                <a:xfrm flipH="1">
                  <a:off x="6518255" y="2581655"/>
                  <a:ext cx="308771" cy="678602"/>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A3C51CFA-588E-6FDC-2236-78963BFDDD94}"/>
                    </a:ext>
                  </a:extLst>
                </xdr:cNvPr>
                <xdr:cNvCxnSpPr/>
              </xdr:nvCxnSpPr>
              <xdr:spPr>
                <a:xfrm flipH="1">
                  <a:off x="6696033" y="2615585"/>
                  <a:ext cx="308771" cy="68708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99" name="直線コネクタ 98">
                  <a:extLst>
                    <a:ext uri="{FF2B5EF4-FFF2-40B4-BE49-F238E27FC236}">
                      <a16:creationId xmlns:a16="http://schemas.microsoft.com/office/drawing/2014/main" id="{51194459-F0A3-880C-64C9-E374D27E5217}"/>
                    </a:ext>
                  </a:extLst>
                </xdr:cNvPr>
                <xdr:cNvCxnSpPr/>
              </xdr:nvCxnSpPr>
              <xdr:spPr>
                <a:xfrm flipH="1">
                  <a:off x="6892523" y="2607103"/>
                  <a:ext cx="308771" cy="670119"/>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a:extLst>
                    <a:ext uri="{FF2B5EF4-FFF2-40B4-BE49-F238E27FC236}">
                      <a16:creationId xmlns:a16="http://schemas.microsoft.com/office/drawing/2014/main" id="{C8518910-B1F4-FA22-8384-CB5CDB3B8CB2}"/>
                    </a:ext>
                  </a:extLst>
                </xdr:cNvPr>
                <xdr:cNvCxnSpPr>
                  <a:cxnSpLocks/>
                  <a:stCxn id="91" idx="9"/>
                </xdr:cNvCxnSpPr>
              </xdr:nvCxnSpPr>
              <xdr:spPr>
                <a:xfrm flipH="1">
                  <a:off x="7098370" y="2700410"/>
                  <a:ext cx="243274" cy="568329"/>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CF3AB632-6FE4-290A-073D-E75EC19E5FAA}"/>
                    </a:ext>
                  </a:extLst>
                </xdr:cNvPr>
                <xdr:cNvCxnSpPr>
                  <a:cxnSpLocks/>
                </xdr:cNvCxnSpPr>
              </xdr:nvCxnSpPr>
              <xdr:spPr>
                <a:xfrm flipH="1">
                  <a:off x="7276148" y="2861578"/>
                  <a:ext cx="177777" cy="41564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3D372F31-AAC1-67B0-27DD-F968B5EDA3C2}"/>
                    </a:ext>
                  </a:extLst>
                </xdr:cNvPr>
                <xdr:cNvCxnSpPr>
                  <a:cxnSpLocks/>
                </xdr:cNvCxnSpPr>
              </xdr:nvCxnSpPr>
              <xdr:spPr>
                <a:xfrm flipH="1">
                  <a:off x="7453925" y="3022746"/>
                  <a:ext cx="102924" cy="279923"/>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3" name="直線コネクタ 102">
                  <a:extLst>
                    <a:ext uri="{FF2B5EF4-FFF2-40B4-BE49-F238E27FC236}">
                      <a16:creationId xmlns:a16="http://schemas.microsoft.com/office/drawing/2014/main" id="{9D1E525F-18E8-70AE-1BD7-1FE769B0EB83}"/>
                    </a:ext>
                  </a:extLst>
                </xdr:cNvPr>
                <xdr:cNvCxnSpPr/>
              </xdr:nvCxnSpPr>
              <xdr:spPr>
                <a:xfrm flipH="1">
                  <a:off x="8922926" y="4914348"/>
                  <a:ext cx="271344" cy="37323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4" name="直線コネクタ 103">
                  <a:extLst>
                    <a:ext uri="{FF2B5EF4-FFF2-40B4-BE49-F238E27FC236}">
                      <a16:creationId xmlns:a16="http://schemas.microsoft.com/office/drawing/2014/main" id="{94D65BEB-7487-0E2E-F4B5-E1516D548213}"/>
                    </a:ext>
                  </a:extLst>
                </xdr:cNvPr>
                <xdr:cNvCxnSpPr>
                  <a:cxnSpLocks/>
                </xdr:cNvCxnSpPr>
              </xdr:nvCxnSpPr>
              <xdr:spPr>
                <a:xfrm flipH="1">
                  <a:off x="8922926"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5" name="直線コネクタ 104">
                  <a:extLst>
                    <a:ext uri="{FF2B5EF4-FFF2-40B4-BE49-F238E27FC236}">
                      <a16:creationId xmlns:a16="http://schemas.microsoft.com/office/drawing/2014/main" id="{F8341117-0958-483D-F590-9CF360F46F32}"/>
                    </a:ext>
                  </a:extLst>
                </xdr:cNvPr>
                <xdr:cNvCxnSpPr>
                  <a:cxnSpLocks/>
                </xdr:cNvCxnSpPr>
              </xdr:nvCxnSpPr>
              <xdr:spPr>
                <a:xfrm flipH="1">
                  <a:off x="9156843"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6" name="直線コネクタ 105">
                  <a:extLst>
                    <a:ext uri="{FF2B5EF4-FFF2-40B4-BE49-F238E27FC236}">
                      <a16:creationId xmlns:a16="http://schemas.microsoft.com/office/drawing/2014/main" id="{8CDE8ECF-53FE-71B7-0B7A-A7D2F7612F5A}"/>
                    </a:ext>
                  </a:extLst>
                </xdr:cNvPr>
                <xdr:cNvCxnSpPr>
                  <a:cxnSpLocks/>
                </xdr:cNvCxnSpPr>
              </xdr:nvCxnSpPr>
              <xdr:spPr>
                <a:xfrm flipH="1">
                  <a:off x="9362690"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7" name="直線コネクタ 106">
                  <a:extLst>
                    <a:ext uri="{FF2B5EF4-FFF2-40B4-BE49-F238E27FC236}">
                      <a16:creationId xmlns:a16="http://schemas.microsoft.com/office/drawing/2014/main" id="{211BA1F7-8028-D10A-6C15-8835A3922663}"/>
                    </a:ext>
                  </a:extLst>
                </xdr:cNvPr>
                <xdr:cNvCxnSpPr>
                  <a:cxnSpLocks/>
                </xdr:cNvCxnSpPr>
              </xdr:nvCxnSpPr>
              <xdr:spPr>
                <a:xfrm flipH="1">
                  <a:off x="9577894"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DCF578AA-4A75-B109-BC66-E831E714F1DE}"/>
                    </a:ext>
                  </a:extLst>
                </xdr:cNvPr>
                <xdr:cNvCxnSpPr>
                  <a:cxnSpLocks/>
                </xdr:cNvCxnSpPr>
              </xdr:nvCxnSpPr>
              <xdr:spPr>
                <a:xfrm flipH="1">
                  <a:off x="9793098"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9" name="直線コネクタ 108">
                  <a:extLst>
                    <a:ext uri="{FF2B5EF4-FFF2-40B4-BE49-F238E27FC236}">
                      <a16:creationId xmlns:a16="http://schemas.microsoft.com/office/drawing/2014/main" id="{54E9C07E-75BD-55FA-6B32-64231253D86B}"/>
                    </a:ext>
                  </a:extLst>
                </xdr:cNvPr>
                <xdr:cNvCxnSpPr>
                  <a:cxnSpLocks/>
                </xdr:cNvCxnSpPr>
              </xdr:nvCxnSpPr>
              <xdr:spPr>
                <a:xfrm flipH="1">
                  <a:off x="9989589"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10" name="直線コネクタ 109">
                  <a:extLst>
                    <a:ext uri="{FF2B5EF4-FFF2-40B4-BE49-F238E27FC236}">
                      <a16:creationId xmlns:a16="http://schemas.microsoft.com/office/drawing/2014/main" id="{EE326B43-10C5-AA8B-A1B2-F7B7646D778B}"/>
                    </a:ext>
                  </a:extLst>
                </xdr:cNvPr>
                <xdr:cNvCxnSpPr>
                  <a:cxnSpLocks/>
                </xdr:cNvCxnSpPr>
              </xdr:nvCxnSpPr>
              <xdr:spPr>
                <a:xfrm flipH="1">
                  <a:off x="10167366" y="5117929"/>
                  <a:ext cx="346198" cy="47502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11" name="直線コネクタ 110">
                  <a:extLst>
                    <a:ext uri="{FF2B5EF4-FFF2-40B4-BE49-F238E27FC236}">
                      <a16:creationId xmlns:a16="http://schemas.microsoft.com/office/drawing/2014/main" id="{8FE9706A-57D2-2BFD-9144-2E0A336C896F}"/>
                    </a:ext>
                  </a:extLst>
                </xdr:cNvPr>
                <xdr:cNvCxnSpPr>
                  <a:cxnSpLocks/>
                </xdr:cNvCxnSpPr>
              </xdr:nvCxnSpPr>
              <xdr:spPr>
                <a:xfrm flipH="1">
                  <a:off x="10363857" y="5321509"/>
                  <a:ext cx="196491" cy="27144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sp macro="" textlink="">
              <xdr:nvSpPr>
                <xdr:cNvPr id="112" name="矢印: 右 111">
                  <a:extLst>
                    <a:ext uri="{FF2B5EF4-FFF2-40B4-BE49-F238E27FC236}">
                      <a16:creationId xmlns:a16="http://schemas.microsoft.com/office/drawing/2014/main" id="{3188AA45-7334-E5F6-02AB-0B29BE318E4F}"/>
                    </a:ext>
                  </a:extLst>
                </xdr:cNvPr>
                <xdr:cNvSpPr/>
              </xdr:nvSpPr>
              <xdr:spPr>
                <a:xfrm rot="2589991">
                  <a:off x="7790766" y="3684383"/>
                  <a:ext cx="1459644" cy="525916"/>
                </a:xfrm>
                <a:prstGeom prst="rightArrow">
                  <a:avLst/>
                </a:prstGeom>
                <a:pattFill prst="wdUpDiag">
                  <a:fgClr>
                    <a:srgbClr val="00B050"/>
                  </a:fgClr>
                  <a:bgClr>
                    <a:schemeClr val="bg1"/>
                  </a:bgClr>
                </a:patt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83" name="線吹き出し 1 (枠付き) 4">
                <a:extLst>
                  <a:ext uri="{FF2B5EF4-FFF2-40B4-BE49-F238E27FC236}">
                    <a16:creationId xmlns:a16="http://schemas.microsoft.com/office/drawing/2014/main" id="{FD5566AC-3D7B-15BF-5E36-216A059A5BAA}"/>
                  </a:ext>
                </a:extLst>
              </xdr:cNvPr>
              <xdr:cNvSpPr/>
            </xdr:nvSpPr>
            <xdr:spPr bwMode="auto">
              <a:xfrm>
                <a:off x="2581651" y="3422139"/>
                <a:ext cx="2194774" cy="594861"/>
              </a:xfrm>
              <a:prstGeom prst="borderCallout1">
                <a:avLst>
                  <a:gd name="adj1" fmla="val 53125"/>
                  <a:gd name="adj2" fmla="val 100195"/>
                  <a:gd name="adj3" fmla="val 163465"/>
                  <a:gd name="adj4" fmla="val 13407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a:latin typeface="Meiryo UI" panose="020B0604030504040204" pitchFamily="50" charset="-128"/>
                    <a:ea typeface="Meiryo UI" panose="020B0604030504040204" pitchFamily="50" charset="-128"/>
                  </a:rPr>
                  <a:t>再エネ（太陽光等）</a:t>
                </a:r>
                <a:endParaRPr kumimoji="1" lang="en-US" altLang="ja-JP" sz="1400">
                  <a:latin typeface="Meiryo UI" panose="020B0604030504040204" pitchFamily="50" charset="-128"/>
                  <a:ea typeface="Meiryo UI" panose="020B0604030504040204" pitchFamily="50" charset="-128"/>
                </a:endParaRPr>
              </a:p>
              <a:p>
                <a:pPr algn="ctr"/>
                <a:r>
                  <a:rPr kumimoji="1" lang="ja-JP" altLang="en-US" sz="1400">
                    <a:latin typeface="Meiryo UI" panose="020B0604030504040204" pitchFamily="50" charset="-128"/>
                    <a:ea typeface="Meiryo UI" panose="020B0604030504040204" pitchFamily="50" charset="-128"/>
                  </a:rPr>
                  <a:t>発電量</a:t>
                </a:r>
              </a:p>
            </xdr:txBody>
          </xdr:sp>
          <xdr:sp macro="" textlink="">
            <xdr:nvSpPr>
              <xdr:cNvPr id="84" name="線吹き出し 1 (枠付き) 5">
                <a:extLst>
                  <a:ext uri="{FF2B5EF4-FFF2-40B4-BE49-F238E27FC236}">
                    <a16:creationId xmlns:a16="http://schemas.microsoft.com/office/drawing/2014/main" id="{F42E4B19-9693-2577-9867-0591F49AFAA4}"/>
                  </a:ext>
                </a:extLst>
              </xdr:cNvPr>
              <xdr:cNvSpPr/>
            </xdr:nvSpPr>
            <xdr:spPr bwMode="auto">
              <a:xfrm>
                <a:off x="8619199" y="3288932"/>
                <a:ext cx="1389580" cy="466539"/>
              </a:xfrm>
              <a:prstGeom prst="borderCallout1">
                <a:avLst>
                  <a:gd name="adj1" fmla="val 54638"/>
                  <a:gd name="adj2" fmla="val 149"/>
                  <a:gd name="adj3" fmla="val -71530"/>
                  <a:gd name="adj4" fmla="val -103662"/>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latin typeface="Meiryo UI" panose="020B0604030504040204" pitchFamily="50" charset="-128"/>
                    <a:ea typeface="Meiryo UI" panose="020B0604030504040204" pitchFamily="50" charset="-128"/>
                  </a:rPr>
                  <a:t>余剰電力量</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　＝蓄電量</a:t>
                </a:r>
              </a:p>
            </xdr:txBody>
          </xdr:sp>
          <xdr:sp macro="" textlink="">
            <xdr:nvSpPr>
              <xdr:cNvPr id="85" name="線吹き出し 1 (枠付き) 5">
                <a:extLst>
                  <a:ext uri="{FF2B5EF4-FFF2-40B4-BE49-F238E27FC236}">
                    <a16:creationId xmlns:a16="http://schemas.microsoft.com/office/drawing/2014/main" id="{8E4A8438-52E7-9DA2-FFD6-E0D923F2DDF3}"/>
                  </a:ext>
                </a:extLst>
              </xdr:cNvPr>
              <xdr:cNvSpPr/>
            </xdr:nvSpPr>
            <xdr:spPr bwMode="auto">
              <a:xfrm>
                <a:off x="10094551" y="4207137"/>
                <a:ext cx="1305262" cy="466539"/>
              </a:xfrm>
              <a:prstGeom prst="borderCallout1">
                <a:avLst>
                  <a:gd name="adj1" fmla="val 54638"/>
                  <a:gd name="adj2" fmla="val 149"/>
                  <a:gd name="adj3" fmla="val 195811"/>
                  <a:gd name="adj4" fmla="val -30325"/>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1600"/>
                  </a:lnSpc>
                </a:pPr>
                <a:r>
                  <a:rPr lang="ja-JP" altLang="en-US" sz="1100">
                    <a:latin typeface="Meiryo UI" panose="020B0604030504040204" pitchFamily="50" charset="-128"/>
                    <a:ea typeface="Meiryo UI" panose="020B0604030504040204" pitchFamily="50" charset="-128"/>
                  </a:rPr>
                  <a:t>蓄電池から供給（放電量）</a:t>
                </a:r>
                <a:endParaRPr kumimoji="1" lang="ja-JP" altLang="en-US" sz="1100">
                  <a:latin typeface="Meiryo UI" panose="020B0604030504040204" pitchFamily="50" charset="-128"/>
                  <a:ea typeface="Meiryo UI" panose="020B0604030504040204" pitchFamily="50" charset="-128"/>
                </a:endParaRPr>
              </a:p>
            </xdr:txBody>
          </xdr:sp>
          <xdr:sp macro="" textlink="">
            <xdr:nvSpPr>
              <xdr:cNvPr id="86" name="線吹き出し 1 (枠付き) 3">
                <a:extLst>
                  <a:ext uri="{FF2B5EF4-FFF2-40B4-BE49-F238E27FC236}">
                    <a16:creationId xmlns:a16="http://schemas.microsoft.com/office/drawing/2014/main" id="{62A079A9-1A86-5083-2A26-A1DDB2399717}"/>
                  </a:ext>
                </a:extLst>
              </xdr:cNvPr>
              <xdr:cNvSpPr/>
            </xdr:nvSpPr>
            <xdr:spPr bwMode="auto">
              <a:xfrm>
                <a:off x="2653250" y="1504375"/>
                <a:ext cx="2274368" cy="517434"/>
              </a:xfrm>
              <a:prstGeom prst="borderCallout1">
                <a:avLst>
                  <a:gd name="adj1" fmla="val 48429"/>
                  <a:gd name="adj2" fmla="val 100001"/>
                  <a:gd name="adj3" fmla="val 131618"/>
                  <a:gd name="adj4" fmla="val 12505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1700"/>
                  </a:lnSpc>
                </a:pPr>
                <a:r>
                  <a:rPr kumimoji="1" lang="ja-JP" altLang="en-US" sz="1400">
                    <a:latin typeface="Meiryo UI" panose="020B0604030504040204" pitchFamily="50" charset="-128"/>
                    <a:ea typeface="Meiryo UI" panose="020B0604030504040204" pitchFamily="50" charset="-128"/>
                  </a:rPr>
                  <a:t>グリッドの電力需要</a:t>
                </a:r>
              </a:p>
            </xdr:txBody>
          </xdr:sp>
          <xdr:sp macro="" textlink="">
            <xdr:nvSpPr>
              <xdr:cNvPr id="87" name="テキスト ボックス 65">
                <a:extLst>
                  <a:ext uri="{FF2B5EF4-FFF2-40B4-BE49-F238E27FC236}">
                    <a16:creationId xmlns:a16="http://schemas.microsoft.com/office/drawing/2014/main" id="{71ACD18A-7DDC-72D1-FFD9-C0FD7D84D1BB}"/>
                  </a:ext>
                </a:extLst>
              </xdr:cNvPr>
              <xdr:cNvSpPr txBox="1"/>
            </xdr:nvSpPr>
            <xdr:spPr>
              <a:xfrm>
                <a:off x="4113585" y="5635362"/>
                <a:ext cx="467835" cy="322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2000" b="1"/>
                  <a:t>朝</a:t>
                </a:r>
              </a:p>
            </xdr:txBody>
          </xdr:sp>
          <xdr:sp macro="" textlink="">
            <xdr:nvSpPr>
              <xdr:cNvPr id="88" name="テキスト ボックス 65">
                <a:extLst>
                  <a:ext uri="{FF2B5EF4-FFF2-40B4-BE49-F238E27FC236}">
                    <a16:creationId xmlns:a16="http://schemas.microsoft.com/office/drawing/2014/main" id="{080FA004-A3B0-A612-6D83-12F247C95FDC}"/>
                  </a:ext>
                </a:extLst>
              </xdr:cNvPr>
              <xdr:cNvSpPr txBox="1"/>
            </xdr:nvSpPr>
            <xdr:spPr>
              <a:xfrm>
                <a:off x="6508898" y="5635362"/>
                <a:ext cx="477191" cy="322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000" b="1"/>
                  <a:t>昼</a:t>
                </a:r>
                <a:endParaRPr kumimoji="1" lang="ja-JP" altLang="en-US" sz="2000" b="1"/>
              </a:p>
            </xdr:txBody>
          </xdr:sp>
          <xdr:sp macro="" textlink="">
            <xdr:nvSpPr>
              <xdr:cNvPr id="89" name="テキスト ボックス 65">
                <a:extLst>
                  <a:ext uri="{FF2B5EF4-FFF2-40B4-BE49-F238E27FC236}">
                    <a16:creationId xmlns:a16="http://schemas.microsoft.com/office/drawing/2014/main" id="{21B35568-7B0C-33BB-49F2-19427F1EA26C}"/>
                  </a:ext>
                </a:extLst>
              </xdr:cNvPr>
              <xdr:cNvSpPr txBox="1"/>
            </xdr:nvSpPr>
            <xdr:spPr>
              <a:xfrm>
                <a:off x="8810645" y="5660810"/>
                <a:ext cx="467835" cy="313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000" b="1"/>
                  <a:t>夕</a:t>
                </a:r>
                <a:endParaRPr kumimoji="1" lang="ja-JP" altLang="en-US" sz="2000" b="1"/>
              </a:p>
            </xdr:txBody>
          </xdr:sp>
        </xdr:grpSp>
        <xdr:cxnSp macro="">
          <xdr:nvCxnSpPr>
            <xdr:cNvPr id="80" name="直線コネクタ 79">
              <a:extLst>
                <a:ext uri="{FF2B5EF4-FFF2-40B4-BE49-F238E27FC236}">
                  <a16:creationId xmlns:a16="http://schemas.microsoft.com/office/drawing/2014/main" id="{97C646F8-F131-7FA7-97DD-403A8BB4A869}"/>
                </a:ext>
              </a:extLst>
            </xdr:cNvPr>
            <xdr:cNvCxnSpPr/>
          </xdr:nvCxnSpPr>
          <xdr:spPr>
            <a:xfrm flipV="1">
              <a:off x="1225550" y="3016250"/>
              <a:ext cx="7213600" cy="31750"/>
            </a:xfrm>
            <a:prstGeom prst="line">
              <a:avLst/>
            </a:prstGeom>
            <a:ln w="38100">
              <a:solidFill>
                <a:schemeClr val="accent2">
                  <a:lumMod val="75000"/>
                </a:schemeClr>
              </a:solidFill>
              <a:prstDash val="lgDashDot"/>
            </a:ln>
          </xdr:spPr>
          <xdr:style>
            <a:lnRef idx="1">
              <a:schemeClr val="accent1"/>
            </a:lnRef>
            <a:fillRef idx="0">
              <a:schemeClr val="accent1"/>
            </a:fillRef>
            <a:effectRef idx="0">
              <a:schemeClr val="accent1"/>
            </a:effectRef>
            <a:fontRef idx="minor">
              <a:schemeClr val="tx1"/>
            </a:fontRef>
          </xdr:style>
        </xdr:cxnSp>
        <xdr:sp macro="" textlink="">
          <xdr:nvSpPr>
            <xdr:cNvPr id="81" name="テキスト ボックス 80">
              <a:extLst>
                <a:ext uri="{FF2B5EF4-FFF2-40B4-BE49-F238E27FC236}">
                  <a16:creationId xmlns:a16="http://schemas.microsoft.com/office/drawing/2014/main" id="{7375E0C0-E227-38ED-3E8C-37F5ACE90BBA}"/>
                </a:ext>
              </a:extLst>
            </xdr:cNvPr>
            <xdr:cNvSpPr txBox="1"/>
          </xdr:nvSpPr>
          <xdr:spPr>
            <a:xfrm>
              <a:off x="7759701" y="2654300"/>
              <a:ext cx="1238250" cy="295275"/>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latin typeface="Meiryo UI" panose="020B0604030504040204" pitchFamily="50" charset="-128"/>
                  <a:ea typeface="Meiryo UI" panose="020B0604030504040204" pitchFamily="50" charset="-128"/>
                </a:rPr>
                <a:t>【</a:t>
              </a:r>
              <a:r>
                <a:rPr kumimoji="1" lang="ja-JP" altLang="en-US" sz="1100">
                  <a:solidFill>
                    <a:schemeClr val="bg1"/>
                  </a:solidFill>
                  <a:latin typeface="Meiryo UI" panose="020B0604030504040204" pitchFamily="50" charset="-128"/>
                  <a:ea typeface="Meiryo UI" panose="020B0604030504040204" pitchFamily="50" charset="-128"/>
                </a:rPr>
                <a:t>出力抑制レベル</a:t>
              </a:r>
              <a:r>
                <a:rPr kumimoji="1" lang="en-US" altLang="ja-JP" sz="1100">
                  <a:solidFill>
                    <a:schemeClr val="bg1"/>
                  </a:solidFill>
                  <a:latin typeface="Meiryo UI" panose="020B0604030504040204" pitchFamily="50" charset="-128"/>
                  <a:ea typeface="Meiryo UI" panose="020B0604030504040204" pitchFamily="50" charset="-128"/>
                </a:rPr>
                <a:t>】</a:t>
              </a:r>
              <a:endParaRPr kumimoji="1" lang="ja-JP" altLang="en-US" sz="1100">
                <a:solidFill>
                  <a:schemeClr val="bg1"/>
                </a:solidFill>
                <a:latin typeface="Meiryo UI" panose="020B0604030504040204" pitchFamily="50" charset="-128"/>
                <a:ea typeface="Meiryo UI" panose="020B0604030504040204" pitchFamily="50" charset="-128"/>
              </a:endParaRPr>
            </a:p>
          </xdr:txBody>
        </xdr:sp>
      </xdr:grpSp>
    </xdr:grpSp>
    <xdr:clientData/>
  </xdr:twoCellAnchor>
  <xdr:twoCellAnchor>
    <xdr:from>
      <xdr:col>0</xdr:col>
      <xdr:colOff>297744</xdr:colOff>
      <xdr:row>41</xdr:row>
      <xdr:rowOff>25400</xdr:rowOff>
    </xdr:from>
    <xdr:to>
      <xdr:col>7</xdr:col>
      <xdr:colOff>622299</xdr:colOff>
      <xdr:row>50</xdr:row>
      <xdr:rowOff>50800</xdr:rowOff>
    </xdr:to>
    <xdr:sp macro="" textlink="">
      <xdr:nvSpPr>
        <xdr:cNvPr id="183" name="テキスト ボックス 182">
          <a:extLst>
            <a:ext uri="{FF2B5EF4-FFF2-40B4-BE49-F238E27FC236}">
              <a16:creationId xmlns:a16="http://schemas.microsoft.com/office/drawing/2014/main" id="{3EB40D9D-8742-4287-A2D4-F8B12EF58218}"/>
            </a:ext>
          </a:extLst>
        </xdr:cNvPr>
        <xdr:cNvSpPr txBox="1"/>
      </xdr:nvSpPr>
      <xdr:spPr>
        <a:xfrm>
          <a:off x="297744" y="12335329"/>
          <a:ext cx="8624912" cy="14949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（全量売電）グリッドから出力抑制されている例</a:t>
          </a:r>
          <a:r>
            <a:rPr kumimoji="1" lang="en-US" altLang="ja-JP" sz="1600" b="1">
              <a:latin typeface="Meiryo UI" panose="020B0604030504040204" pitchFamily="50" charset="-128"/>
              <a:ea typeface="Meiryo UI" panose="020B0604030504040204" pitchFamily="50" charset="-128"/>
            </a:rPr>
            <a:t>】</a:t>
          </a: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①グリッド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へ</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の</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送電可能量</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に対し、</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再エネ（</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太陽光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等）</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発電量の割合が大きい場合</a:t>
          </a:r>
          <a:endParaRPr lang="ja-JP" altLang="ja-JP" sz="1600" b="0">
            <a:effectLst/>
            <a:latin typeface="Meiryo UI" panose="020B0604030504040204" pitchFamily="50" charset="-128"/>
            <a:ea typeface="Meiryo UI" panose="020B0604030504040204" pitchFamily="50" charset="-128"/>
          </a:endParaRP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　→</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再エネ定格出力が過大で、グリッド側へ</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の</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送電可能量からの制約で出力抑制を受けている</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a:t>
          </a:r>
          <a:endParaRPr lang="ja-JP" altLang="ja-JP" sz="1600" b="0">
            <a:effectLst/>
            <a:latin typeface="Meiryo UI" panose="020B0604030504040204" pitchFamily="50" charset="-128"/>
            <a:ea typeface="Meiryo UI" panose="020B0604030504040204" pitchFamily="50" charset="-128"/>
          </a:endParaRP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②夕方以降</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など</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グリッド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送電可能</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量</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に余裕がある時に</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、蓄電池</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での充電電力量を</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供給で</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きる</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場合</a:t>
          </a:r>
          <a:endParaRPr lang="ja-JP" altLang="ja-JP" sz="1600" b="0">
            <a:effectLst/>
            <a:latin typeface="Meiryo UI" panose="020B0604030504040204" pitchFamily="50" charset="-128"/>
            <a:ea typeface="Meiryo UI" panose="020B0604030504040204" pitchFamily="50" charset="-128"/>
          </a:endParaRPr>
        </a:p>
        <a:p>
          <a:endParaRPr kumimoji="1" lang="ja-JP" altLang="en-US" sz="1600" b="0">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139700</xdr:colOff>
      <xdr:row>96</xdr:row>
      <xdr:rowOff>152400</xdr:rowOff>
    </xdr:from>
    <xdr:to>
      <xdr:col>15</xdr:col>
      <xdr:colOff>444500</xdr:colOff>
      <xdr:row>110</xdr:row>
      <xdr:rowOff>127000</xdr:rowOff>
    </xdr:to>
    <xdr:sp macro="" textlink="">
      <xdr:nvSpPr>
        <xdr:cNvPr id="2" name="正方形/長方形 1">
          <a:extLst>
            <a:ext uri="{FF2B5EF4-FFF2-40B4-BE49-F238E27FC236}">
              <a16:creationId xmlns:a16="http://schemas.microsoft.com/office/drawing/2014/main" id="{16E3ABFC-9C2C-4209-B8FD-AEAAA9345726}"/>
            </a:ext>
          </a:extLst>
        </xdr:cNvPr>
        <xdr:cNvSpPr/>
      </xdr:nvSpPr>
      <xdr:spPr>
        <a:xfrm>
          <a:off x="139700" y="28670250"/>
          <a:ext cx="12477750" cy="22860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165100</xdr:colOff>
      <xdr:row>79</xdr:row>
      <xdr:rowOff>12700</xdr:rowOff>
    </xdr:from>
    <xdr:to>
      <xdr:col>4</xdr:col>
      <xdr:colOff>38100</xdr:colOff>
      <xdr:row>94</xdr:row>
      <xdr:rowOff>12700</xdr:rowOff>
    </xdr:to>
    <xdr:sp macro="" textlink="">
      <xdr:nvSpPr>
        <xdr:cNvPr id="3" name="正方形/長方形 2">
          <a:extLst>
            <a:ext uri="{FF2B5EF4-FFF2-40B4-BE49-F238E27FC236}">
              <a16:creationId xmlns:a16="http://schemas.microsoft.com/office/drawing/2014/main" id="{7F49A52C-079D-42B4-8CD7-00CD2F141AB5}"/>
            </a:ext>
          </a:extLst>
        </xdr:cNvPr>
        <xdr:cNvSpPr/>
      </xdr:nvSpPr>
      <xdr:spPr>
        <a:xfrm>
          <a:off x="165100" y="25723850"/>
          <a:ext cx="4927600" cy="24765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165100</xdr:colOff>
      <xdr:row>59</xdr:row>
      <xdr:rowOff>127000</xdr:rowOff>
    </xdr:from>
    <xdr:to>
      <xdr:col>4</xdr:col>
      <xdr:colOff>38100</xdr:colOff>
      <xdr:row>76</xdr:row>
      <xdr:rowOff>50800</xdr:rowOff>
    </xdr:to>
    <xdr:sp macro="" textlink="">
      <xdr:nvSpPr>
        <xdr:cNvPr id="4" name="正方形/長方形 3">
          <a:extLst>
            <a:ext uri="{FF2B5EF4-FFF2-40B4-BE49-F238E27FC236}">
              <a16:creationId xmlns:a16="http://schemas.microsoft.com/office/drawing/2014/main" id="{E26AA3FE-D57C-41B4-91B7-B27BDF670FE3}"/>
            </a:ext>
          </a:extLst>
        </xdr:cNvPr>
        <xdr:cNvSpPr/>
      </xdr:nvSpPr>
      <xdr:spPr>
        <a:xfrm>
          <a:off x="165100" y="22536150"/>
          <a:ext cx="4927600" cy="27305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10626</xdr:colOff>
      <xdr:row>57</xdr:row>
      <xdr:rowOff>35563</xdr:rowOff>
    </xdr:from>
    <xdr:to>
      <xdr:col>14</xdr:col>
      <xdr:colOff>268879</xdr:colOff>
      <xdr:row>109</xdr:row>
      <xdr:rowOff>65318</xdr:rowOff>
    </xdr:to>
    <xdr:grpSp>
      <xdr:nvGrpSpPr>
        <xdr:cNvPr id="5" name="グループ化 4">
          <a:extLst>
            <a:ext uri="{FF2B5EF4-FFF2-40B4-BE49-F238E27FC236}">
              <a16:creationId xmlns:a16="http://schemas.microsoft.com/office/drawing/2014/main" id="{4F26BF59-1CCF-4CEC-A365-3A53B3E648A2}"/>
            </a:ext>
          </a:extLst>
        </xdr:cNvPr>
        <xdr:cNvGrpSpPr/>
      </xdr:nvGrpSpPr>
      <xdr:grpSpPr>
        <a:xfrm>
          <a:off x="272564" y="18323563"/>
          <a:ext cx="12771721" cy="8697505"/>
          <a:chOff x="338419" y="18986404"/>
          <a:chExt cx="12949774" cy="8510910"/>
        </a:xfrm>
      </xdr:grpSpPr>
      <xdr:grpSp>
        <xdr:nvGrpSpPr>
          <xdr:cNvPr id="6" name="グループ化 5">
            <a:extLst>
              <a:ext uri="{FF2B5EF4-FFF2-40B4-BE49-F238E27FC236}">
                <a16:creationId xmlns:a16="http://schemas.microsoft.com/office/drawing/2014/main" id="{5893F981-4573-3210-83C2-28EF237CC2D9}"/>
              </a:ext>
            </a:extLst>
          </xdr:cNvPr>
          <xdr:cNvGrpSpPr/>
        </xdr:nvGrpSpPr>
        <xdr:grpSpPr>
          <a:xfrm>
            <a:off x="338419" y="19513193"/>
            <a:ext cx="5180639" cy="2497730"/>
            <a:chOff x="556132" y="19099528"/>
            <a:chExt cx="5485439" cy="2247357"/>
          </a:xfrm>
        </xdr:grpSpPr>
        <xdr:pic>
          <xdr:nvPicPr>
            <xdr:cNvPr id="12" name="図 2">
              <a:extLst>
                <a:ext uri="{FF2B5EF4-FFF2-40B4-BE49-F238E27FC236}">
                  <a16:creationId xmlns:a16="http://schemas.microsoft.com/office/drawing/2014/main" id="{643506B5-3DD3-C34C-1B60-687490E1C78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35" r="16115"/>
            <a:stretch/>
          </xdr:blipFill>
          <xdr:spPr bwMode="auto">
            <a:xfrm>
              <a:off x="1349829" y="19099528"/>
              <a:ext cx="2982685" cy="2247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線吹き出し 1 (枠付き) 3">
              <a:extLst>
                <a:ext uri="{FF2B5EF4-FFF2-40B4-BE49-F238E27FC236}">
                  <a16:creationId xmlns:a16="http://schemas.microsoft.com/office/drawing/2014/main" id="{C297FE68-B99B-C582-6CA3-DD857CBFC33A}"/>
                </a:ext>
              </a:extLst>
            </xdr:cNvPr>
            <xdr:cNvSpPr/>
          </xdr:nvSpPr>
          <xdr:spPr bwMode="auto">
            <a:xfrm>
              <a:off x="3990344" y="19497402"/>
              <a:ext cx="2051227" cy="311727"/>
            </a:xfrm>
            <a:prstGeom prst="borderCallout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負荷の消費電力量</a:t>
              </a:r>
            </a:p>
          </xdr:txBody>
        </xdr:sp>
        <xdr:sp macro="" textlink="">
          <xdr:nvSpPr>
            <xdr:cNvPr id="14" name="線吹き出し 1 (枠付き) 4">
              <a:extLst>
                <a:ext uri="{FF2B5EF4-FFF2-40B4-BE49-F238E27FC236}">
                  <a16:creationId xmlns:a16="http://schemas.microsoft.com/office/drawing/2014/main" id="{EFAD1411-6714-1AF5-FC53-85CF3C32DA59}"/>
                </a:ext>
              </a:extLst>
            </xdr:cNvPr>
            <xdr:cNvSpPr/>
          </xdr:nvSpPr>
          <xdr:spPr bwMode="auto">
            <a:xfrm>
              <a:off x="3700284" y="19958562"/>
              <a:ext cx="1540271" cy="296883"/>
            </a:xfrm>
            <a:prstGeom prst="borderCallout1">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再エネ発電量</a:t>
              </a:r>
            </a:p>
          </xdr:txBody>
        </xdr:sp>
        <xdr:sp macro="" textlink="">
          <xdr:nvSpPr>
            <xdr:cNvPr id="15" name="線吹き出し 1 (枠付き) 5">
              <a:extLst>
                <a:ext uri="{FF2B5EF4-FFF2-40B4-BE49-F238E27FC236}">
                  <a16:creationId xmlns:a16="http://schemas.microsoft.com/office/drawing/2014/main" id="{7F41BF36-515C-E5B2-226C-40D680588F92}"/>
                </a:ext>
              </a:extLst>
            </xdr:cNvPr>
            <xdr:cNvSpPr/>
          </xdr:nvSpPr>
          <xdr:spPr bwMode="auto">
            <a:xfrm>
              <a:off x="556132" y="20147082"/>
              <a:ext cx="1355143" cy="326572"/>
            </a:xfrm>
            <a:prstGeom prst="borderCallout1">
              <a:avLst>
                <a:gd name="adj1" fmla="val 46305"/>
                <a:gd name="adj2" fmla="val 100708"/>
                <a:gd name="adj3" fmla="val 57914"/>
                <a:gd name="adj4" fmla="val 165154"/>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余剰電力量</a:t>
              </a:r>
            </a:p>
          </xdr:txBody>
        </xdr:sp>
      </xdr:grpSp>
      <xdr:sp macro="" textlink="">
        <xdr:nvSpPr>
          <xdr:cNvPr id="7" name="テキスト ボックス 1039">
            <a:extLst>
              <a:ext uri="{FF2B5EF4-FFF2-40B4-BE49-F238E27FC236}">
                <a16:creationId xmlns:a16="http://schemas.microsoft.com/office/drawing/2014/main" id="{0C5774C1-0AC8-4C95-6FC1-9469CF0EAE34}"/>
              </a:ext>
            </a:extLst>
          </xdr:cNvPr>
          <xdr:cNvSpPr txBox="1"/>
        </xdr:nvSpPr>
        <xdr:spPr bwMode="auto">
          <a:xfrm>
            <a:off x="479977" y="18986404"/>
            <a:ext cx="5159828" cy="357489"/>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パターンＡ：昼休みに設備等が停止し、余剰となる</a:t>
            </a:r>
          </a:p>
        </xdr:txBody>
      </xdr:sp>
      <xdr:pic>
        <xdr:nvPicPr>
          <xdr:cNvPr id="8" name="図 8">
            <a:extLst>
              <a:ext uri="{FF2B5EF4-FFF2-40B4-BE49-F238E27FC236}">
                <a16:creationId xmlns:a16="http://schemas.microsoft.com/office/drawing/2014/main" id="{0DE6651D-4F40-90E2-82BC-99306D34ED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5574" y="22720886"/>
            <a:ext cx="3923210" cy="2235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テキスト ボックス 95">
            <a:extLst>
              <a:ext uri="{FF2B5EF4-FFF2-40B4-BE49-F238E27FC236}">
                <a16:creationId xmlns:a16="http://schemas.microsoft.com/office/drawing/2014/main" id="{AD33DE78-79E0-9A1E-5D97-B2D1F334FF57}"/>
              </a:ext>
            </a:extLst>
          </xdr:cNvPr>
          <xdr:cNvSpPr txBox="1"/>
        </xdr:nvSpPr>
        <xdr:spPr bwMode="auto">
          <a:xfrm>
            <a:off x="505071" y="22258020"/>
            <a:ext cx="4959559" cy="29841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a:t>
            </a:r>
            <a:r>
              <a:rPr lang="ja-JP" altLang="en-US" sz="1400" b="1"/>
              <a:t>Ｂ</a:t>
            </a:r>
            <a:r>
              <a:rPr kumimoji="1" lang="ja-JP" altLang="en-US" sz="1400" b="1"/>
              <a:t>：昼の余剰分を夜間利用する</a:t>
            </a:r>
          </a:p>
        </xdr:txBody>
      </xdr:sp>
      <xdr:pic>
        <xdr:nvPicPr>
          <xdr:cNvPr id="10" name="図 11">
            <a:extLst>
              <a:ext uri="{FF2B5EF4-FFF2-40B4-BE49-F238E27FC236}">
                <a16:creationId xmlns:a16="http://schemas.microsoft.com/office/drawing/2014/main" id="{0AF005F6-D2F5-AF6A-AB80-C1C7A0DFE04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3535" y="25588647"/>
            <a:ext cx="12224658" cy="1908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テキスト ボックス 96">
            <a:extLst>
              <a:ext uri="{FF2B5EF4-FFF2-40B4-BE49-F238E27FC236}">
                <a16:creationId xmlns:a16="http://schemas.microsoft.com/office/drawing/2014/main" id="{1626975C-184B-6F56-9410-4C4BE273F4A8}"/>
              </a:ext>
            </a:extLst>
          </xdr:cNvPr>
          <xdr:cNvSpPr txBox="1"/>
        </xdr:nvSpPr>
        <xdr:spPr bwMode="auto">
          <a:xfrm>
            <a:off x="582344" y="25153619"/>
            <a:ext cx="7953991" cy="32573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b="1"/>
              <a:t>パターン</a:t>
            </a:r>
            <a:r>
              <a:rPr lang="ja-JP" altLang="en-US" sz="1400" b="1"/>
              <a:t>Ｃ</a:t>
            </a:r>
            <a:r>
              <a:rPr kumimoji="1" lang="ja-JP" altLang="en-US" sz="1400" b="1"/>
              <a:t>：休日に太陽光発電量がほぼ全量余剰となる</a:t>
            </a:r>
          </a:p>
        </xdr:txBody>
      </xdr:sp>
    </xdr:grpSp>
    <xdr:clientData/>
  </xdr:twoCellAnchor>
  <xdr:twoCellAnchor>
    <xdr:from>
      <xdr:col>10</xdr:col>
      <xdr:colOff>365125</xdr:colOff>
      <xdr:row>52</xdr:row>
      <xdr:rowOff>134937</xdr:rowOff>
    </xdr:from>
    <xdr:to>
      <xdr:col>16</xdr:col>
      <xdr:colOff>1995716</xdr:colOff>
      <xdr:row>53</xdr:row>
      <xdr:rowOff>287639</xdr:rowOff>
    </xdr:to>
    <xdr:sp macro="" textlink="">
      <xdr:nvSpPr>
        <xdr:cNvPr id="16" name="正方形/長方形 15">
          <a:extLst>
            <a:ext uri="{FF2B5EF4-FFF2-40B4-BE49-F238E27FC236}">
              <a16:creationId xmlns:a16="http://schemas.microsoft.com/office/drawing/2014/main" id="{F6C581DF-11EF-4112-801C-59E0E2CCE813}"/>
            </a:ext>
          </a:extLst>
        </xdr:cNvPr>
        <xdr:cNvSpPr/>
      </xdr:nvSpPr>
      <xdr:spPr>
        <a:xfrm>
          <a:off x="9490075" y="20956587"/>
          <a:ext cx="5288191" cy="533702"/>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rPr>
            <a:t>”リファレンスからの</a:t>
          </a:r>
          <a:r>
            <a:rPr kumimoji="1" lang="en-US" altLang="ja-JP" sz="1300" b="1">
              <a:solidFill>
                <a:srgbClr val="FF0000"/>
              </a:solidFill>
            </a:rPr>
            <a:t>CO2</a:t>
          </a:r>
          <a:r>
            <a:rPr kumimoji="1" lang="ja-JP" altLang="en-US" sz="1300" b="1">
              <a:solidFill>
                <a:srgbClr val="FF0000"/>
              </a:solidFill>
            </a:rPr>
            <a:t>排出量削減量＞</a:t>
          </a:r>
          <a:r>
            <a:rPr kumimoji="1" lang="en-US" altLang="ja-JP" sz="1300" b="1">
              <a:solidFill>
                <a:srgbClr val="FF0000"/>
              </a:solidFill>
            </a:rPr>
            <a:t>BaU</a:t>
          </a:r>
          <a:r>
            <a:rPr kumimoji="1" lang="ja-JP" altLang="en-US" sz="1300" b="1">
              <a:solidFill>
                <a:srgbClr val="FF0000"/>
              </a:solidFill>
            </a:rPr>
            <a:t>からの</a:t>
          </a:r>
          <a:r>
            <a:rPr kumimoji="1" lang="en-US" altLang="ja-JP" sz="1300" b="1">
              <a:solidFill>
                <a:srgbClr val="FF0000"/>
              </a:solidFill>
            </a:rPr>
            <a:t>CO2</a:t>
          </a:r>
          <a:r>
            <a:rPr kumimoji="1" lang="ja-JP" altLang="en-US" sz="1300" b="1">
              <a:solidFill>
                <a:srgbClr val="FF0000"/>
              </a:solidFill>
            </a:rPr>
            <a:t>排出削減量”　</a:t>
          </a:r>
          <a:endParaRPr kumimoji="1" lang="en-US" altLang="ja-JP" sz="1300" b="1">
            <a:solidFill>
              <a:srgbClr val="FF0000"/>
            </a:solidFill>
          </a:endParaRPr>
        </a:p>
        <a:p>
          <a:pPr algn="l"/>
          <a:r>
            <a:rPr kumimoji="1" lang="ja-JP" altLang="en-US" sz="1300" b="1">
              <a:solidFill>
                <a:srgbClr val="FF0000"/>
              </a:solidFill>
            </a:rPr>
            <a:t>の場合は適切ではないため見直しを行うこと</a:t>
          </a:r>
        </a:p>
      </xdr:txBody>
    </xdr:sp>
    <xdr:clientData/>
  </xdr:twoCellAnchor>
  <xdr:twoCellAnchor>
    <xdr:from>
      <xdr:col>5</xdr:col>
      <xdr:colOff>28575</xdr:colOff>
      <xdr:row>57</xdr:row>
      <xdr:rowOff>53975</xdr:rowOff>
    </xdr:from>
    <xdr:to>
      <xdr:col>16</xdr:col>
      <xdr:colOff>1409700</xdr:colOff>
      <xdr:row>66</xdr:row>
      <xdr:rowOff>48758</xdr:rowOff>
    </xdr:to>
    <xdr:sp macro="" textlink="">
      <xdr:nvSpPr>
        <xdr:cNvPr id="17" name="テキスト ボックス 16">
          <a:extLst>
            <a:ext uri="{FF2B5EF4-FFF2-40B4-BE49-F238E27FC236}">
              <a16:creationId xmlns:a16="http://schemas.microsoft.com/office/drawing/2014/main" id="{CE73D61A-E69F-47C7-A7B8-66378C0AC9A8}"/>
            </a:ext>
          </a:extLst>
        </xdr:cNvPr>
        <xdr:cNvSpPr txBox="1"/>
      </xdr:nvSpPr>
      <xdr:spPr>
        <a:xfrm>
          <a:off x="5819775" y="22132925"/>
          <a:ext cx="8372475" cy="14806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（自家消費）自家消費量から再エネ出力が抑制されている例</a:t>
          </a:r>
          <a:r>
            <a:rPr kumimoji="1" lang="en-US" altLang="ja-JP" sz="1600" b="1">
              <a:latin typeface="Meiryo UI" panose="020B0604030504040204" pitchFamily="50" charset="-128"/>
              <a:ea typeface="Meiryo UI" panose="020B0604030504040204" pitchFamily="50" charset="-128"/>
            </a:rPr>
            <a:t>】</a:t>
          </a: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①</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自家消費電力量</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に対し、</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再エネ（</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太陽光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等）</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発電量の割合が大きい場合</a:t>
          </a:r>
          <a:endParaRPr lang="ja-JP" altLang="ja-JP" sz="1600" b="0">
            <a:effectLst/>
            <a:latin typeface="Meiryo UI" panose="020B0604030504040204" pitchFamily="50" charset="-128"/>
            <a:ea typeface="Meiryo UI" panose="020B0604030504040204" pitchFamily="50" charset="-128"/>
          </a:endParaRP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　→</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再エネ定格出力が過大で、負荷消費電力量からの制約で出力抑制を受けている</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a:t>
          </a:r>
          <a:endParaRPr lang="ja-JP" altLang="ja-JP" sz="1600" b="0">
            <a:effectLst/>
            <a:latin typeface="Meiryo UI" panose="020B0604030504040204" pitchFamily="50" charset="-128"/>
            <a:ea typeface="Meiryo UI" panose="020B0604030504040204" pitchFamily="50" charset="-128"/>
          </a:endParaRP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②</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夜間や工場稼働日に余裕がある時に</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、蓄電池</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での充電電力量を</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供給で</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きる</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場合</a:t>
          </a:r>
          <a:endParaRPr lang="ja-JP" altLang="ja-JP" sz="1600" b="0">
            <a:effectLst/>
            <a:latin typeface="Meiryo UI" panose="020B0604030504040204" pitchFamily="50" charset="-128"/>
            <a:ea typeface="Meiryo UI" panose="020B0604030504040204" pitchFamily="50" charset="-128"/>
          </a:endParaRPr>
        </a:p>
        <a:p>
          <a:endParaRPr kumimoji="1" lang="ja-JP" altLang="en-US" sz="1600" b="0">
            <a:latin typeface="Meiryo UI" panose="020B0604030504040204" pitchFamily="50" charset="-128"/>
            <a:ea typeface="Meiryo UI" panose="020B0604030504040204" pitchFamily="50" charset="-128"/>
          </a:endParaRPr>
        </a:p>
      </xdr:txBody>
    </xdr:sp>
    <xdr:clientData/>
  </xdr:twoCellAnchor>
  <xdr:oneCellAnchor>
    <xdr:from>
      <xdr:col>5</xdr:col>
      <xdr:colOff>28574</xdr:colOff>
      <xdr:row>76</xdr:row>
      <xdr:rowOff>6351</xdr:rowOff>
    </xdr:from>
    <xdr:ext cx="8405813" cy="2738438"/>
    <xdr:sp macro="" textlink="">
      <xdr:nvSpPr>
        <xdr:cNvPr id="18" name="テキスト ボックス 17">
          <a:extLst>
            <a:ext uri="{FF2B5EF4-FFF2-40B4-BE49-F238E27FC236}">
              <a16:creationId xmlns:a16="http://schemas.microsoft.com/office/drawing/2014/main" id="{F34B0238-CB00-40FE-A03A-278C13B3ADB3}"/>
            </a:ext>
          </a:extLst>
        </xdr:cNvPr>
        <xdr:cNvSpPr txBox="1"/>
      </xdr:nvSpPr>
      <xdr:spPr>
        <a:xfrm>
          <a:off x="5819774" y="25222201"/>
          <a:ext cx="8405813" cy="273843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（参考）</a:t>
          </a:r>
          <a:endParaRPr lang="en-US" altLang="ja-JP" sz="1400" b="0" i="0" u="none" strike="noStrike" baseline="0">
            <a:solidFill>
              <a:schemeClr val="tx1"/>
            </a:solidFill>
            <a:latin typeface="Meiryo UI" panose="020B0604030504040204" pitchFamily="50" charset="-128"/>
            <a:ea typeface="Meiryo UI" panose="020B0604030504040204" pitchFamily="50" charset="-128"/>
            <a:cs typeface="+mn-cs"/>
          </a:endParaRPr>
        </a:p>
        <a:p>
          <a:r>
            <a:rPr lang="ja-JP" altLang="en-US" sz="1400" b="1" i="0" u="sng" strike="noStrike" baseline="0">
              <a:solidFill>
                <a:schemeClr val="tx1"/>
              </a:solidFill>
              <a:latin typeface="Meiryo UI" panose="020B0604030504040204" pitchFamily="50" charset="-128"/>
              <a:ea typeface="Meiryo UI" panose="020B0604030504040204" pitchFamily="50" charset="-128"/>
              <a:cs typeface="+mn-cs"/>
            </a:rPr>
            <a:t>令和８年度公募要領　技術別採択条件　３．蓄電池単独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（１）蓄電池は、再生可能エネルギー発電設備で発電された電力のみを充電するものであり、蓄電池から供給される電力量が測定できること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（２）蓄電池導入の必要性について、以下の要件を満たすこと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接続先において、供給電力に余剰がありかつ出力規制等により再生可能エネルギーの電力が有効に使用されていない状況があること。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供給電力に余剰があることや出力規制等については、正当、合理的理由が示されること。また</a:t>
          </a:r>
          <a:r>
            <a:rPr lang="id-ID" altLang="ja-JP" sz="1400" b="0" i="0" u="none" strike="noStrike" baseline="0">
              <a:solidFill>
                <a:schemeClr val="tx1"/>
              </a:solidFill>
              <a:latin typeface="Meiryo UI" panose="020B0604030504040204" pitchFamily="50" charset="-128"/>
              <a:ea typeface="Meiryo UI" panose="020B0604030504040204" pitchFamily="50" charset="-128"/>
              <a:cs typeface="+mn-cs"/>
            </a:rPr>
            <a:t>MRV</a:t>
          </a:r>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期間継続する見込みを示すこと。 </a:t>
          </a:r>
          <a:endParaRPr kumimoji="1" lang="ja-JP" altLang="en-US" sz="1400">
            <a:latin typeface="Meiryo UI" panose="020B0604030504040204" pitchFamily="50" charset="-128"/>
            <a:ea typeface="Meiryo UI"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139700</xdr:colOff>
      <xdr:row>96</xdr:row>
      <xdr:rowOff>152400</xdr:rowOff>
    </xdr:from>
    <xdr:to>
      <xdr:col>15</xdr:col>
      <xdr:colOff>444500</xdr:colOff>
      <xdr:row>110</xdr:row>
      <xdr:rowOff>127000</xdr:rowOff>
    </xdr:to>
    <xdr:sp macro="" textlink="">
      <xdr:nvSpPr>
        <xdr:cNvPr id="21" name="正方形/長方形 20">
          <a:extLst>
            <a:ext uri="{FF2B5EF4-FFF2-40B4-BE49-F238E27FC236}">
              <a16:creationId xmlns:a16="http://schemas.microsoft.com/office/drawing/2014/main" id="{A89E9B3F-6DFF-4302-B3B3-6C9A2BD037AA}"/>
            </a:ext>
          </a:extLst>
        </xdr:cNvPr>
        <xdr:cNvSpPr/>
      </xdr:nvSpPr>
      <xdr:spPr>
        <a:xfrm>
          <a:off x="139700" y="28765500"/>
          <a:ext cx="12496800" cy="22860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165100</xdr:colOff>
      <xdr:row>79</xdr:row>
      <xdr:rowOff>12700</xdr:rowOff>
    </xdr:from>
    <xdr:to>
      <xdr:col>4</xdr:col>
      <xdr:colOff>38100</xdr:colOff>
      <xdr:row>94</xdr:row>
      <xdr:rowOff>12700</xdr:rowOff>
    </xdr:to>
    <xdr:sp macro="" textlink="">
      <xdr:nvSpPr>
        <xdr:cNvPr id="20" name="正方形/長方形 19">
          <a:extLst>
            <a:ext uri="{FF2B5EF4-FFF2-40B4-BE49-F238E27FC236}">
              <a16:creationId xmlns:a16="http://schemas.microsoft.com/office/drawing/2014/main" id="{47A4DF12-A152-48EA-9BAE-E99659310FB3}"/>
            </a:ext>
          </a:extLst>
        </xdr:cNvPr>
        <xdr:cNvSpPr/>
      </xdr:nvSpPr>
      <xdr:spPr>
        <a:xfrm>
          <a:off x="165100" y="25819100"/>
          <a:ext cx="4940300" cy="24765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165100</xdr:colOff>
      <xdr:row>59</xdr:row>
      <xdr:rowOff>127000</xdr:rowOff>
    </xdr:from>
    <xdr:to>
      <xdr:col>4</xdr:col>
      <xdr:colOff>38100</xdr:colOff>
      <xdr:row>76</xdr:row>
      <xdr:rowOff>50800</xdr:rowOff>
    </xdr:to>
    <xdr:sp macro="" textlink="">
      <xdr:nvSpPr>
        <xdr:cNvPr id="19" name="正方形/長方形 18">
          <a:extLst>
            <a:ext uri="{FF2B5EF4-FFF2-40B4-BE49-F238E27FC236}">
              <a16:creationId xmlns:a16="http://schemas.microsoft.com/office/drawing/2014/main" id="{4E9B7B8D-063C-9A04-E073-076E939C53F4}"/>
            </a:ext>
          </a:extLst>
        </xdr:cNvPr>
        <xdr:cNvSpPr/>
      </xdr:nvSpPr>
      <xdr:spPr>
        <a:xfrm>
          <a:off x="165100" y="22631400"/>
          <a:ext cx="4940300" cy="27305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10626</xdr:colOff>
      <xdr:row>57</xdr:row>
      <xdr:rowOff>35563</xdr:rowOff>
    </xdr:from>
    <xdr:to>
      <xdr:col>14</xdr:col>
      <xdr:colOff>268879</xdr:colOff>
      <xdr:row>109</xdr:row>
      <xdr:rowOff>65318</xdr:rowOff>
    </xdr:to>
    <xdr:grpSp>
      <xdr:nvGrpSpPr>
        <xdr:cNvPr id="2" name="グループ化 1">
          <a:extLst>
            <a:ext uri="{FF2B5EF4-FFF2-40B4-BE49-F238E27FC236}">
              <a16:creationId xmlns:a16="http://schemas.microsoft.com/office/drawing/2014/main" id="{EB09F952-25DC-4E35-931C-18484DA09576}"/>
            </a:ext>
          </a:extLst>
        </xdr:cNvPr>
        <xdr:cNvGrpSpPr/>
      </xdr:nvGrpSpPr>
      <xdr:grpSpPr>
        <a:xfrm>
          <a:off x="272564" y="18323563"/>
          <a:ext cx="12771721" cy="8697505"/>
          <a:chOff x="338419" y="18986404"/>
          <a:chExt cx="12949774" cy="8510910"/>
        </a:xfrm>
      </xdr:grpSpPr>
      <xdr:grpSp>
        <xdr:nvGrpSpPr>
          <xdr:cNvPr id="3" name="グループ化 2">
            <a:extLst>
              <a:ext uri="{FF2B5EF4-FFF2-40B4-BE49-F238E27FC236}">
                <a16:creationId xmlns:a16="http://schemas.microsoft.com/office/drawing/2014/main" id="{7DBD27DC-F4B4-F62E-CD38-45EA6633F3A8}"/>
              </a:ext>
            </a:extLst>
          </xdr:cNvPr>
          <xdr:cNvGrpSpPr/>
        </xdr:nvGrpSpPr>
        <xdr:grpSpPr>
          <a:xfrm>
            <a:off x="338419" y="19513193"/>
            <a:ext cx="5180639" cy="2497730"/>
            <a:chOff x="556132" y="19099528"/>
            <a:chExt cx="5485439" cy="2247357"/>
          </a:xfrm>
        </xdr:grpSpPr>
        <xdr:pic>
          <xdr:nvPicPr>
            <xdr:cNvPr id="9" name="図 2">
              <a:extLst>
                <a:ext uri="{FF2B5EF4-FFF2-40B4-BE49-F238E27FC236}">
                  <a16:creationId xmlns:a16="http://schemas.microsoft.com/office/drawing/2014/main" id="{D8C01881-3E76-1B9E-EE4B-AA86D76B19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35" r="16115"/>
            <a:stretch/>
          </xdr:blipFill>
          <xdr:spPr bwMode="auto">
            <a:xfrm>
              <a:off x="1349829" y="19099528"/>
              <a:ext cx="2982685" cy="2247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線吹き出し 1 (枠付き) 3">
              <a:extLst>
                <a:ext uri="{FF2B5EF4-FFF2-40B4-BE49-F238E27FC236}">
                  <a16:creationId xmlns:a16="http://schemas.microsoft.com/office/drawing/2014/main" id="{49A6D791-1800-9CDD-00CE-BFCF7EC050A4}"/>
                </a:ext>
              </a:extLst>
            </xdr:cNvPr>
            <xdr:cNvSpPr/>
          </xdr:nvSpPr>
          <xdr:spPr bwMode="auto">
            <a:xfrm>
              <a:off x="3990344" y="19497402"/>
              <a:ext cx="2051227" cy="311727"/>
            </a:xfrm>
            <a:prstGeom prst="borderCallout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負荷の消費電力量</a:t>
              </a:r>
            </a:p>
          </xdr:txBody>
        </xdr:sp>
        <xdr:sp macro="" textlink="">
          <xdr:nvSpPr>
            <xdr:cNvPr id="11" name="線吹き出し 1 (枠付き) 4">
              <a:extLst>
                <a:ext uri="{FF2B5EF4-FFF2-40B4-BE49-F238E27FC236}">
                  <a16:creationId xmlns:a16="http://schemas.microsoft.com/office/drawing/2014/main" id="{8BFF4334-E824-986E-177B-02419BFDF25A}"/>
                </a:ext>
              </a:extLst>
            </xdr:cNvPr>
            <xdr:cNvSpPr/>
          </xdr:nvSpPr>
          <xdr:spPr bwMode="auto">
            <a:xfrm>
              <a:off x="3700284" y="19958562"/>
              <a:ext cx="1540271" cy="296883"/>
            </a:xfrm>
            <a:prstGeom prst="borderCallout1">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再エネ発電量</a:t>
              </a:r>
            </a:p>
          </xdr:txBody>
        </xdr:sp>
        <xdr:sp macro="" textlink="">
          <xdr:nvSpPr>
            <xdr:cNvPr id="12" name="線吹き出し 1 (枠付き) 5">
              <a:extLst>
                <a:ext uri="{FF2B5EF4-FFF2-40B4-BE49-F238E27FC236}">
                  <a16:creationId xmlns:a16="http://schemas.microsoft.com/office/drawing/2014/main" id="{E5465E8F-B9AB-2D6E-1FAA-9DCE6E510A3D}"/>
                </a:ext>
              </a:extLst>
            </xdr:cNvPr>
            <xdr:cNvSpPr/>
          </xdr:nvSpPr>
          <xdr:spPr bwMode="auto">
            <a:xfrm>
              <a:off x="556132" y="20147082"/>
              <a:ext cx="1355143" cy="326572"/>
            </a:xfrm>
            <a:prstGeom prst="borderCallout1">
              <a:avLst>
                <a:gd name="adj1" fmla="val 46305"/>
                <a:gd name="adj2" fmla="val 100708"/>
                <a:gd name="adj3" fmla="val 57914"/>
                <a:gd name="adj4" fmla="val 165154"/>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余剰電力量</a:t>
              </a:r>
            </a:p>
          </xdr:txBody>
        </xdr:sp>
      </xdr:grpSp>
      <xdr:sp macro="" textlink="">
        <xdr:nvSpPr>
          <xdr:cNvPr id="4" name="テキスト ボックス 1039">
            <a:extLst>
              <a:ext uri="{FF2B5EF4-FFF2-40B4-BE49-F238E27FC236}">
                <a16:creationId xmlns:a16="http://schemas.microsoft.com/office/drawing/2014/main" id="{DC20E9F4-296F-99AC-367B-6764C572CEC1}"/>
              </a:ext>
            </a:extLst>
          </xdr:cNvPr>
          <xdr:cNvSpPr txBox="1"/>
        </xdr:nvSpPr>
        <xdr:spPr bwMode="auto">
          <a:xfrm>
            <a:off x="479977" y="18986404"/>
            <a:ext cx="5159828" cy="357489"/>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パターンＡ：昼休みに設備等が停止し、余剰となる</a:t>
            </a:r>
          </a:p>
        </xdr:txBody>
      </xdr:sp>
      <xdr:pic>
        <xdr:nvPicPr>
          <xdr:cNvPr id="5" name="図 8">
            <a:extLst>
              <a:ext uri="{FF2B5EF4-FFF2-40B4-BE49-F238E27FC236}">
                <a16:creationId xmlns:a16="http://schemas.microsoft.com/office/drawing/2014/main" id="{7688DC31-BC7E-F6EC-74CE-5C71738EFD1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5574" y="22720886"/>
            <a:ext cx="3923210" cy="2235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テキスト ボックス 95">
            <a:extLst>
              <a:ext uri="{FF2B5EF4-FFF2-40B4-BE49-F238E27FC236}">
                <a16:creationId xmlns:a16="http://schemas.microsoft.com/office/drawing/2014/main" id="{429E9EAA-E367-C9DE-A8DB-0039E1307335}"/>
              </a:ext>
            </a:extLst>
          </xdr:cNvPr>
          <xdr:cNvSpPr txBox="1"/>
        </xdr:nvSpPr>
        <xdr:spPr bwMode="auto">
          <a:xfrm>
            <a:off x="505071" y="22258020"/>
            <a:ext cx="4959559" cy="29841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a:t>
            </a:r>
            <a:r>
              <a:rPr lang="ja-JP" altLang="en-US" sz="1400" b="1"/>
              <a:t>Ｂ</a:t>
            </a:r>
            <a:r>
              <a:rPr kumimoji="1" lang="ja-JP" altLang="en-US" sz="1400" b="1"/>
              <a:t>：昼の余剰分を夜間利用する</a:t>
            </a:r>
          </a:p>
        </xdr:txBody>
      </xdr:sp>
      <xdr:pic>
        <xdr:nvPicPr>
          <xdr:cNvPr id="7" name="図 11">
            <a:extLst>
              <a:ext uri="{FF2B5EF4-FFF2-40B4-BE49-F238E27FC236}">
                <a16:creationId xmlns:a16="http://schemas.microsoft.com/office/drawing/2014/main" id="{65DA5A92-970D-FF10-BB18-B269A837FA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3535" y="25588647"/>
            <a:ext cx="12224658" cy="1908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テキスト ボックス 96">
            <a:extLst>
              <a:ext uri="{FF2B5EF4-FFF2-40B4-BE49-F238E27FC236}">
                <a16:creationId xmlns:a16="http://schemas.microsoft.com/office/drawing/2014/main" id="{25E3C26B-F62A-67AF-18C0-197F46680981}"/>
              </a:ext>
            </a:extLst>
          </xdr:cNvPr>
          <xdr:cNvSpPr txBox="1"/>
        </xdr:nvSpPr>
        <xdr:spPr bwMode="auto">
          <a:xfrm>
            <a:off x="582344" y="25153619"/>
            <a:ext cx="7953991" cy="32573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b="1"/>
              <a:t>パターン</a:t>
            </a:r>
            <a:r>
              <a:rPr lang="ja-JP" altLang="en-US" sz="1400" b="1"/>
              <a:t>Ｃ</a:t>
            </a:r>
            <a:r>
              <a:rPr kumimoji="1" lang="ja-JP" altLang="en-US" sz="1400" b="1"/>
              <a:t>：休日に太陽光発電量がほぼ全量余剰となる</a:t>
            </a:r>
          </a:p>
        </xdr:txBody>
      </xdr:sp>
    </xdr:grpSp>
    <xdr:clientData/>
  </xdr:twoCellAnchor>
  <xdr:twoCellAnchor>
    <xdr:from>
      <xdr:col>10</xdr:col>
      <xdr:colOff>365125</xdr:colOff>
      <xdr:row>52</xdr:row>
      <xdr:rowOff>134937</xdr:rowOff>
    </xdr:from>
    <xdr:to>
      <xdr:col>16</xdr:col>
      <xdr:colOff>1995716</xdr:colOff>
      <xdr:row>53</xdr:row>
      <xdr:rowOff>287639</xdr:rowOff>
    </xdr:to>
    <xdr:sp macro="" textlink="">
      <xdr:nvSpPr>
        <xdr:cNvPr id="14" name="正方形/長方形 13">
          <a:extLst>
            <a:ext uri="{FF2B5EF4-FFF2-40B4-BE49-F238E27FC236}">
              <a16:creationId xmlns:a16="http://schemas.microsoft.com/office/drawing/2014/main" id="{6E7ED602-5640-4B2D-B3A0-9CBDF2C719E5}"/>
            </a:ext>
          </a:extLst>
        </xdr:cNvPr>
        <xdr:cNvSpPr/>
      </xdr:nvSpPr>
      <xdr:spPr>
        <a:xfrm>
          <a:off x="9485313" y="20986750"/>
          <a:ext cx="5297716" cy="533702"/>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rPr>
            <a:t>”リファレンスからの</a:t>
          </a:r>
          <a:r>
            <a:rPr kumimoji="1" lang="en-US" altLang="ja-JP" sz="1300" b="1">
              <a:solidFill>
                <a:srgbClr val="FF0000"/>
              </a:solidFill>
            </a:rPr>
            <a:t>CO2</a:t>
          </a:r>
          <a:r>
            <a:rPr kumimoji="1" lang="ja-JP" altLang="en-US" sz="1300" b="1">
              <a:solidFill>
                <a:srgbClr val="FF0000"/>
              </a:solidFill>
            </a:rPr>
            <a:t>排出量削減量＞</a:t>
          </a:r>
          <a:r>
            <a:rPr kumimoji="1" lang="en-US" altLang="ja-JP" sz="1300" b="1">
              <a:solidFill>
                <a:srgbClr val="FF0000"/>
              </a:solidFill>
            </a:rPr>
            <a:t>BaU</a:t>
          </a:r>
          <a:r>
            <a:rPr kumimoji="1" lang="ja-JP" altLang="en-US" sz="1300" b="1">
              <a:solidFill>
                <a:srgbClr val="FF0000"/>
              </a:solidFill>
            </a:rPr>
            <a:t>からの</a:t>
          </a:r>
          <a:r>
            <a:rPr kumimoji="1" lang="en-US" altLang="ja-JP" sz="1300" b="1">
              <a:solidFill>
                <a:srgbClr val="FF0000"/>
              </a:solidFill>
            </a:rPr>
            <a:t>CO2</a:t>
          </a:r>
          <a:r>
            <a:rPr kumimoji="1" lang="ja-JP" altLang="en-US" sz="1300" b="1">
              <a:solidFill>
                <a:srgbClr val="FF0000"/>
              </a:solidFill>
            </a:rPr>
            <a:t>排出削減量”　</a:t>
          </a:r>
          <a:endParaRPr kumimoji="1" lang="en-US" altLang="ja-JP" sz="1300" b="1">
            <a:solidFill>
              <a:srgbClr val="FF0000"/>
            </a:solidFill>
          </a:endParaRPr>
        </a:p>
        <a:p>
          <a:pPr algn="l"/>
          <a:r>
            <a:rPr kumimoji="1" lang="ja-JP" altLang="en-US" sz="1300" b="1">
              <a:solidFill>
                <a:srgbClr val="FF0000"/>
              </a:solidFill>
            </a:rPr>
            <a:t>の場合は適切ではないため見直しを行うこと</a:t>
          </a:r>
        </a:p>
      </xdr:txBody>
    </xdr:sp>
    <xdr:clientData/>
  </xdr:twoCellAnchor>
  <xdr:twoCellAnchor>
    <xdr:from>
      <xdr:col>5</xdr:col>
      <xdr:colOff>28575</xdr:colOff>
      <xdr:row>57</xdr:row>
      <xdr:rowOff>53975</xdr:rowOff>
    </xdr:from>
    <xdr:to>
      <xdr:col>16</xdr:col>
      <xdr:colOff>1409700</xdr:colOff>
      <xdr:row>66</xdr:row>
      <xdr:rowOff>48758</xdr:rowOff>
    </xdr:to>
    <xdr:sp macro="" textlink="">
      <xdr:nvSpPr>
        <xdr:cNvPr id="16" name="テキスト ボックス 15">
          <a:extLst>
            <a:ext uri="{FF2B5EF4-FFF2-40B4-BE49-F238E27FC236}">
              <a16:creationId xmlns:a16="http://schemas.microsoft.com/office/drawing/2014/main" id="{0117E68E-DA3F-4DE0-97CD-25E7B64D9977}"/>
            </a:ext>
          </a:extLst>
        </xdr:cNvPr>
        <xdr:cNvSpPr txBox="1"/>
      </xdr:nvSpPr>
      <xdr:spPr>
        <a:xfrm>
          <a:off x="5832475" y="22228175"/>
          <a:ext cx="8378825" cy="14806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（自家消費）自家消費量から再エネ出力が抑制されている例</a:t>
          </a:r>
          <a:r>
            <a:rPr kumimoji="1" lang="en-US" altLang="ja-JP" sz="1600" b="1">
              <a:latin typeface="Meiryo UI" panose="020B0604030504040204" pitchFamily="50" charset="-128"/>
              <a:ea typeface="Meiryo UI" panose="020B0604030504040204" pitchFamily="50" charset="-128"/>
            </a:rPr>
            <a:t>】</a:t>
          </a: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①</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自家消費電力量</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に対し、</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再エネ（</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太陽光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等）</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発電量の割合が大きい場合</a:t>
          </a:r>
          <a:endParaRPr lang="ja-JP" altLang="ja-JP" sz="1600" b="0">
            <a:effectLst/>
            <a:latin typeface="Meiryo UI" panose="020B0604030504040204" pitchFamily="50" charset="-128"/>
            <a:ea typeface="Meiryo UI" panose="020B0604030504040204" pitchFamily="50" charset="-128"/>
          </a:endParaRP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　→</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再エネ定格出力が過大で、負荷消費電力量からの制約で出力抑制を受けている</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a:t>
          </a:r>
          <a:endParaRPr lang="ja-JP" altLang="ja-JP" sz="1600" b="0">
            <a:effectLst/>
            <a:latin typeface="Meiryo UI" panose="020B0604030504040204" pitchFamily="50" charset="-128"/>
            <a:ea typeface="Meiryo UI" panose="020B0604030504040204" pitchFamily="50" charset="-128"/>
          </a:endParaRP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②</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夜間や工場稼働日に余裕がある時に</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、蓄電池</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での充電電力量を</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供給で</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きる</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場合</a:t>
          </a:r>
          <a:endParaRPr lang="ja-JP" altLang="ja-JP" sz="1600" b="0">
            <a:effectLst/>
            <a:latin typeface="Meiryo UI" panose="020B0604030504040204" pitchFamily="50" charset="-128"/>
            <a:ea typeface="Meiryo UI" panose="020B0604030504040204" pitchFamily="50" charset="-128"/>
          </a:endParaRPr>
        </a:p>
        <a:p>
          <a:endParaRPr kumimoji="1" lang="ja-JP" altLang="en-US" sz="1600" b="0">
            <a:latin typeface="Meiryo UI" panose="020B0604030504040204" pitchFamily="50" charset="-128"/>
            <a:ea typeface="Meiryo UI" panose="020B0604030504040204" pitchFamily="50" charset="-128"/>
          </a:endParaRPr>
        </a:p>
      </xdr:txBody>
    </xdr:sp>
    <xdr:clientData/>
  </xdr:twoCellAnchor>
  <xdr:oneCellAnchor>
    <xdr:from>
      <xdr:col>5</xdr:col>
      <xdr:colOff>28574</xdr:colOff>
      <xdr:row>76</xdr:row>
      <xdr:rowOff>6351</xdr:rowOff>
    </xdr:from>
    <xdr:ext cx="8405813" cy="2738438"/>
    <xdr:sp macro="" textlink="">
      <xdr:nvSpPr>
        <xdr:cNvPr id="18" name="テキスト ボックス 17">
          <a:extLst>
            <a:ext uri="{FF2B5EF4-FFF2-40B4-BE49-F238E27FC236}">
              <a16:creationId xmlns:a16="http://schemas.microsoft.com/office/drawing/2014/main" id="{41CF0E7B-EEC4-4C1A-8A55-44766E1791B6}"/>
            </a:ext>
          </a:extLst>
        </xdr:cNvPr>
        <xdr:cNvSpPr txBox="1"/>
      </xdr:nvSpPr>
      <xdr:spPr>
        <a:xfrm>
          <a:off x="5832474" y="25317451"/>
          <a:ext cx="8405813" cy="273843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（参考）</a:t>
          </a:r>
          <a:endParaRPr lang="en-US" altLang="ja-JP" sz="1400" b="0" i="0" u="none" strike="noStrike" baseline="0">
            <a:solidFill>
              <a:schemeClr val="tx1"/>
            </a:solidFill>
            <a:latin typeface="Meiryo UI" panose="020B0604030504040204" pitchFamily="50" charset="-128"/>
            <a:ea typeface="Meiryo UI" panose="020B0604030504040204" pitchFamily="50" charset="-128"/>
            <a:cs typeface="+mn-cs"/>
          </a:endParaRPr>
        </a:p>
        <a:p>
          <a:r>
            <a:rPr lang="ja-JP" altLang="en-US" sz="1400" b="1" i="0" u="sng" strike="noStrike" baseline="0">
              <a:solidFill>
                <a:schemeClr val="tx1"/>
              </a:solidFill>
              <a:latin typeface="Meiryo UI" panose="020B0604030504040204" pitchFamily="50" charset="-128"/>
              <a:ea typeface="Meiryo UI" panose="020B0604030504040204" pitchFamily="50" charset="-128"/>
              <a:cs typeface="+mn-cs"/>
            </a:rPr>
            <a:t>令和８年度公募要領　技術別採択条件　３．蓄電池単独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（１）蓄電池は、再生可能エネルギー発電設備で発電された電力のみを充電するものであり、蓄電池から供給される電力量が測定できること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（２）蓄電池導入の必要性について、以下の要件を満たすこと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接続先において、供給電力に余剰がありかつ出力規制等により再生可能エネルギーの電力が有効に使用されていない状況があること。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供給電力に余剰があることや出力規制等については、正当、合理的理由が示されること。また</a:t>
          </a:r>
          <a:r>
            <a:rPr lang="id-ID" altLang="ja-JP" sz="1400" b="0" i="0" u="none" strike="noStrike" baseline="0">
              <a:solidFill>
                <a:schemeClr val="tx1"/>
              </a:solidFill>
              <a:latin typeface="Meiryo UI" panose="020B0604030504040204" pitchFamily="50" charset="-128"/>
              <a:ea typeface="Meiryo UI" panose="020B0604030504040204" pitchFamily="50" charset="-128"/>
              <a:cs typeface="+mn-cs"/>
            </a:rPr>
            <a:t>MRV</a:t>
          </a:r>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期間継続する見込みを示すこと。 </a:t>
          </a:r>
          <a:endParaRPr kumimoji="1" lang="ja-JP" altLang="en-US" sz="1400">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7EFB8-57A7-47D5-9EB6-71E41E71A0E9}">
  <sheetPr>
    <pageSetUpPr fitToPage="1"/>
  </sheetPr>
  <dimension ref="B1:R40"/>
  <sheetViews>
    <sheetView tabSelected="1" topLeftCell="B1" zoomScale="80" zoomScaleNormal="80" workbookViewId="0">
      <selection activeCell="C3" sqref="C3:J3"/>
    </sheetView>
  </sheetViews>
  <sheetFormatPr defaultRowHeight="13.5" x14ac:dyDescent="0.15"/>
  <cols>
    <col min="1" max="1" width="4.75" style="2" customWidth="1"/>
    <col min="2" max="2" width="56.5" style="2" customWidth="1"/>
    <col min="3" max="3" width="9" style="2"/>
    <col min="4" max="4" width="20.75" style="2" customWidth="1"/>
    <col min="5" max="5" width="10.5" style="2" customWidth="1"/>
    <col min="6" max="6" width="11.375" style="2" customWidth="1"/>
    <col min="7" max="16" width="10.25" style="2" bestFit="1" customWidth="1"/>
    <col min="17" max="17" width="32" style="2" customWidth="1"/>
    <col min="18" max="18" width="15.125" style="2" customWidth="1"/>
    <col min="19" max="16384" width="9" style="2"/>
  </cols>
  <sheetData>
    <row r="1" spans="2:18" ht="42.75" customHeight="1" x14ac:dyDescent="0.15">
      <c r="B1" s="82" t="s">
        <v>153</v>
      </c>
      <c r="C1" s="1"/>
    </row>
    <row r="3" spans="2:18" ht="18" customHeight="1" x14ac:dyDescent="0.15">
      <c r="B3" s="3" t="s">
        <v>1</v>
      </c>
      <c r="C3" s="94"/>
      <c r="D3" s="95"/>
      <c r="E3" s="95"/>
      <c r="F3" s="95"/>
      <c r="G3" s="95"/>
      <c r="H3" s="95"/>
      <c r="I3" s="95"/>
      <c r="J3" s="96"/>
      <c r="K3" s="4"/>
      <c r="L3" s="4"/>
      <c r="M3" s="4"/>
      <c r="N3" s="4"/>
      <c r="R3" s="5" t="s">
        <v>95</v>
      </c>
    </row>
    <row r="4" spans="2:18" ht="18" customHeight="1" x14ac:dyDescent="0.15">
      <c r="B4" s="97" t="s">
        <v>0</v>
      </c>
      <c r="C4" s="6" t="s">
        <v>2</v>
      </c>
      <c r="D4" s="99"/>
      <c r="E4" s="100"/>
      <c r="F4" s="100"/>
      <c r="G4" s="100"/>
      <c r="H4" s="100"/>
      <c r="I4" s="100"/>
      <c r="J4" s="100"/>
      <c r="K4" s="4"/>
      <c r="L4" s="4"/>
      <c r="M4" s="4"/>
      <c r="N4" s="4"/>
      <c r="R4" s="5" t="s">
        <v>97</v>
      </c>
    </row>
    <row r="5" spans="2:18" ht="18" customHeight="1" x14ac:dyDescent="0.15">
      <c r="B5" s="98"/>
      <c r="C5" s="6" t="s">
        <v>3</v>
      </c>
      <c r="D5" s="8"/>
      <c r="E5" s="6" t="s">
        <v>4</v>
      </c>
      <c r="F5" s="101"/>
      <c r="G5" s="102"/>
      <c r="H5" s="6" t="s">
        <v>22</v>
      </c>
      <c r="I5" s="8"/>
      <c r="J5" s="9" t="s">
        <v>23</v>
      </c>
      <c r="K5" s="4"/>
      <c r="L5" s="4"/>
      <c r="M5" s="4"/>
      <c r="N5" s="4"/>
      <c r="R5" s="5" t="s">
        <v>98</v>
      </c>
    </row>
    <row r="6" spans="2:18" x14ac:dyDescent="0.15">
      <c r="B6" s="10"/>
      <c r="C6" s="11"/>
      <c r="D6" s="11"/>
      <c r="E6" s="12"/>
      <c r="F6" s="13"/>
      <c r="G6" s="13"/>
      <c r="H6" s="13"/>
      <c r="I6" s="13"/>
      <c r="J6" s="13"/>
      <c r="K6" s="4"/>
      <c r="L6" s="4"/>
      <c r="M6" s="4"/>
      <c r="N6" s="4"/>
      <c r="R6" s="5" t="s">
        <v>99</v>
      </c>
    </row>
    <row r="7" spans="2:18" ht="19.5" customHeight="1" x14ac:dyDescent="0.15">
      <c r="B7" s="14" t="s">
        <v>91</v>
      </c>
      <c r="C7" s="15" t="s">
        <v>70</v>
      </c>
      <c r="D7" s="103"/>
      <c r="E7" s="104"/>
      <c r="F7" s="15" t="s">
        <v>71</v>
      </c>
      <c r="G7" s="103"/>
      <c r="H7" s="104"/>
      <c r="I7" s="105" t="s">
        <v>72</v>
      </c>
      <c r="J7" s="106"/>
      <c r="K7" s="122"/>
      <c r="L7" s="123"/>
      <c r="R7" s="5" t="s">
        <v>100</v>
      </c>
    </row>
    <row r="8" spans="2:18" ht="19.5" customHeight="1" x14ac:dyDescent="0.15">
      <c r="B8" s="16"/>
      <c r="C8" s="10"/>
      <c r="D8" s="17"/>
      <c r="E8" s="17"/>
      <c r="F8" s="10"/>
      <c r="G8" s="17"/>
      <c r="H8" s="17"/>
      <c r="I8" s="18"/>
      <c r="J8" s="18"/>
      <c r="K8" s="13"/>
      <c r="R8" s="5" t="s">
        <v>94</v>
      </c>
    </row>
    <row r="9" spans="2:18" ht="45.6" customHeight="1" x14ac:dyDescent="0.15">
      <c r="B9" s="14" t="s">
        <v>102</v>
      </c>
      <c r="C9" s="15" t="s">
        <v>96</v>
      </c>
      <c r="D9" s="19"/>
      <c r="E9" s="6" t="s">
        <v>92</v>
      </c>
      <c r="F9" s="20"/>
      <c r="G9" s="15" t="s">
        <v>93</v>
      </c>
      <c r="H9" s="21"/>
      <c r="I9" s="22" t="s">
        <v>101</v>
      </c>
      <c r="J9" s="23"/>
      <c r="K9" s="13"/>
    </row>
    <row r="11" spans="2:18" ht="18" customHeight="1" x14ac:dyDescent="0.15">
      <c r="B11" s="15" t="s">
        <v>24</v>
      </c>
      <c r="C11" s="6" t="s">
        <v>25</v>
      </c>
      <c r="D11" s="6" t="s">
        <v>26</v>
      </c>
      <c r="K11" s="4"/>
      <c r="L11" s="4"/>
      <c r="M11" s="24"/>
      <c r="N11" s="24"/>
      <c r="O11" s="24"/>
      <c r="P11" s="25"/>
      <c r="Q11" s="25"/>
    </row>
    <row r="12" spans="2:18" ht="18" customHeight="1" x14ac:dyDescent="0.15">
      <c r="B12" s="3" t="s">
        <v>29</v>
      </c>
      <c r="C12" s="6" t="s">
        <v>30</v>
      </c>
      <c r="D12" s="26"/>
      <c r="E12" s="27"/>
      <c r="F12" s="12" t="s">
        <v>65</v>
      </c>
      <c r="G12" s="12"/>
      <c r="H12" s="12"/>
      <c r="I12" s="28"/>
      <c r="J12" s="29"/>
      <c r="K12" s="12"/>
      <c r="L12" s="28"/>
      <c r="M12" s="30"/>
      <c r="N12" s="31"/>
      <c r="O12" s="12"/>
      <c r="P12" s="12"/>
    </row>
    <row r="13" spans="2:18" ht="18" customHeight="1" x14ac:dyDescent="0.15">
      <c r="B13" s="32" t="s">
        <v>32</v>
      </c>
      <c r="C13" s="6" t="s">
        <v>31</v>
      </c>
      <c r="D13" s="26"/>
      <c r="E13" s="33"/>
      <c r="F13" s="12" t="s">
        <v>42</v>
      </c>
      <c r="G13" s="12"/>
      <c r="H13" s="12"/>
      <c r="I13" s="28"/>
      <c r="J13" s="29"/>
      <c r="K13" s="12"/>
      <c r="L13" s="28"/>
      <c r="M13" s="30"/>
      <c r="N13" s="31"/>
      <c r="O13" s="12"/>
      <c r="P13" s="107"/>
      <c r="Q13" s="109" t="s">
        <v>20</v>
      </c>
    </row>
    <row r="14" spans="2:18" ht="18" customHeight="1" x14ac:dyDescent="0.15">
      <c r="B14" s="32" t="s">
        <v>33</v>
      </c>
      <c r="C14" s="6" t="s">
        <v>34</v>
      </c>
      <c r="D14" s="34" t="s">
        <v>43</v>
      </c>
      <c r="E14" s="83">
        <f>E12*E13</f>
        <v>0</v>
      </c>
      <c r="F14" s="12" t="s">
        <v>65</v>
      </c>
      <c r="G14" s="12"/>
      <c r="H14" s="12"/>
      <c r="I14" s="28"/>
      <c r="J14" s="29"/>
      <c r="K14" s="12"/>
      <c r="L14" s="28"/>
      <c r="M14" s="30"/>
      <c r="N14" s="31"/>
      <c r="O14" s="12"/>
      <c r="P14" s="108"/>
      <c r="Q14" s="110"/>
    </row>
    <row r="15" spans="2:18" ht="18" customHeight="1" x14ac:dyDescent="0.15">
      <c r="B15" s="3" t="s">
        <v>67</v>
      </c>
      <c r="C15" s="6"/>
      <c r="D15" s="26"/>
      <c r="E15" s="27"/>
      <c r="F15" s="12" t="s">
        <v>41</v>
      </c>
      <c r="G15" s="35"/>
      <c r="H15" s="12"/>
      <c r="I15" s="28"/>
      <c r="J15" s="29"/>
      <c r="K15" s="12"/>
      <c r="L15" s="28"/>
      <c r="M15" s="30"/>
      <c r="N15" s="31"/>
      <c r="O15" s="12"/>
      <c r="P15" s="111"/>
      <c r="Q15" s="113" t="s">
        <v>21</v>
      </c>
    </row>
    <row r="16" spans="2:18" ht="18" customHeight="1" x14ac:dyDescent="0.15">
      <c r="B16" s="3" t="s">
        <v>68</v>
      </c>
      <c r="C16" s="6"/>
      <c r="D16" s="26"/>
      <c r="E16" s="84">
        <f>E15*E13</f>
        <v>0</v>
      </c>
      <c r="F16" s="12" t="s">
        <v>41</v>
      </c>
      <c r="G16" s="35"/>
      <c r="H16" s="12"/>
      <c r="I16" s="28"/>
      <c r="J16" s="29"/>
      <c r="K16" s="12"/>
      <c r="L16" s="28"/>
      <c r="M16" s="30"/>
      <c r="N16" s="31"/>
      <c r="O16" s="12"/>
      <c r="P16" s="112"/>
      <c r="Q16" s="114"/>
    </row>
    <row r="17" spans="2:18" x14ac:dyDescent="0.15">
      <c r="G17" s="12"/>
      <c r="H17" s="12"/>
      <c r="I17" s="28"/>
      <c r="J17" s="29"/>
      <c r="K17" s="12"/>
      <c r="L17" s="28"/>
      <c r="M17" s="30"/>
      <c r="N17" s="31"/>
      <c r="O17" s="12"/>
      <c r="P17" s="12"/>
    </row>
    <row r="18" spans="2:18" x14ac:dyDescent="0.15">
      <c r="B18" s="36"/>
      <c r="C18" s="6" t="s">
        <v>25</v>
      </c>
      <c r="D18" s="6" t="s">
        <v>26</v>
      </c>
      <c r="E18" s="37" t="s">
        <v>5</v>
      </c>
      <c r="F18" s="38" t="s">
        <v>6</v>
      </c>
      <c r="G18" s="38" t="s">
        <v>7</v>
      </c>
      <c r="H18" s="38" t="s">
        <v>8</v>
      </c>
      <c r="I18" s="38" t="s">
        <v>9</v>
      </c>
      <c r="J18" s="38" t="s">
        <v>10</v>
      </c>
      <c r="K18" s="38" t="s">
        <v>11</v>
      </c>
      <c r="L18" s="38" t="s">
        <v>12</v>
      </c>
      <c r="M18" s="38" t="s">
        <v>13</v>
      </c>
      <c r="N18" s="38" t="s">
        <v>14</v>
      </c>
      <c r="O18" s="38" t="s">
        <v>15</v>
      </c>
      <c r="P18" s="38" t="s">
        <v>16</v>
      </c>
      <c r="Q18" s="6" t="s">
        <v>50</v>
      </c>
    </row>
    <row r="19" spans="2:18" ht="30" customHeight="1" x14ac:dyDescent="0.15">
      <c r="B19" s="39" t="s">
        <v>89</v>
      </c>
      <c r="C19" s="40" t="s">
        <v>51</v>
      </c>
      <c r="D19" s="41"/>
      <c r="E19" s="42"/>
      <c r="F19" s="42"/>
      <c r="G19" s="42"/>
      <c r="H19" s="42"/>
      <c r="I19" s="42"/>
      <c r="J19" s="42"/>
      <c r="K19" s="42"/>
      <c r="L19" s="42"/>
      <c r="M19" s="42"/>
      <c r="N19" s="42"/>
      <c r="O19" s="42"/>
      <c r="P19" s="42"/>
      <c r="Q19" s="43"/>
      <c r="R19" s="44"/>
    </row>
    <row r="20" spans="2:18" ht="30" customHeight="1" x14ac:dyDescent="0.15">
      <c r="B20" s="7" t="s">
        <v>44</v>
      </c>
      <c r="C20" s="15" t="s">
        <v>52</v>
      </c>
      <c r="D20" s="45"/>
      <c r="E20" s="46"/>
      <c r="F20" s="46"/>
      <c r="G20" s="46"/>
      <c r="H20" s="46"/>
      <c r="I20" s="46"/>
      <c r="J20" s="46"/>
      <c r="K20" s="46"/>
      <c r="L20" s="46"/>
      <c r="M20" s="46"/>
      <c r="N20" s="46"/>
      <c r="O20" s="46"/>
      <c r="P20" s="46"/>
      <c r="Q20" s="43"/>
      <c r="R20" s="47"/>
    </row>
    <row r="21" spans="2:18" ht="30" customHeight="1" x14ac:dyDescent="0.15">
      <c r="B21" s="7" t="s">
        <v>60</v>
      </c>
      <c r="C21" s="15" t="s">
        <v>53</v>
      </c>
      <c r="D21" s="48" t="s">
        <v>62</v>
      </c>
      <c r="E21" s="85">
        <f>E19*(1-E20/100)</f>
        <v>0</v>
      </c>
      <c r="F21" s="85">
        <f t="shared" ref="F21:P21" si="0">F19*(1-F20/100)</f>
        <v>0</v>
      </c>
      <c r="G21" s="85">
        <f t="shared" si="0"/>
        <v>0</v>
      </c>
      <c r="H21" s="85">
        <f t="shared" si="0"/>
        <v>0</v>
      </c>
      <c r="I21" s="85">
        <f t="shared" si="0"/>
        <v>0</v>
      </c>
      <c r="J21" s="85">
        <f t="shared" si="0"/>
        <v>0</v>
      </c>
      <c r="K21" s="85">
        <f t="shared" si="0"/>
        <v>0</v>
      </c>
      <c r="L21" s="85">
        <f t="shared" si="0"/>
        <v>0</v>
      </c>
      <c r="M21" s="85">
        <f t="shared" si="0"/>
        <v>0</v>
      </c>
      <c r="N21" s="85">
        <f t="shared" si="0"/>
        <v>0</v>
      </c>
      <c r="O21" s="85">
        <f t="shared" si="0"/>
        <v>0</v>
      </c>
      <c r="P21" s="85">
        <f t="shared" si="0"/>
        <v>0</v>
      </c>
      <c r="Q21" s="43"/>
    </row>
    <row r="22" spans="2:18" ht="30" customHeight="1" x14ac:dyDescent="0.15">
      <c r="B22" s="7" t="s">
        <v>45</v>
      </c>
      <c r="C22" s="15" t="s">
        <v>54</v>
      </c>
      <c r="D22" s="48" t="s">
        <v>55</v>
      </c>
      <c r="E22" s="85">
        <f>IF(E21&gt;$E$14,$E$14,E21)</f>
        <v>0</v>
      </c>
      <c r="F22" s="85">
        <f>IF(F21&gt;$E$14,$E$14,F21)</f>
        <v>0</v>
      </c>
      <c r="G22" s="85">
        <f t="shared" ref="G22:P22" si="1">IF(G21&gt;$E$14,$E$14,G21)</f>
        <v>0</v>
      </c>
      <c r="H22" s="85">
        <f t="shared" si="1"/>
        <v>0</v>
      </c>
      <c r="I22" s="85">
        <f t="shared" si="1"/>
        <v>0</v>
      </c>
      <c r="J22" s="85">
        <f t="shared" si="1"/>
        <v>0</v>
      </c>
      <c r="K22" s="85">
        <f t="shared" si="1"/>
        <v>0</v>
      </c>
      <c r="L22" s="85">
        <f t="shared" si="1"/>
        <v>0</v>
      </c>
      <c r="M22" s="85">
        <f t="shared" si="1"/>
        <v>0</v>
      </c>
      <c r="N22" s="85">
        <f t="shared" si="1"/>
        <v>0</v>
      </c>
      <c r="O22" s="85">
        <f t="shared" si="1"/>
        <v>0</v>
      </c>
      <c r="P22" s="85">
        <f t="shared" si="1"/>
        <v>0</v>
      </c>
      <c r="Q22" s="43"/>
    </row>
    <row r="23" spans="2:18" ht="30" customHeight="1" x14ac:dyDescent="0.15">
      <c r="B23" s="7" t="s">
        <v>46</v>
      </c>
      <c r="C23" s="15" t="s">
        <v>56</v>
      </c>
      <c r="D23" s="45"/>
      <c r="E23" s="46"/>
      <c r="F23" s="46"/>
      <c r="G23" s="46"/>
      <c r="H23" s="46"/>
      <c r="I23" s="46"/>
      <c r="J23" s="46"/>
      <c r="K23" s="46"/>
      <c r="L23" s="46"/>
      <c r="M23" s="46"/>
      <c r="N23" s="46"/>
      <c r="O23" s="46"/>
      <c r="P23" s="46"/>
      <c r="Q23" s="43"/>
      <c r="R23" s="47"/>
    </row>
    <row r="24" spans="2:18" ht="30" customHeight="1" x14ac:dyDescent="0.15">
      <c r="B24" s="7" t="s">
        <v>61</v>
      </c>
      <c r="C24" s="15" t="s">
        <v>57</v>
      </c>
      <c r="D24" s="48" t="s">
        <v>63</v>
      </c>
      <c r="E24" s="86">
        <f>E22*(1-E23/100)</f>
        <v>0</v>
      </c>
      <c r="F24" s="86">
        <f t="shared" ref="F24:P24" si="2">F22*(1-F23/100)</f>
        <v>0</v>
      </c>
      <c r="G24" s="86">
        <f t="shared" si="2"/>
        <v>0</v>
      </c>
      <c r="H24" s="86">
        <f t="shared" si="2"/>
        <v>0</v>
      </c>
      <c r="I24" s="86">
        <f t="shared" si="2"/>
        <v>0</v>
      </c>
      <c r="J24" s="86">
        <f t="shared" si="2"/>
        <v>0</v>
      </c>
      <c r="K24" s="86">
        <f t="shared" si="2"/>
        <v>0</v>
      </c>
      <c r="L24" s="86">
        <f t="shared" si="2"/>
        <v>0</v>
      </c>
      <c r="M24" s="86">
        <f t="shared" si="2"/>
        <v>0</v>
      </c>
      <c r="N24" s="86">
        <f t="shared" si="2"/>
        <v>0</v>
      </c>
      <c r="O24" s="86">
        <f t="shared" si="2"/>
        <v>0</v>
      </c>
      <c r="P24" s="86">
        <f t="shared" si="2"/>
        <v>0</v>
      </c>
      <c r="Q24" s="49"/>
    </row>
    <row r="25" spans="2:18" ht="30" customHeight="1" x14ac:dyDescent="0.15">
      <c r="B25" s="7" t="s">
        <v>38</v>
      </c>
      <c r="C25" s="15" t="s">
        <v>58</v>
      </c>
      <c r="D25" s="7"/>
      <c r="E25" s="50"/>
      <c r="F25" s="50"/>
      <c r="G25" s="50"/>
      <c r="H25" s="50"/>
      <c r="I25" s="50"/>
      <c r="J25" s="50"/>
      <c r="K25" s="51"/>
      <c r="L25" s="50"/>
      <c r="M25" s="50"/>
      <c r="N25" s="50"/>
      <c r="O25" s="50"/>
      <c r="P25" s="50"/>
      <c r="Q25" s="49" t="s">
        <v>103</v>
      </c>
    </row>
    <row r="26" spans="2:18" ht="30" customHeight="1" x14ac:dyDescent="0.15">
      <c r="B26" s="52" t="s">
        <v>66</v>
      </c>
      <c r="C26" s="53" t="s">
        <v>59</v>
      </c>
      <c r="D26" s="54" t="s">
        <v>90</v>
      </c>
      <c r="E26" s="86">
        <f>E24*E25</f>
        <v>0</v>
      </c>
      <c r="F26" s="86">
        <f t="shared" ref="F26:P26" si="3">F24*F25</f>
        <v>0</v>
      </c>
      <c r="G26" s="86">
        <f t="shared" si="3"/>
        <v>0</v>
      </c>
      <c r="H26" s="86">
        <f t="shared" si="3"/>
        <v>0</v>
      </c>
      <c r="I26" s="86">
        <f t="shared" si="3"/>
        <v>0</v>
      </c>
      <c r="J26" s="86">
        <f t="shared" si="3"/>
        <v>0</v>
      </c>
      <c r="K26" s="86">
        <f t="shared" si="3"/>
        <v>0</v>
      </c>
      <c r="L26" s="86">
        <f t="shared" si="3"/>
        <v>0</v>
      </c>
      <c r="M26" s="86">
        <f t="shared" si="3"/>
        <v>0</v>
      </c>
      <c r="N26" s="86">
        <f t="shared" si="3"/>
        <v>0</v>
      </c>
      <c r="O26" s="86">
        <f t="shared" si="3"/>
        <v>0</v>
      </c>
      <c r="P26" s="86">
        <f t="shared" si="3"/>
        <v>0</v>
      </c>
      <c r="Q26" s="55"/>
    </row>
    <row r="27" spans="2:18" ht="30" customHeight="1" x14ac:dyDescent="0.15">
      <c r="B27" s="7" t="s">
        <v>48</v>
      </c>
      <c r="C27" s="15" t="s">
        <v>35</v>
      </c>
      <c r="D27" s="48" t="s">
        <v>47</v>
      </c>
      <c r="E27" s="115">
        <f>SUM(E26:P26)</f>
        <v>0</v>
      </c>
      <c r="F27" s="116"/>
      <c r="G27" s="117"/>
      <c r="H27" s="12"/>
      <c r="I27" s="12"/>
      <c r="J27" s="12"/>
      <c r="K27" s="12"/>
      <c r="L27" s="12"/>
      <c r="M27" s="12"/>
      <c r="N27" s="12"/>
      <c r="O27" s="12"/>
      <c r="P27" s="12"/>
    </row>
    <row r="28" spans="2:18" ht="15.6" customHeight="1" x14ac:dyDescent="0.15">
      <c r="B28" s="56"/>
      <c r="C28" s="10"/>
      <c r="D28" s="56"/>
      <c r="E28" s="12"/>
      <c r="F28" s="12"/>
      <c r="G28" s="12"/>
      <c r="H28" s="12"/>
      <c r="I28" s="12"/>
      <c r="J28" s="12"/>
      <c r="K28" s="12"/>
      <c r="L28" s="12"/>
      <c r="M28" s="12"/>
      <c r="N28" s="12"/>
      <c r="O28" s="12"/>
      <c r="P28" s="12"/>
    </row>
    <row r="29" spans="2:18" ht="26.45" customHeight="1" x14ac:dyDescent="0.15">
      <c r="B29" s="57" t="s">
        <v>19</v>
      </c>
      <c r="C29" s="58"/>
      <c r="D29" s="57"/>
      <c r="E29" s="12"/>
      <c r="F29" s="12"/>
      <c r="G29" s="12"/>
      <c r="H29" s="12"/>
      <c r="I29" s="12"/>
      <c r="J29" s="12"/>
      <c r="K29" s="12"/>
      <c r="L29" s="12"/>
      <c r="M29" s="12"/>
      <c r="N29" s="12"/>
      <c r="O29" s="12"/>
      <c r="P29" s="12"/>
    </row>
    <row r="30" spans="2:18" ht="30" customHeight="1" x14ac:dyDescent="0.15">
      <c r="B30" s="7" t="s">
        <v>82</v>
      </c>
      <c r="C30" s="15" t="s">
        <v>84</v>
      </c>
      <c r="D30" s="48"/>
      <c r="E30" s="59"/>
      <c r="F30" s="12" t="s">
        <v>17</v>
      </c>
      <c r="G30" s="12"/>
      <c r="H30" s="105" t="s">
        <v>88</v>
      </c>
      <c r="I30" s="118"/>
      <c r="J30" s="119" t="s">
        <v>73</v>
      </c>
      <c r="K30" s="120"/>
      <c r="L30" s="120"/>
      <c r="M30" s="120"/>
      <c r="N30" s="121"/>
      <c r="O30" s="12"/>
      <c r="P30" s="12"/>
      <c r="R30" s="35"/>
    </row>
    <row r="31" spans="2:18" ht="30" customHeight="1" x14ac:dyDescent="0.15">
      <c r="B31" s="7" t="s">
        <v>83</v>
      </c>
      <c r="C31" s="15" t="s">
        <v>85</v>
      </c>
      <c r="D31" s="48"/>
      <c r="E31" s="59"/>
      <c r="F31" s="12" t="s">
        <v>17</v>
      </c>
      <c r="G31" s="12"/>
      <c r="H31" s="105" t="s">
        <v>88</v>
      </c>
      <c r="I31" s="118"/>
      <c r="J31" s="119" t="s">
        <v>74</v>
      </c>
      <c r="K31" s="120"/>
      <c r="L31" s="120"/>
      <c r="M31" s="120"/>
      <c r="N31" s="121"/>
      <c r="O31" s="12"/>
      <c r="P31" s="12"/>
      <c r="R31" s="35"/>
    </row>
    <row r="32" spans="2:18" ht="30" customHeight="1" x14ac:dyDescent="0.15">
      <c r="B32" s="12"/>
      <c r="C32" s="17"/>
      <c r="D32" s="60"/>
      <c r="E32" s="61"/>
      <c r="F32" s="12"/>
      <c r="G32" s="12"/>
      <c r="O32" s="12"/>
      <c r="P32" s="12"/>
    </row>
    <row r="33" spans="2:16" ht="30" customHeight="1" x14ac:dyDescent="0.15">
      <c r="B33" s="7" t="s">
        <v>27</v>
      </c>
      <c r="C33" s="15" t="s">
        <v>36</v>
      </c>
      <c r="D33" s="48" t="s">
        <v>86</v>
      </c>
      <c r="E33" s="86">
        <f>$E$27*E30/1000</f>
        <v>0</v>
      </c>
      <c r="F33" s="12" t="s">
        <v>18</v>
      </c>
      <c r="G33" s="12"/>
      <c r="H33" s="12"/>
      <c r="I33" s="12"/>
      <c r="J33" s="12"/>
      <c r="K33" s="12"/>
      <c r="L33" s="12"/>
      <c r="M33" s="12"/>
      <c r="N33" s="12"/>
      <c r="O33" s="12"/>
      <c r="P33" s="12"/>
    </row>
    <row r="34" spans="2:16" ht="30" customHeight="1" x14ac:dyDescent="0.15">
      <c r="B34" s="7" t="s">
        <v>75</v>
      </c>
      <c r="C34" s="15" t="s">
        <v>76</v>
      </c>
      <c r="D34" s="48" t="s">
        <v>87</v>
      </c>
      <c r="E34" s="86">
        <f>$E$27*E31/1000</f>
        <v>0</v>
      </c>
      <c r="F34" s="12" t="s">
        <v>18</v>
      </c>
      <c r="G34" s="12"/>
      <c r="H34" s="12"/>
      <c r="I34" s="12"/>
      <c r="J34" s="12"/>
      <c r="K34" s="12"/>
      <c r="L34" s="12"/>
      <c r="M34" s="12"/>
      <c r="N34" s="12"/>
      <c r="O34" s="12"/>
      <c r="P34" s="12"/>
    </row>
    <row r="35" spans="2:16" ht="30" customHeight="1" x14ac:dyDescent="0.15">
      <c r="B35" s="7" t="s">
        <v>28</v>
      </c>
      <c r="C35" s="15" t="s">
        <v>64</v>
      </c>
      <c r="D35" s="48"/>
      <c r="E35" s="62">
        <v>0</v>
      </c>
      <c r="F35" s="12" t="s">
        <v>18</v>
      </c>
      <c r="G35" s="12"/>
      <c r="H35" s="12"/>
      <c r="I35" s="12"/>
      <c r="J35" s="12"/>
      <c r="K35" s="12"/>
      <c r="L35" s="12"/>
      <c r="M35" s="12"/>
      <c r="N35" s="12"/>
      <c r="O35" s="12"/>
      <c r="P35" s="12"/>
    </row>
    <row r="36" spans="2:16" ht="30" customHeight="1" x14ac:dyDescent="0.15">
      <c r="B36" s="12"/>
      <c r="C36" s="17"/>
      <c r="D36" s="60"/>
      <c r="E36" s="63"/>
      <c r="F36" s="12"/>
      <c r="G36" s="12"/>
      <c r="H36" s="12"/>
      <c r="I36" s="12"/>
      <c r="J36" s="12"/>
      <c r="K36" s="12"/>
      <c r="L36" s="12"/>
      <c r="M36" s="12"/>
      <c r="N36" s="12"/>
      <c r="O36" s="12"/>
      <c r="P36" s="12"/>
    </row>
    <row r="37" spans="2:16" ht="30" customHeight="1" x14ac:dyDescent="0.15">
      <c r="B37" s="7" t="s">
        <v>80</v>
      </c>
      <c r="C37" s="15" t="s">
        <v>77</v>
      </c>
      <c r="D37" s="48" t="s">
        <v>49</v>
      </c>
      <c r="E37" s="86">
        <f>ROUNDDOWN(E33-$E$35,0)</f>
        <v>0</v>
      </c>
      <c r="F37" s="12" t="s">
        <v>18</v>
      </c>
      <c r="G37" s="12"/>
      <c r="H37" s="35" t="s">
        <v>37</v>
      </c>
      <c r="I37" s="12"/>
      <c r="J37" s="12"/>
      <c r="K37" s="12"/>
      <c r="L37" s="12"/>
      <c r="M37" s="12"/>
      <c r="N37" s="12"/>
      <c r="O37" s="12"/>
      <c r="P37" s="12"/>
    </row>
    <row r="38" spans="2:16" ht="30" customHeight="1" x14ac:dyDescent="0.15">
      <c r="B38" s="7" t="s">
        <v>81</v>
      </c>
      <c r="C38" s="15" t="s">
        <v>78</v>
      </c>
      <c r="D38" s="48" t="s">
        <v>79</v>
      </c>
      <c r="E38" s="86">
        <f>ROUNDDOWN(E34-$E$35,0)</f>
        <v>0</v>
      </c>
      <c r="F38" s="12" t="s">
        <v>18</v>
      </c>
      <c r="G38" s="12"/>
      <c r="H38" s="35" t="s">
        <v>37</v>
      </c>
      <c r="I38" s="12"/>
      <c r="J38" s="12"/>
      <c r="K38" s="12"/>
      <c r="L38" s="12"/>
      <c r="M38" s="12"/>
      <c r="N38" s="12"/>
      <c r="O38" s="12"/>
      <c r="P38" s="12"/>
    </row>
    <row r="39" spans="2:16" ht="12.75" customHeight="1" x14ac:dyDescent="0.15">
      <c r="B39" s="12"/>
      <c r="C39" s="12"/>
      <c r="D39" s="12"/>
      <c r="E39" s="61"/>
      <c r="F39" s="12"/>
      <c r="G39" s="12"/>
      <c r="H39" s="12"/>
      <c r="I39" s="12"/>
      <c r="J39" s="12"/>
      <c r="K39" s="12"/>
      <c r="L39" s="12"/>
      <c r="M39" s="12"/>
      <c r="N39" s="12"/>
      <c r="O39" s="12"/>
      <c r="P39" s="12"/>
    </row>
    <row r="40" spans="2:16" ht="9" customHeight="1" x14ac:dyDescent="0.15"/>
  </sheetData>
  <sheetProtection algorithmName="SHA-512" hashValue="XMuBIPmUVPfYWDGTZAfFiMBLA2KxFt+lmIbOfrnzbw77Xm0dS2QdhX7k3PtiZMrcqVFFW85t+6V084YUiVZRdg==" saltValue="q7/T3xeeGlrI7/ZHusaJpw==" spinCount="100000" sheet="1" objects="1" scenarios="1"/>
  <mergeCells count="17">
    <mergeCell ref="H30:I30"/>
    <mergeCell ref="J30:N30"/>
    <mergeCell ref="H31:I31"/>
    <mergeCell ref="J31:N31"/>
    <mergeCell ref="K7:L7"/>
    <mergeCell ref="P13:P14"/>
    <mergeCell ref="Q13:Q14"/>
    <mergeCell ref="P15:P16"/>
    <mergeCell ref="Q15:Q16"/>
    <mergeCell ref="E27:G27"/>
    <mergeCell ref="C3:J3"/>
    <mergeCell ref="B4:B5"/>
    <mergeCell ref="D4:J4"/>
    <mergeCell ref="F5:G5"/>
    <mergeCell ref="D7:E7"/>
    <mergeCell ref="G7:H7"/>
    <mergeCell ref="I7:J7"/>
  </mergeCells>
  <phoneticPr fontId="2"/>
  <dataValidations count="1">
    <dataValidation type="list" allowBlank="1" showInputMessage="1" showErrorMessage="1" sqref="D9" xr:uid="{50F0C7F3-59B2-4478-B635-6F87F03BE5B6}">
      <formula1>$R$4:$R$8</formula1>
    </dataValidation>
  </dataValidations>
  <pageMargins left="0.7" right="0.7" top="0.75" bottom="0.75" header="0.3" footer="0.3"/>
  <pageSetup paperSize="9" scale="3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3C96B-2748-4595-99FA-D2DE19866DD4}">
  <sheetPr>
    <pageSetUpPr fitToPage="1"/>
  </sheetPr>
  <dimension ref="B1:R40"/>
  <sheetViews>
    <sheetView view="pageBreakPreview" zoomScale="80" zoomScaleNormal="100" zoomScaleSheetLayoutView="80" workbookViewId="0">
      <selection activeCell="B1" sqref="B1"/>
    </sheetView>
  </sheetViews>
  <sheetFormatPr defaultRowHeight="13.5" x14ac:dyDescent="0.15"/>
  <cols>
    <col min="1" max="1" width="4.75" style="2" customWidth="1"/>
    <col min="2" max="2" width="56.5" style="2" customWidth="1"/>
    <col min="3" max="3" width="8.75" style="2" customWidth="1"/>
    <col min="4" max="4" width="20.75" style="2" customWidth="1"/>
    <col min="5" max="5" width="11.875" style="2" customWidth="1"/>
    <col min="6" max="6" width="12" style="2" customWidth="1"/>
    <col min="7" max="16" width="10.25" style="2" bestFit="1" customWidth="1"/>
    <col min="17" max="17" width="32" style="2" customWidth="1"/>
    <col min="18" max="18" width="15.125" style="2" customWidth="1"/>
    <col min="19" max="16384" width="9" style="2"/>
  </cols>
  <sheetData>
    <row r="1" spans="2:18" ht="42.75" customHeight="1" x14ac:dyDescent="0.15">
      <c r="B1" s="82" t="s">
        <v>154</v>
      </c>
      <c r="C1" s="1"/>
    </row>
    <row r="3" spans="2:18" ht="18" customHeight="1" x14ac:dyDescent="0.15">
      <c r="B3" s="3" t="s">
        <v>1</v>
      </c>
      <c r="C3" s="94"/>
      <c r="D3" s="95"/>
      <c r="E3" s="95"/>
      <c r="F3" s="95"/>
      <c r="G3" s="95"/>
      <c r="H3" s="95"/>
      <c r="I3" s="95"/>
      <c r="J3" s="96"/>
      <c r="K3" s="4"/>
      <c r="L3" s="4"/>
      <c r="M3" s="4"/>
      <c r="N3" s="4"/>
      <c r="R3" s="5" t="s">
        <v>95</v>
      </c>
    </row>
    <row r="4" spans="2:18" ht="18" customHeight="1" x14ac:dyDescent="0.15">
      <c r="B4" s="97" t="s">
        <v>0</v>
      </c>
      <c r="C4" s="6" t="s">
        <v>2</v>
      </c>
      <c r="D4" s="99"/>
      <c r="E4" s="100"/>
      <c r="F4" s="100"/>
      <c r="G4" s="100"/>
      <c r="H4" s="100"/>
      <c r="I4" s="100"/>
      <c r="J4" s="100"/>
      <c r="K4" s="4"/>
      <c r="L4" s="4"/>
      <c r="M4" s="4"/>
      <c r="N4" s="4"/>
      <c r="R4" s="5" t="s">
        <v>97</v>
      </c>
    </row>
    <row r="5" spans="2:18" ht="18" customHeight="1" x14ac:dyDescent="0.15">
      <c r="B5" s="98"/>
      <c r="C5" s="6" t="s">
        <v>3</v>
      </c>
      <c r="D5" s="8" t="s">
        <v>39</v>
      </c>
      <c r="E5" s="6" t="s">
        <v>4</v>
      </c>
      <c r="F5" s="101" t="s">
        <v>40</v>
      </c>
      <c r="G5" s="102"/>
      <c r="H5" s="6" t="s">
        <v>22</v>
      </c>
      <c r="I5" s="8">
        <v>700</v>
      </c>
      <c r="J5" s="9" t="s">
        <v>23</v>
      </c>
      <c r="K5" s="4"/>
      <c r="L5" s="4"/>
      <c r="M5" s="4"/>
      <c r="N5" s="4"/>
      <c r="R5" s="5" t="s">
        <v>98</v>
      </c>
    </row>
    <row r="6" spans="2:18" x14ac:dyDescent="0.15">
      <c r="B6" s="10"/>
      <c r="C6" s="11"/>
      <c r="D6" s="11"/>
      <c r="E6" s="12"/>
      <c r="F6" s="13"/>
      <c r="G6" s="13"/>
      <c r="H6" s="13"/>
      <c r="I6" s="13"/>
      <c r="J6" s="13"/>
      <c r="K6" s="4"/>
      <c r="L6" s="4"/>
      <c r="M6" s="4"/>
      <c r="N6" s="4"/>
      <c r="R6" s="5" t="s">
        <v>99</v>
      </c>
    </row>
    <row r="7" spans="2:18" ht="19.5" customHeight="1" x14ac:dyDescent="0.15">
      <c r="B7" s="14" t="s">
        <v>91</v>
      </c>
      <c r="C7" s="15" t="s">
        <v>70</v>
      </c>
      <c r="D7" s="103"/>
      <c r="E7" s="104"/>
      <c r="F7" s="15" t="s">
        <v>71</v>
      </c>
      <c r="G7" s="103"/>
      <c r="H7" s="104"/>
      <c r="I7" s="105" t="s">
        <v>72</v>
      </c>
      <c r="J7" s="106"/>
      <c r="K7" s="122"/>
      <c r="L7" s="123"/>
      <c r="R7" s="5" t="s">
        <v>100</v>
      </c>
    </row>
    <row r="8" spans="2:18" ht="19.5" customHeight="1" x14ac:dyDescent="0.15">
      <c r="B8" s="16"/>
      <c r="C8" s="10"/>
      <c r="D8" s="17"/>
      <c r="E8" s="17"/>
      <c r="F8" s="10"/>
      <c r="G8" s="17"/>
      <c r="H8" s="17"/>
      <c r="I8" s="18"/>
      <c r="J8" s="18"/>
      <c r="K8" s="13"/>
      <c r="R8" s="5" t="s">
        <v>94</v>
      </c>
    </row>
    <row r="9" spans="2:18" ht="45.6" customHeight="1" x14ac:dyDescent="0.15">
      <c r="B9" s="14" t="s">
        <v>102</v>
      </c>
      <c r="C9" s="15" t="s">
        <v>96</v>
      </c>
      <c r="D9" s="19" t="s">
        <v>97</v>
      </c>
      <c r="E9" s="6" t="s">
        <v>92</v>
      </c>
      <c r="F9" s="20">
        <v>43922</v>
      </c>
      <c r="G9" s="15" t="s">
        <v>93</v>
      </c>
      <c r="H9" s="21">
        <v>50000</v>
      </c>
      <c r="I9" s="22" t="s">
        <v>101</v>
      </c>
      <c r="J9" s="23">
        <v>50000</v>
      </c>
      <c r="K9" s="13"/>
    </row>
    <row r="11" spans="2:18" ht="18" customHeight="1" x14ac:dyDescent="0.15">
      <c r="B11" s="15" t="s">
        <v>24</v>
      </c>
      <c r="C11" s="6" t="s">
        <v>25</v>
      </c>
      <c r="D11" s="6" t="s">
        <v>26</v>
      </c>
      <c r="K11" s="4"/>
      <c r="L11" s="4"/>
      <c r="M11" s="24"/>
      <c r="N11" s="24"/>
      <c r="O11" s="24"/>
      <c r="P11" s="25"/>
      <c r="Q11" s="25"/>
    </row>
    <row r="12" spans="2:18" ht="18" customHeight="1" x14ac:dyDescent="0.15">
      <c r="B12" s="3" t="s">
        <v>29</v>
      </c>
      <c r="C12" s="6" t="s">
        <v>30</v>
      </c>
      <c r="D12" s="26"/>
      <c r="E12" s="27">
        <v>500</v>
      </c>
      <c r="F12" s="12" t="s">
        <v>65</v>
      </c>
      <c r="G12" s="12"/>
      <c r="H12" s="12"/>
      <c r="I12" s="28"/>
      <c r="J12" s="29"/>
      <c r="K12" s="12"/>
      <c r="L12" s="28"/>
      <c r="M12" s="30"/>
      <c r="N12" s="31"/>
      <c r="O12" s="12"/>
      <c r="P12" s="12"/>
    </row>
    <row r="13" spans="2:18" ht="18" customHeight="1" x14ac:dyDescent="0.15">
      <c r="B13" s="32" t="s">
        <v>32</v>
      </c>
      <c r="C13" s="6" t="s">
        <v>31</v>
      </c>
      <c r="D13" s="26"/>
      <c r="E13" s="33">
        <v>100</v>
      </c>
      <c r="F13" s="12" t="s">
        <v>42</v>
      </c>
      <c r="G13" s="12"/>
      <c r="H13" s="12"/>
      <c r="I13" s="28"/>
      <c r="J13" s="29"/>
      <c r="K13" s="12"/>
      <c r="L13" s="28"/>
      <c r="M13" s="30"/>
      <c r="N13" s="31"/>
      <c r="O13" s="12"/>
      <c r="P13" s="107"/>
      <c r="Q13" s="109" t="s">
        <v>20</v>
      </c>
    </row>
    <row r="14" spans="2:18" ht="18" customHeight="1" x14ac:dyDescent="0.15">
      <c r="B14" s="32" t="s">
        <v>33</v>
      </c>
      <c r="C14" s="6" t="s">
        <v>34</v>
      </c>
      <c r="D14" s="34" t="s">
        <v>43</v>
      </c>
      <c r="E14" s="83">
        <f>E12*E13</f>
        <v>50000</v>
      </c>
      <c r="F14" s="12" t="s">
        <v>65</v>
      </c>
      <c r="G14" s="12"/>
      <c r="H14" s="12"/>
      <c r="I14" s="28"/>
      <c r="J14" s="29"/>
      <c r="K14" s="12"/>
      <c r="L14" s="28"/>
      <c r="M14" s="30"/>
      <c r="N14" s="31"/>
      <c r="O14" s="12"/>
      <c r="P14" s="108"/>
      <c r="Q14" s="110"/>
    </row>
    <row r="15" spans="2:18" ht="18" customHeight="1" x14ac:dyDescent="0.15">
      <c r="B15" s="3" t="s">
        <v>67</v>
      </c>
      <c r="C15" s="6"/>
      <c r="D15" s="26"/>
      <c r="E15" s="27">
        <v>100</v>
      </c>
      <c r="F15" s="12" t="s">
        <v>41</v>
      </c>
      <c r="G15" s="35"/>
      <c r="H15" s="12"/>
      <c r="I15" s="28"/>
      <c r="J15" s="29"/>
      <c r="K15" s="12"/>
      <c r="L15" s="28"/>
      <c r="M15" s="30"/>
      <c r="N15" s="31"/>
      <c r="O15" s="12"/>
      <c r="P15" s="111"/>
      <c r="Q15" s="113" t="s">
        <v>21</v>
      </c>
    </row>
    <row r="16" spans="2:18" ht="18" customHeight="1" x14ac:dyDescent="0.15">
      <c r="B16" s="3" t="s">
        <v>68</v>
      </c>
      <c r="C16" s="6"/>
      <c r="D16" s="26"/>
      <c r="E16" s="84">
        <f>E15*E13</f>
        <v>10000</v>
      </c>
      <c r="F16" s="12" t="s">
        <v>41</v>
      </c>
      <c r="G16" s="35"/>
      <c r="H16" s="12"/>
      <c r="I16" s="28"/>
      <c r="J16" s="29"/>
      <c r="K16" s="12"/>
      <c r="L16" s="28"/>
      <c r="M16" s="30"/>
      <c r="N16" s="31"/>
      <c r="O16" s="12"/>
      <c r="P16" s="112"/>
      <c r="Q16" s="114"/>
    </row>
    <row r="17" spans="2:18" x14ac:dyDescent="0.15">
      <c r="G17" s="12"/>
      <c r="H17" s="12"/>
      <c r="I17" s="28"/>
      <c r="J17" s="29"/>
      <c r="K17" s="12"/>
      <c r="L17" s="28"/>
      <c r="M17" s="30"/>
      <c r="N17" s="31"/>
      <c r="O17" s="12"/>
      <c r="P17" s="12"/>
    </row>
    <row r="18" spans="2:18" x14ac:dyDescent="0.15">
      <c r="B18" s="36"/>
      <c r="C18" s="6" t="s">
        <v>25</v>
      </c>
      <c r="D18" s="6" t="s">
        <v>26</v>
      </c>
      <c r="E18" s="37" t="s">
        <v>5</v>
      </c>
      <c r="F18" s="38" t="s">
        <v>6</v>
      </c>
      <c r="G18" s="38" t="s">
        <v>7</v>
      </c>
      <c r="H18" s="38" t="s">
        <v>8</v>
      </c>
      <c r="I18" s="38" t="s">
        <v>9</v>
      </c>
      <c r="J18" s="38" t="s">
        <v>10</v>
      </c>
      <c r="K18" s="38" t="s">
        <v>11</v>
      </c>
      <c r="L18" s="38" t="s">
        <v>12</v>
      </c>
      <c r="M18" s="38" t="s">
        <v>13</v>
      </c>
      <c r="N18" s="38" t="s">
        <v>14</v>
      </c>
      <c r="O18" s="38" t="s">
        <v>15</v>
      </c>
      <c r="P18" s="38" t="s">
        <v>16</v>
      </c>
      <c r="Q18" s="6" t="s">
        <v>50</v>
      </c>
    </row>
    <row r="19" spans="2:18" ht="30" customHeight="1" x14ac:dyDescent="0.15">
      <c r="B19" s="39" t="s">
        <v>104</v>
      </c>
      <c r="C19" s="40" t="s">
        <v>51</v>
      </c>
      <c r="D19" s="41"/>
      <c r="E19" s="42">
        <v>42000</v>
      </c>
      <c r="F19" s="42">
        <v>43000</v>
      </c>
      <c r="G19" s="42">
        <v>45000</v>
      </c>
      <c r="H19" s="42">
        <v>46000</v>
      </c>
      <c r="I19" s="42">
        <v>47000</v>
      </c>
      <c r="J19" s="42">
        <v>48000</v>
      </c>
      <c r="K19" s="42">
        <v>47000</v>
      </c>
      <c r="L19" s="42">
        <v>46000</v>
      </c>
      <c r="M19" s="42">
        <v>45000</v>
      </c>
      <c r="N19" s="42">
        <v>43000</v>
      </c>
      <c r="O19" s="42">
        <v>42000</v>
      </c>
      <c r="P19" s="42">
        <v>40000</v>
      </c>
      <c r="Q19" s="43"/>
      <c r="R19" s="44"/>
    </row>
    <row r="20" spans="2:18" ht="30" customHeight="1" x14ac:dyDescent="0.15">
      <c r="B20" s="7" t="s">
        <v>44</v>
      </c>
      <c r="C20" s="15" t="s">
        <v>52</v>
      </c>
      <c r="D20" s="45"/>
      <c r="E20" s="46">
        <v>3</v>
      </c>
      <c r="F20" s="46">
        <v>3</v>
      </c>
      <c r="G20" s="46">
        <v>3</v>
      </c>
      <c r="H20" s="46">
        <v>3</v>
      </c>
      <c r="I20" s="46">
        <v>3</v>
      </c>
      <c r="J20" s="46">
        <v>3</v>
      </c>
      <c r="K20" s="46">
        <v>3</v>
      </c>
      <c r="L20" s="46">
        <v>3</v>
      </c>
      <c r="M20" s="46">
        <v>3</v>
      </c>
      <c r="N20" s="46">
        <v>3</v>
      </c>
      <c r="O20" s="46">
        <v>3</v>
      </c>
      <c r="P20" s="46">
        <v>3</v>
      </c>
      <c r="Q20" s="43"/>
      <c r="R20" s="47"/>
    </row>
    <row r="21" spans="2:18" ht="30" customHeight="1" x14ac:dyDescent="0.15">
      <c r="B21" s="7" t="s">
        <v>60</v>
      </c>
      <c r="C21" s="15" t="s">
        <v>53</v>
      </c>
      <c r="D21" s="48" t="s">
        <v>62</v>
      </c>
      <c r="E21" s="85">
        <f>E19*(1-E20/100)</f>
        <v>40740</v>
      </c>
      <c r="F21" s="85">
        <f t="shared" ref="F21:P21" si="0">F19*(1-F20/100)</f>
        <v>41710</v>
      </c>
      <c r="G21" s="85">
        <f t="shared" si="0"/>
        <v>43650</v>
      </c>
      <c r="H21" s="85">
        <f t="shared" si="0"/>
        <v>44620</v>
      </c>
      <c r="I21" s="85">
        <f t="shared" si="0"/>
        <v>45590</v>
      </c>
      <c r="J21" s="85">
        <f t="shared" si="0"/>
        <v>46560</v>
      </c>
      <c r="K21" s="85">
        <f t="shared" si="0"/>
        <v>45590</v>
      </c>
      <c r="L21" s="85">
        <f t="shared" si="0"/>
        <v>44620</v>
      </c>
      <c r="M21" s="85">
        <f t="shared" si="0"/>
        <v>43650</v>
      </c>
      <c r="N21" s="85">
        <f t="shared" si="0"/>
        <v>41710</v>
      </c>
      <c r="O21" s="85">
        <f t="shared" si="0"/>
        <v>40740</v>
      </c>
      <c r="P21" s="85">
        <f t="shared" si="0"/>
        <v>38800</v>
      </c>
      <c r="Q21" s="43"/>
    </row>
    <row r="22" spans="2:18" ht="30" customHeight="1" x14ac:dyDescent="0.15">
      <c r="B22" s="7" t="s">
        <v>45</v>
      </c>
      <c r="C22" s="15" t="s">
        <v>54</v>
      </c>
      <c r="D22" s="48" t="s">
        <v>55</v>
      </c>
      <c r="E22" s="85">
        <f>IF(E21&gt;$E$14,$E$14,E21)</f>
        <v>40740</v>
      </c>
      <c r="F22" s="85">
        <f>IF(F21&gt;$E$14,$E$14,F21)</f>
        <v>41710</v>
      </c>
      <c r="G22" s="85">
        <f t="shared" ref="G22:P22" si="1">IF(G21&gt;$E$14,$E$14,G21)</f>
        <v>43650</v>
      </c>
      <c r="H22" s="85">
        <f t="shared" si="1"/>
        <v>44620</v>
      </c>
      <c r="I22" s="85">
        <f t="shared" si="1"/>
        <v>45590</v>
      </c>
      <c r="J22" s="85">
        <f t="shared" si="1"/>
        <v>46560</v>
      </c>
      <c r="K22" s="85">
        <f t="shared" si="1"/>
        <v>45590</v>
      </c>
      <c r="L22" s="85">
        <f t="shared" si="1"/>
        <v>44620</v>
      </c>
      <c r="M22" s="85">
        <f t="shared" si="1"/>
        <v>43650</v>
      </c>
      <c r="N22" s="85">
        <f t="shared" si="1"/>
        <v>41710</v>
      </c>
      <c r="O22" s="85">
        <f t="shared" si="1"/>
        <v>40740</v>
      </c>
      <c r="P22" s="85">
        <f t="shared" si="1"/>
        <v>38800</v>
      </c>
      <c r="Q22" s="43"/>
    </row>
    <row r="23" spans="2:18" ht="30" customHeight="1" x14ac:dyDescent="0.15">
      <c r="B23" s="7" t="s">
        <v>46</v>
      </c>
      <c r="C23" s="15" t="s">
        <v>56</v>
      </c>
      <c r="D23" s="45"/>
      <c r="E23" s="46">
        <v>3</v>
      </c>
      <c r="F23" s="46">
        <v>3</v>
      </c>
      <c r="G23" s="46">
        <v>3</v>
      </c>
      <c r="H23" s="46">
        <v>3</v>
      </c>
      <c r="I23" s="46">
        <v>3</v>
      </c>
      <c r="J23" s="46">
        <v>3</v>
      </c>
      <c r="K23" s="46">
        <v>3</v>
      </c>
      <c r="L23" s="46">
        <v>3</v>
      </c>
      <c r="M23" s="46">
        <v>3</v>
      </c>
      <c r="N23" s="46">
        <v>3</v>
      </c>
      <c r="O23" s="46">
        <v>3</v>
      </c>
      <c r="P23" s="46">
        <v>3</v>
      </c>
      <c r="Q23" s="43"/>
      <c r="R23" s="47"/>
    </row>
    <row r="24" spans="2:18" ht="30" customHeight="1" x14ac:dyDescent="0.15">
      <c r="B24" s="7" t="s">
        <v>61</v>
      </c>
      <c r="C24" s="15" t="s">
        <v>57</v>
      </c>
      <c r="D24" s="48" t="s">
        <v>63</v>
      </c>
      <c r="E24" s="86">
        <f>E22*(1-E23/100)</f>
        <v>39517.799999999996</v>
      </c>
      <c r="F24" s="86">
        <f t="shared" ref="F24:P24" si="2">F22*(1-F23/100)</f>
        <v>40458.699999999997</v>
      </c>
      <c r="G24" s="86">
        <f t="shared" si="2"/>
        <v>42340.5</v>
      </c>
      <c r="H24" s="86">
        <f t="shared" si="2"/>
        <v>43281.4</v>
      </c>
      <c r="I24" s="86">
        <f t="shared" si="2"/>
        <v>44222.299999999996</v>
      </c>
      <c r="J24" s="86">
        <f t="shared" si="2"/>
        <v>45163.199999999997</v>
      </c>
      <c r="K24" s="86">
        <f t="shared" si="2"/>
        <v>44222.299999999996</v>
      </c>
      <c r="L24" s="86">
        <f t="shared" si="2"/>
        <v>43281.4</v>
      </c>
      <c r="M24" s="86">
        <f t="shared" si="2"/>
        <v>42340.5</v>
      </c>
      <c r="N24" s="86">
        <f t="shared" si="2"/>
        <v>40458.699999999997</v>
      </c>
      <c r="O24" s="86">
        <f t="shared" si="2"/>
        <v>39517.799999999996</v>
      </c>
      <c r="P24" s="86">
        <f t="shared" si="2"/>
        <v>37636</v>
      </c>
      <c r="Q24" s="49"/>
    </row>
    <row r="25" spans="2:18" ht="30" customHeight="1" x14ac:dyDescent="0.15">
      <c r="B25" s="7" t="s">
        <v>38</v>
      </c>
      <c r="C25" s="15" t="s">
        <v>58</v>
      </c>
      <c r="D25" s="7"/>
      <c r="E25" s="50">
        <v>31</v>
      </c>
      <c r="F25" s="50">
        <v>28</v>
      </c>
      <c r="G25" s="50">
        <v>31</v>
      </c>
      <c r="H25" s="50">
        <v>30</v>
      </c>
      <c r="I25" s="50">
        <v>31</v>
      </c>
      <c r="J25" s="50">
        <v>30</v>
      </c>
      <c r="K25" s="51">
        <f>31-3</f>
        <v>28</v>
      </c>
      <c r="L25" s="50">
        <v>31</v>
      </c>
      <c r="M25" s="50">
        <v>30</v>
      </c>
      <c r="N25" s="50">
        <v>31</v>
      </c>
      <c r="O25" s="50">
        <v>30</v>
      </c>
      <c r="P25" s="50">
        <v>31</v>
      </c>
      <c r="Q25" s="49" t="s">
        <v>69</v>
      </c>
    </row>
    <row r="26" spans="2:18" ht="30" customHeight="1" x14ac:dyDescent="0.15">
      <c r="B26" s="52" t="s">
        <v>106</v>
      </c>
      <c r="C26" s="53" t="s">
        <v>59</v>
      </c>
      <c r="D26" s="54" t="s">
        <v>90</v>
      </c>
      <c r="E26" s="86">
        <f>E24*E25</f>
        <v>1225051.7999999998</v>
      </c>
      <c r="F26" s="86">
        <f t="shared" ref="F26:P26" si="3">F24*F25</f>
        <v>1132843.5999999999</v>
      </c>
      <c r="G26" s="86">
        <f t="shared" si="3"/>
        <v>1312555.5</v>
      </c>
      <c r="H26" s="86">
        <f t="shared" si="3"/>
        <v>1298442</v>
      </c>
      <c r="I26" s="86">
        <f t="shared" si="3"/>
        <v>1370891.2999999998</v>
      </c>
      <c r="J26" s="86">
        <f t="shared" si="3"/>
        <v>1354896</v>
      </c>
      <c r="K26" s="86">
        <f t="shared" si="3"/>
        <v>1238224.3999999999</v>
      </c>
      <c r="L26" s="86">
        <f t="shared" si="3"/>
        <v>1341723.4000000001</v>
      </c>
      <c r="M26" s="86">
        <f t="shared" si="3"/>
        <v>1270215</v>
      </c>
      <c r="N26" s="86">
        <f t="shared" si="3"/>
        <v>1254219.7</v>
      </c>
      <c r="O26" s="86">
        <f t="shared" si="3"/>
        <v>1185533.9999999998</v>
      </c>
      <c r="P26" s="86">
        <f t="shared" si="3"/>
        <v>1166716</v>
      </c>
      <c r="Q26" s="55"/>
    </row>
    <row r="27" spans="2:18" ht="30" customHeight="1" x14ac:dyDescent="0.15">
      <c r="B27" s="7" t="s">
        <v>105</v>
      </c>
      <c r="C27" s="15" t="s">
        <v>35</v>
      </c>
      <c r="D27" s="48" t="s">
        <v>47</v>
      </c>
      <c r="E27" s="115">
        <f>SUM(E26:P26)</f>
        <v>15151312.699999999</v>
      </c>
      <c r="F27" s="116"/>
      <c r="G27" s="117"/>
      <c r="H27" s="12"/>
      <c r="I27" s="12"/>
      <c r="J27" s="12"/>
      <c r="K27" s="12"/>
      <c r="L27" s="12"/>
      <c r="M27" s="12"/>
      <c r="N27" s="12"/>
      <c r="O27" s="12"/>
      <c r="P27" s="12"/>
    </row>
    <row r="28" spans="2:18" ht="15.6" customHeight="1" x14ac:dyDescent="0.15">
      <c r="B28" s="56"/>
      <c r="C28" s="10"/>
      <c r="D28" s="56"/>
      <c r="E28" s="12"/>
      <c r="F28" s="12"/>
      <c r="G28" s="12"/>
      <c r="H28" s="12"/>
      <c r="I28" s="12"/>
      <c r="J28" s="12"/>
      <c r="K28" s="12"/>
      <c r="L28" s="12"/>
      <c r="M28" s="12"/>
      <c r="N28" s="12"/>
      <c r="O28" s="12"/>
      <c r="P28" s="12"/>
    </row>
    <row r="29" spans="2:18" ht="26.45" customHeight="1" x14ac:dyDescent="0.15">
      <c r="B29" s="57" t="s">
        <v>19</v>
      </c>
      <c r="C29" s="58"/>
      <c r="D29" s="57"/>
      <c r="E29" s="12"/>
      <c r="F29" s="12"/>
      <c r="G29" s="12"/>
      <c r="H29" s="12"/>
      <c r="I29" s="12"/>
      <c r="J29" s="12"/>
      <c r="K29" s="12"/>
      <c r="L29" s="12"/>
      <c r="M29" s="12"/>
      <c r="N29" s="12"/>
      <c r="O29" s="12"/>
      <c r="P29" s="12"/>
    </row>
    <row r="30" spans="2:18" ht="30" customHeight="1" x14ac:dyDescent="0.15">
      <c r="B30" s="7" t="s">
        <v>82</v>
      </c>
      <c r="C30" s="15" t="s">
        <v>84</v>
      </c>
      <c r="D30" s="48"/>
      <c r="E30" s="59">
        <v>0.6</v>
      </c>
      <c r="F30" s="12" t="s">
        <v>17</v>
      </c>
      <c r="G30" s="12"/>
      <c r="H30" s="105" t="s">
        <v>88</v>
      </c>
      <c r="I30" s="118"/>
      <c r="J30" s="119" t="s">
        <v>73</v>
      </c>
      <c r="K30" s="120"/>
      <c r="L30" s="120"/>
      <c r="M30" s="120"/>
      <c r="N30" s="121"/>
      <c r="O30" s="12"/>
      <c r="P30" s="12"/>
      <c r="R30" s="35"/>
    </row>
    <row r="31" spans="2:18" ht="30" customHeight="1" x14ac:dyDescent="0.15">
      <c r="B31" s="7" t="s">
        <v>83</v>
      </c>
      <c r="C31" s="15" t="s">
        <v>85</v>
      </c>
      <c r="D31" s="48"/>
      <c r="E31" s="59">
        <v>0.96</v>
      </c>
      <c r="F31" s="12" t="s">
        <v>17</v>
      </c>
      <c r="G31" s="12"/>
      <c r="H31" s="105" t="s">
        <v>88</v>
      </c>
      <c r="I31" s="118"/>
      <c r="J31" s="119" t="s">
        <v>74</v>
      </c>
      <c r="K31" s="120"/>
      <c r="L31" s="120"/>
      <c r="M31" s="120"/>
      <c r="N31" s="121"/>
      <c r="O31" s="12"/>
      <c r="P31" s="12"/>
      <c r="R31" s="35"/>
    </row>
    <row r="32" spans="2:18" ht="30" customHeight="1" x14ac:dyDescent="0.15">
      <c r="B32" s="12"/>
      <c r="C32" s="17"/>
      <c r="D32" s="60"/>
      <c r="E32" s="61"/>
      <c r="F32" s="12"/>
      <c r="G32" s="12"/>
      <c r="O32" s="12"/>
      <c r="P32" s="12"/>
    </row>
    <row r="33" spans="2:16" ht="30" customHeight="1" x14ac:dyDescent="0.15">
      <c r="B33" s="7" t="s">
        <v>27</v>
      </c>
      <c r="C33" s="15" t="s">
        <v>36</v>
      </c>
      <c r="D33" s="48" t="s">
        <v>86</v>
      </c>
      <c r="E33" s="86">
        <f>$E$27*E30/1000</f>
        <v>9090.7876199999992</v>
      </c>
      <c r="F33" s="12" t="s">
        <v>18</v>
      </c>
      <c r="G33" s="12"/>
      <c r="H33" s="12"/>
      <c r="I33" s="12"/>
      <c r="J33" s="12"/>
      <c r="K33" s="12"/>
      <c r="L33" s="12"/>
      <c r="M33" s="12"/>
      <c r="N33" s="12"/>
      <c r="O33" s="12"/>
      <c r="P33" s="12"/>
    </row>
    <row r="34" spans="2:16" ht="30" customHeight="1" x14ac:dyDescent="0.15">
      <c r="B34" s="7" t="s">
        <v>75</v>
      </c>
      <c r="C34" s="15" t="s">
        <v>76</v>
      </c>
      <c r="D34" s="48" t="s">
        <v>87</v>
      </c>
      <c r="E34" s="86">
        <f>$E$27*E31/1000</f>
        <v>14545.260191999998</v>
      </c>
      <c r="F34" s="12" t="s">
        <v>18</v>
      </c>
      <c r="G34" s="12"/>
      <c r="H34" s="12"/>
      <c r="I34" s="12"/>
      <c r="J34" s="12"/>
      <c r="K34" s="12"/>
      <c r="L34" s="12"/>
      <c r="M34" s="12"/>
      <c r="N34" s="12"/>
      <c r="O34" s="12"/>
      <c r="P34" s="12"/>
    </row>
    <row r="35" spans="2:16" ht="30" customHeight="1" x14ac:dyDescent="0.15">
      <c r="B35" s="7" t="s">
        <v>28</v>
      </c>
      <c r="C35" s="15" t="s">
        <v>64</v>
      </c>
      <c r="D35" s="48"/>
      <c r="E35" s="62">
        <v>0</v>
      </c>
      <c r="F35" s="12" t="s">
        <v>18</v>
      </c>
      <c r="G35" s="12"/>
      <c r="H35" s="12"/>
      <c r="I35" s="12"/>
      <c r="J35" s="12"/>
      <c r="K35" s="12"/>
      <c r="L35" s="12"/>
      <c r="M35" s="12"/>
      <c r="N35" s="12"/>
      <c r="O35" s="12"/>
      <c r="P35" s="12"/>
    </row>
    <row r="36" spans="2:16" ht="30" customHeight="1" x14ac:dyDescent="0.15">
      <c r="B36" s="12"/>
      <c r="C36" s="17"/>
      <c r="D36" s="60"/>
      <c r="E36" s="63"/>
      <c r="F36" s="12"/>
      <c r="G36" s="12"/>
      <c r="H36" s="12"/>
      <c r="I36" s="12"/>
      <c r="J36" s="12"/>
      <c r="K36" s="12"/>
      <c r="L36" s="12"/>
      <c r="M36" s="12"/>
      <c r="N36" s="12"/>
      <c r="O36" s="12"/>
      <c r="P36" s="12"/>
    </row>
    <row r="37" spans="2:16" ht="30" customHeight="1" x14ac:dyDescent="0.15">
      <c r="B37" s="7" t="s">
        <v>80</v>
      </c>
      <c r="C37" s="15" t="s">
        <v>77</v>
      </c>
      <c r="D37" s="48" t="s">
        <v>49</v>
      </c>
      <c r="E37" s="86">
        <f>ROUNDDOWN(E33-$E$35,0)</f>
        <v>9090</v>
      </c>
      <c r="F37" s="12" t="s">
        <v>18</v>
      </c>
      <c r="G37" s="12"/>
      <c r="H37" s="35" t="s">
        <v>37</v>
      </c>
      <c r="I37" s="12"/>
      <c r="J37" s="12"/>
      <c r="K37" s="12"/>
      <c r="L37" s="12"/>
      <c r="M37" s="12"/>
      <c r="N37" s="12"/>
      <c r="O37" s="12"/>
      <c r="P37" s="12"/>
    </row>
    <row r="38" spans="2:16" ht="30" customHeight="1" x14ac:dyDescent="0.15">
      <c r="B38" s="7" t="s">
        <v>81</v>
      </c>
      <c r="C38" s="15" t="s">
        <v>78</v>
      </c>
      <c r="D38" s="48" t="s">
        <v>79</v>
      </c>
      <c r="E38" s="86">
        <f>ROUNDDOWN(E34-$E$35,0)</f>
        <v>14545</v>
      </c>
      <c r="F38" s="12" t="s">
        <v>18</v>
      </c>
      <c r="G38" s="12"/>
      <c r="H38" s="35" t="s">
        <v>37</v>
      </c>
      <c r="I38" s="12"/>
      <c r="J38" s="12"/>
      <c r="K38" s="12"/>
      <c r="L38" s="12"/>
      <c r="M38" s="12"/>
      <c r="N38" s="12"/>
      <c r="O38" s="12"/>
      <c r="P38" s="12"/>
    </row>
    <row r="39" spans="2:16" ht="12.75" customHeight="1" x14ac:dyDescent="0.15">
      <c r="B39" s="12"/>
      <c r="C39" s="12"/>
      <c r="D39" s="12"/>
      <c r="E39" s="61"/>
      <c r="F39" s="12"/>
      <c r="G39" s="12"/>
      <c r="H39" s="12"/>
      <c r="I39" s="12"/>
      <c r="J39" s="12"/>
      <c r="K39" s="12"/>
      <c r="L39" s="12"/>
      <c r="M39" s="12"/>
      <c r="N39" s="12"/>
      <c r="O39" s="12"/>
      <c r="P39" s="12"/>
    </row>
    <row r="40" spans="2:16" ht="9" customHeight="1" x14ac:dyDescent="0.15"/>
  </sheetData>
  <sheetProtection algorithmName="SHA-512" hashValue="9y8I3LDVOCerZZfNScJTs0se190X0POxpz9CVNCN3gfWnkC7ucEO84wAaQeryl7gRapTWfvKFi6LdPXCPp7QZQ==" saltValue="5l8aWh1uOlBSenqdgGp5Jg==" spinCount="100000" sheet="1" objects="1" scenarios="1"/>
  <mergeCells count="17">
    <mergeCell ref="H31:I31"/>
    <mergeCell ref="J31:N31"/>
    <mergeCell ref="I7:J7"/>
    <mergeCell ref="E27:G27"/>
    <mergeCell ref="D7:E7"/>
    <mergeCell ref="G7:H7"/>
    <mergeCell ref="K7:L7"/>
    <mergeCell ref="Q13:Q14"/>
    <mergeCell ref="H30:I30"/>
    <mergeCell ref="J30:N30"/>
    <mergeCell ref="P15:P16"/>
    <mergeCell ref="Q15:Q16"/>
    <mergeCell ref="C3:J3"/>
    <mergeCell ref="B4:B5"/>
    <mergeCell ref="D4:J4"/>
    <mergeCell ref="F5:G5"/>
    <mergeCell ref="P13:P14"/>
  </mergeCells>
  <phoneticPr fontId="2"/>
  <dataValidations count="1">
    <dataValidation type="list" allowBlank="1" showInputMessage="1" showErrorMessage="1" sqref="D9" xr:uid="{8710F00E-E01F-44CF-B572-897A563C034C}">
      <formula1>$R$4:$R$8</formula1>
    </dataValidation>
  </dataValidations>
  <pageMargins left="0.25" right="0.25" top="0.75" bottom="0.75" header="0.3" footer="0.3"/>
  <pageSetup paperSize="9" scale="57" fitToHeight="0" orientation="landscape" r:id="rId1"/>
  <rowBreaks count="1" manualBreakCount="1">
    <brk id="39"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5C5-9485-40F6-8A18-CEAB841819C2}">
  <dimension ref="A1:R55"/>
  <sheetViews>
    <sheetView zoomScale="80" zoomScaleNormal="80" workbookViewId="0">
      <selection activeCell="C3" sqref="C3:J3"/>
    </sheetView>
  </sheetViews>
  <sheetFormatPr defaultRowHeight="13.5" x14ac:dyDescent="0.15"/>
  <cols>
    <col min="1" max="1" width="3.5" style="2" customWidth="1"/>
    <col min="2" max="2" width="44.375" style="2" customWidth="1"/>
    <col min="3" max="3" width="9" style="2"/>
    <col min="4" max="4" width="15.75" style="2" customWidth="1"/>
    <col min="5" max="5" width="10.5" style="2" customWidth="1"/>
    <col min="6" max="6" width="9.875" style="2" customWidth="1"/>
    <col min="7" max="7" width="9" style="2"/>
    <col min="8" max="8" width="10.5" style="2" customWidth="1"/>
    <col min="9" max="9" width="9.875" style="2" customWidth="1"/>
    <col min="10" max="16" width="9" style="2"/>
    <col min="17" max="17" width="28.875" style="2" customWidth="1"/>
    <col min="18" max="18" width="17.875" style="2" customWidth="1"/>
    <col min="19" max="16384" width="9" style="2"/>
  </cols>
  <sheetData>
    <row r="1" spans="2:18" ht="42.75" customHeight="1" x14ac:dyDescent="0.15">
      <c r="B1" s="82" t="s">
        <v>153</v>
      </c>
      <c r="C1" s="1"/>
    </row>
    <row r="3" spans="2:18" ht="18" customHeight="1" x14ac:dyDescent="0.15">
      <c r="B3" s="2" t="s">
        <v>1</v>
      </c>
      <c r="C3" s="94"/>
      <c r="D3" s="124"/>
      <c r="E3" s="124"/>
      <c r="F3" s="124"/>
      <c r="G3" s="124"/>
      <c r="H3" s="124"/>
      <c r="I3" s="124"/>
      <c r="J3" s="125"/>
      <c r="K3" s="4"/>
      <c r="L3" s="4"/>
      <c r="M3" s="4"/>
      <c r="N3" s="4"/>
      <c r="R3" s="5" t="s">
        <v>95</v>
      </c>
    </row>
    <row r="4" spans="2:18" ht="18" customHeight="1" x14ac:dyDescent="0.15">
      <c r="B4" s="97" t="s">
        <v>0</v>
      </c>
      <c r="C4" s="6" t="s">
        <v>2</v>
      </c>
      <c r="D4" s="94"/>
      <c r="E4" s="124"/>
      <c r="F4" s="124"/>
      <c r="G4" s="124"/>
      <c r="H4" s="124"/>
      <c r="I4" s="124"/>
      <c r="J4" s="125"/>
      <c r="K4" s="4"/>
      <c r="L4" s="4"/>
      <c r="M4" s="4"/>
      <c r="N4" s="4"/>
      <c r="R4" s="5" t="s">
        <v>97</v>
      </c>
    </row>
    <row r="5" spans="2:18" ht="18" customHeight="1" x14ac:dyDescent="0.15">
      <c r="B5" s="98"/>
      <c r="C5" s="6" t="s">
        <v>3</v>
      </c>
      <c r="D5" s="8" t="s">
        <v>39</v>
      </c>
      <c r="E5" s="6" t="s">
        <v>4</v>
      </c>
      <c r="F5" s="101" t="s">
        <v>40</v>
      </c>
      <c r="G5" s="102"/>
      <c r="H5" s="6" t="s">
        <v>22</v>
      </c>
      <c r="I5" s="8">
        <v>700</v>
      </c>
      <c r="J5" s="9" t="s">
        <v>23</v>
      </c>
      <c r="K5" s="4"/>
      <c r="L5" s="4"/>
      <c r="M5" s="4"/>
      <c r="N5" s="4"/>
      <c r="R5" s="5" t="s">
        <v>98</v>
      </c>
    </row>
    <row r="6" spans="2:18" x14ac:dyDescent="0.15">
      <c r="B6" s="10"/>
      <c r="C6" s="11"/>
      <c r="D6" s="11"/>
      <c r="E6" s="12"/>
      <c r="F6" s="13"/>
      <c r="G6" s="13"/>
      <c r="H6" s="13"/>
      <c r="I6" s="13"/>
      <c r="J6" s="13"/>
      <c r="K6" s="4"/>
      <c r="L6" s="4"/>
      <c r="M6" s="4"/>
      <c r="N6" s="4"/>
      <c r="R6" s="5" t="s">
        <v>99</v>
      </c>
    </row>
    <row r="7" spans="2:18" ht="19.5" customHeight="1" x14ac:dyDescent="0.15">
      <c r="B7" s="14" t="s">
        <v>91</v>
      </c>
      <c r="C7" s="15" t="s">
        <v>70</v>
      </c>
      <c r="D7" s="103"/>
      <c r="E7" s="104"/>
      <c r="F7" s="15" t="s">
        <v>71</v>
      </c>
      <c r="G7" s="103"/>
      <c r="H7" s="104"/>
      <c r="I7" s="105" t="s">
        <v>72</v>
      </c>
      <c r="J7" s="106"/>
      <c r="K7" s="122"/>
      <c r="L7" s="128"/>
      <c r="R7" s="5" t="s">
        <v>100</v>
      </c>
    </row>
    <row r="8" spans="2:18" ht="19.5" customHeight="1" x14ac:dyDescent="0.15">
      <c r="B8" s="16"/>
      <c r="C8" s="10"/>
      <c r="D8" s="17"/>
      <c r="E8" s="17"/>
      <c r="F8" s="10"/>
      <c r="G8" s="17"/>
      <c r="H8" s="17"/>
      <c r="I8" s="18"/>
      <c r="J8" s="18"/>
      <c r="K8" s="13"/>
      <c r="R8" s="5" t="s">
        <v>94</v>
      </c>
    </row>
    <row r="9" spans="2:18" ht="45.6" customHeight="1" x14ac:dyDescent="0.15">
      <c r="B9" s="14" t="s">
        <v>102</v>
      </c>
      <c r="C9" s="15" t="s">
        <v>96</v>
      </c>
      <c r="D9" s="19"/>
      <c r="E9" s="6" t="s">
        <v>92</v>
      </c>
      <c r="F9" s="20"/>
      <c r="G9" s="15" t="s">
        <v>93</v>
      </c>
      <c r="H9" s="21"/>
      <c r="I9" s="22" t="s">
        <v>101</v>
      </c>
      <c r="J9" s="23"/>
      <c r="K9" s="13"/>
    </row>
    <row r="11" spans="2:18" ht="18" customHeight="1" x14ac:dyDescent="0.15">
      <c r="B11" s="15" t="s">
        <v>24</v>
      </c>
      <c r="C11" s="6" t="s">
        <v>25</v>
      </c>
      <c r="D11" s="6" t="s">
        <v>26</v>
      </c>
      <c r="K11" s="4"/>
      <c r="L11" s="4"/>
      <c r="M11" s="24"/>
      <c r="N11" s="24"/>
      <c r="O11" s="24"/>
      <c r="P11" s="25"/>
      <c r="Q11" s="25"/>
    </row>
    <row r="12" spans="2:18" ht="18" customHeight="1" x14ac:dyDescent="0.15">
      <c r="B12" s="3" t="s">
        <v>29</v>
      </c>
      <c r="C12" s="6" t="s">
        <v>30</v>
      </c>
      <c r="D12" s="26"/>
      <c r="E12" s="27"/>
      <c r="F12" s="12" t="s">
        <v>65</v>
      </c>
      <c r="G12" s="12"/>
      <c r="H12" s="12"/>
      <c r="I12" s="28"/>
      <c r="J12" s="29"/>
      <c r="K12" s="12"/>
      <c r="L12" s="28"/>
      <c r="M12" s="30"/>
      <c r="N12" s="31"/>
      <c r="O12" s="12"/>
      <c r="P12" s="12"/>
    </row>
    <row r="13" spans="2:18" ht="18" customHeight="1" x14ac:dyDescent="0.15">
      <c r="B13" s="32" t="s">
        <v>32</v>
      </c>
      <c r="C13" s="6" t="s">
        <v>31</v>
      </c>
      <c r="D13" s="26"/>
      <c r="E13" s="33"/>
      <c r="F13" s="12" t="s">
        <v>42</v>
      </c>
      <c r="G13" s="12"/>
      <c r="H13" s="12"/>
      <c r="I13" s="28"/>
      <c r="J13" s="29"/>
      <c r="K13" s="12"/>
      <c r="L13" s="28"/>
      <c r="M13" s="30"/>
      <c r="N13" s="31"/>
      <c r="O13" s="12"/>
      <c r="P13" s="129"/>
      <c r="Q13" s="109" t="s">
        <v>20</v>
      </c>
    </row>
    <row r="14" spans="2:18" ht="18" customHeight="1" x14ac:dyDescent="0.15">
      <c r="B14" s="32" t="s">
        <v>33</v>
      </c>
      <c r="C14" s="6" t="s">
        <v>34</v>
      </c>
      <c r="D14" s="34" t="s">
        <v>43</v>
      </c>
      <c r="E14" s="83">
        <f>E12*E13</f>
        <v>0</v>
      </c>
      <c r="F14" s="12" t="s">
        <v>65</v>
      </c>
      <c r="G14" s="12"/>
      <c r="H14" s="12"/>
      <c r="I14" s="28"/>
      <c r="J14" s="29"/>
      <c r="K14" s="12"/>
      <c r="L14" s="64"/>
      <c r="M14" s="30"/>
      <c r="N14" s="31"/>
      <c r="O14" s="12"/>
      <c r="P14" s="130"/>
      <c r="Q14" s="110"/>
    </row>
    <row r="15" spans="2:18" ht="18" customHeight="1" x14ac:dyDescent="0.15">
      <c r="B15" s="3" t="s">
        <v>67</v>
      </c>
      <c r="C15" s="6"/>
      <c r="D15" s="26"/>
      <c r="E15" s="27"/>
      <c r="F15" s="12" t="s">
        <v>41</v>
      </c>
      <c r="G15" s="35"/>
      <c r="H15" s="12"/>
      <c r="I15" s="28"/>
      <c r="J15" s="29"/>
      <c r="K15" s="12"/>
      <c r="L15" s="28"/>
      <c r="M15" s="30"/>
      <c r="N15" s="31"/>
      <c r="O15" s="12"/>
      <c r="P15" s="111"/>
      <c r="Q15" s="131" t="s">
        <v>21</v>
      </c>
    </row>
    <row r="16" spans="2:18" ht="18" customHeight="1" x14ac:dyDescent="0.15">
      <c r="B16" s="3" t="s">
        <v>68</v>
      </c>
      <c r="C16" s="6"/>
      <c r="D16" s="26"/>
      <c r="E16" s="84">
        <f>E15*E13</f>
        <v>0</v>
      </c>
      <c r="F16" s="12" t="s">
        <v>41</v>
      </c>
      <c r="G16" s="35"/>
      <c r="H16" s="12"/>
      <c r="I16" s="28"/>
      <c r="J16" s="29"/>
      <c r="K16" s="12"/>
      <c r="L16" s="28"/>
      <c r="M16" s="30"/>
      <c r="N16" s="31"/>
      <c r="O16" s="12"/>
      <c r="P16" s="112"/>
      <c r="Q16" s="114"/>
    </row>
    <row r="20" spans="1:18" ht="17.25" x14ac:dyDescent="0.15">
      <c r="B20" s="1" t="s">
        <v>107</v>
      </c>
      <c r="C20" s="65"/>
      <c r="D20" s="65"/>
      <c r="E20" s="66"/>
      <c r="F20" s="66"/>
      <c r="G20" s="66"/>
      <c r="H20" s="66"/>
      <c r="I20" s="66"/>
      <c r="J20" s="66"/>
      <c r="K20" s="66"/>
      <c r="L20" s="66"/>
      <c r="M20" s="66"/>
      <c r="N20" s="66"/>
      <c r="O20" s="66"/>
      <c r="P20" s="66"/>
    </row>
    <row r="21" spans="1:18" x14ac:dyDescent="0.15">
      <c r="B21" s="36"/>
      <c r="C21" s="6" t="s">
        <v>25</v>
      </c>
      <c r="D21" s="6" t="s">
        <v>26</v>
      </c>
      <c r="E21" s="37" t="s">
        <v>5</v>
      </c>
      <c r="F21" s="38" t="s">
        <v>6</v>
      </c>
      <c r="G21" s="38" t="s">
        <v>7</v>
      </c>
      <c r="H21" s="38" t="s">
        <v>8</v>
      </c>
      <c r="I21" s="38" t="s">
        <v>9</v>
      </c>
      <c r="J21" s="38" t="s">
        <v>10</v>
      </c>
      <c r="K21" s="38" t="s">
        <v>11</v>
      </c>
      <c r="L21" s="38" t="s">
        <v>12</v>
      </c>
      <c r="M21" s="38" t="s">
        <v>13</v>
      </c>
      <c r="N21" s="38" t="s">
        <v>14</v>
      </c>
      <c r="O21" s="38" t="s">
        <v>15</v>
      </c>
      <c r="P21" s="38" t="s">
        <v>16</v>
      </c>
      <c r="Q21" s="6" t="s">
        <v>50</v>
      </c>
    </row>
    <row r="22" spans="1:18" ht="43.5" customHeight="1" x14ac:dyDescent="0.15">
      <c r="A22" s="67"/>
      <c r="B22" s="39" t="s">
        <v>149</v>
      </c>
      <c r="C22" s="40" t="s">
        <v>108</v>
      </c>
      <c r="D22" s="41"/>
      <c r="E22" s="80"/>
      <c r="F22" s="80"/>
      <c r="G22" s="80"/>
      <c r="H22" s="80"/>
      <c r="I22" s="80"/>
      <c r="J22" s="80"/>
      <c r="K22" s="80"/>
      <c r="L22" s="80"/>
      <c r="M22" s="80"/>
      <c r="N22" s="80"/>
      <c r="O22" s="80"/>
      <c r="P22" s="80"/>
      <c r="Q22" s="43"/>
      <c r="R22" s="44"/>
    </row>
    <row r="23" spans="1:18" ht="24" x14ac:dyDescent="0.15">
      <c r="B23" s="7" t="s">
        <v>44</v>
      </c>
      <c r="C23" s="15" t="s">
        <v>109</v>
      </c>
      <c r="D23" s="45"/>
      <c r="E23" s="46"/>
      <c r="F23" s="46"/>
      <c r="G23" s="46"/>
      <c r="H23" s="46"/>
      <c r="I23" s="46"/>
      <c r="J23" s="46"/>
      <c r="K23" s="46"/>
      <c r="L23" s="46"/>
      <c r="M23" s="46"/>
      <c r="N23" s="46"/>
      <c r="O23" s="46"/>
      <c r="P23" s="46"/>
      <c r="Q23" s="43"/>
      <c r="R23" s="44"/>
    </row>
    <row r="24" spans="1:18" ht="24" x14ac:dyDescent="0.15">
      <c r="A24" s="68"/>
      <c r="B24" s="7" t="s">
        <v>110</v>
      </c>
      <c r="C24" s="15" t="s">
        <v>111</v>
      </c>
      <c r="D24" s="48" t="s">
        <v>112</v>
      </c>
      <c r="E24" s="87">
        <f>ROUND(E22*(1-E23/100),2)</f>
        <v>0</v>
      </c>
      <c r="F24" s="87">
        <f t="shared" ref="F24:P24" si="0">ROUND(F22*(1-F23/100),2)</f>
        <v>0</v>
      </c>
      <c r="G24" s="87">
        <f t="shared" si="0"/>
        <v>0</v>
      </c>
      <c r="H24" s="87">
        <f t="shared" si="0"/>
        <v>0</v>
      </c>
      <c r="I24" s="87">
        <f t="shared" si="0"/>
        <v>0</v>
      </c>
      <c r="J24" s="87">
        <f t="shared" si="0"/>
        <v>0</v>
      </c>
      <c r="K24" s="87">
        <f t="shared" si="0"/>
        <v>0</v>
      </c>
      <c r="L24" s="87">
        <f t="shared" si="0"/>
        <v>0</v>
      </c>
      <c r="M24" s="87">
        <f t="shared" si="0"/>
        <v>0</v>
      </c>
      <c r="N24" s="87">
        <f t="shared" si="0"/>
        <v>0</v>
      </c>
      <c r="O24" s="87">
        <f t="shared" si="0"/>
        <v>0</v>
      </c>
      <c r="P24" s="87">
        <f t="shared" si="0"/>
        <v>0</v>
      </c>
      <c r="Q24" s="43"/>
    </row>
    <row r="25" spans="1:18" ht="24" x14ac:dyDescent="0.15">
      <c r="A25" s="68"/>
      <c r="B25" s="7" t="s">
        <v>45</v>
      </c>
      <c r="C25" s="15" t="s">
        <v>113</v>
      </c>
      <c r="D25" s="48" t="s">
        <v>114</v>
      </c>
      <c r="E25" s="87">
        <f>ROUND(IF(E24&gt;$E$22,$E$22,E24),2)</f>
        <v>0</v>
      </c>
      <c r="F25" s="87">
        <f t="shared" ref="F25:P25" si="1">ROUND(IF(F24&gt;$E$22,$E$22,F24),2)</f>
        <v>0</v>
      </c>
      <c r="G25" s="87">
        <f t="shared" si="1"/>
        <v>0</v>
      </c>
      <c r="H25" s="87">
        <f t="shared" si="1"/>
        <v>0</v>
      </c>
      <c r="I25" s="87">
        <f t="shared" si="1"/>
        <v>0</v>
      </c>
      <c r="J25" s="87">
        <f t="shared" si="1"/>
        <v>0</v>
      </c>
      <c r="K25" s="87">
        <f t="shared" si="1"/>
        <v>0</v>
      </c>
      <c r="L25" s="87">
        <f t="shared" si="1"/>
        <v>0</v>
      </c>
      <c r="M25" s="87">
        <f t="shared" si="1"/>
        <v>0</v>
      </c>
      <c r="N25" s="87">
        <f t="shared" si="1"/>
        <v>0</v>
      </c>
      <c r="O25" s="87">
        <f t="shared" si="1"/>
        <v>0</v>
      </c>
      <c r="P25" s="87">
        <f t="shared" si="1"/>
        <v>0</v>
      </c>
      <c r="Q25" s="43"/>
    </row>
    <row r="26" spans="1:18" ht="49.5" customHeight="1" x14ac:dyDescent="0.15">
      <c r="A26" s="68"/>
      <c r="B26" s="7" t="s">
        <v>46</v>
      </c>
      <c r="C26" s="15" t="s">
        <v>115</v>
      </c>
      <c r="D26" s="45"/>
      <c r="E26" s="46"/>
      <c r="F26" s="46"/>
      <c r="G26" s="46"/>
      <c r="H26" s="46"/>
      <c r="I26" s="46"/>
      <c r="J26" s="46"/>
      <c r="K26" s="46"/>
      <c r="L26" s="46"/>
      <c r="M26" s="46"/>
      <c r="N26" s="46"/>
      <c r="O26" s="46"/>
      <c r="P26" s="46"/>
      <c r="Q26" s="43"/>
      <c r="R26" s="44"/>
    </row>
    <row r="27" spans="1:18" ht="24" x14ac:dyDescent="0.15">
      <c r="A27" s="68"/>
      <c r="B27" s="7" t="s">
        <v>116</v>
      </c>
      <c r="C27" s="15" t="s">
        <v>117</v>
      </c>
      <c r="D27" s="48" t="s">
        <v>118</v>
      </c>
      <c r="E27" s="88">
        <f>ROUND(E25*(1-E26/100),2)</f>
        <v>0</v>
      </c>
      <c r="F27" s="88">
        <f t="shared" ref="F27:P27" si="2">ROUND(F25*(1-F26/100),2)</f>
        <v>0</v>
      </c>
      <c r="G27" s="88">
        <f t="shared" si="2"/>
        <v>0</v>
      </c>
      <c r="H27" s="88">
        <f t="shared" si="2"/>
        <v>0</v>
      </c>
      <c r="I27" s="88">
        <f t="shared" si="2"/>
        <v>0</v>
      </c>
      <c r="J27" s="88">
        <f t="shared" si="2"/>
        <v>0</v>
      </c>
      <c r="K27" s="88">
        <f t="shared" si="2"/>
        <v>0</v>
      </c>
      <c r="L27" s="88">
        <f t="shared" si="2"/>
        <v>0</v>
      </c>
      <c r="M27" s="88">
        <f t="shared" si="2"/>
        <v>0</v>
      </c>
      <c r="N27" s="88">
        <f t="shared" si="2"/>
        <v>0</v>
      </c>
      <c r="O27" s="88">
        <f t="shared" si="2"/>
        <v>0</v>
      </c>
      <c r="P27" s="88">
        <f t="shared" si="2"/>
        <v>0</v>
      </c>
      <c r="Q27" s="49"/>
    </row>
    <row r="28" spans="1:18" ht="24" x14ac:dyDescent="0.15">
      <c r="B28" s="7" t="s">
        <v>119</v>
      </c>
      <c r="C28" s="15" t="s">
        <v>120</v>
      </c>
      <c r="D28" s="7"/>
      <c r="E28" s="50"/>
      <c r="F28" s="50"/>
      <c r="G28" s="50"/>
      <c r="H28" s="50"/>
      <c r="I28" s="50"/>
      <c r="J28" s="50"/>
      <c r="K28" s="50"/>
      <c r="L28" s="50"/>
      <c r="M28" s="50"/>
      <c r="N28" s="50"/>
      <c r="O28" s="50"/>
      <c r="P28" s="50"/>
      <c r="Q28" s="49"/>
    </row>
    <row r="29" spans="1:18" ht="36.6" customHeight="1" x14ac:dyDescent="0.15">
      <c r="A29" s="68"/>
      <c r="B29" s="52" t="s">
        <v>150</v>
      </c>
      <c r="C29" s="53" t="s">
        <v>121</v>
      </c>
      <c r="D29" s="54" t="s">
        <v>122</v>
      </c>
      <c r="E29" s="90">
        <f>ROUND((E27*E28),0)</f>
        <v>0</v>
      </c>
      <c r="F29" s="90">
        <f t="shared" ref="F29:P29" si="3">ROUND((F27*F28),0)</f>
        <v>0</v>
      </c>
      <c r="G29" s="90">
        <f t="shared" si="3"/>
        <v>0</v>
      </c>
      <c r="H29" s="90">
        <f t="shared" si="3"/>
        <v>0</v>
      </c>
      <c r="I29" s="90">
        <f t="shared" si="3"/>
        <v>0</v>
      </c>
      <c r="J29" s="90">
        <f t="shared" si="3"/>
        <v>0</v>
      </c>
      <c r="K29" s="90">
        <f t="shared" si="3"/>
        <v>0</v>
      </c>
      <c r="L29" s="90">
        <f t="shared" si="3"/>
        <v>0</v>
      </c>
      <c r="M29" s="90">
        <f t="shared" si="3"/>
        <v>0</v>
      </c>
      <c r="N29" s="90">
        <f t="shared" si="3"/>
        <v>0</v>
      </c>
      <c r="O29" s="90">
        <f t="shared" si="3"/>
        <v>0</v>
      </c>
      <c r="P29" s="90">
        <f t="shared" si="3"/>
        <v>0</v>
      </c>
      <c r="Q29" s="55"/>
    </row>
    <row r="30" spans="1:18" x14ac:dyDescent="0.15">
      <c r="B30" s="69"/>
      <c r="C30" s="70"/>
      <c r="D30" s="71"/>
      <c r="E30" s="72"/>
      <c r="F30" s="72"/>
      <c r="G30" s="72"/>
      <c r="H30" s="72"/>
      <c r="I30" s="72"/>
      <c r="J30" s="72"/>
      <c r="K30" s="72"/>
      <c r="L30" s="72"/>
      <c r="M30" s="72"/>
      <c r="N30" s="72"/>
      <c r="O30" s="72"/>
      <c r="P30" s="72"/>
    </row>
    <row r="31" spans="1:18" ht="17.25" x14ac:dyDescent="0.15">
      <c r="B31" s="1" t="s">
        <v>123</v>
      </c>
      <c r="C31" s="65"/>
      <c r="D31" s="65"/>
    </row>
    <row r="32" spans="1:18" x14ac:dyDescent="0.15">
      <c r="B32" s="36"/>
      <c r="C32" s="6" t="s">
        <v>25</v>
      </c>
      <c r="D32" s="6" t="s">
        <v>26</v>
      </c>
      <c r="E32" s="6" t="s">
        <v>5</v>
      </c>
      <c r="F32" s="6" t="s">
        <v>6</v>
      </c>
      <c r="G32" s="6" t="s">
        <v>7</v>
      </c>
      <c r="H32" s="6" t="s">
        <v>8</v>
      </c>
      <c r="I32" s="6" t="s">
        <v>9</v>
      </c>
      <c r="J32" s="6" t="s">
        <v>10</v>
      </c>
      <c r="K32" s="6" t="s">
        <v>11</v>
      </c>
      <c r="L32" s="6" t="s">
        <v>12</v>
      </c>
      <c r="M32" s="6" t="s">
        <v>13</v>
      </c>
      <c r="N32" s="6" t="s">
        <v>14</v>
      </c>
      <c r="O32" s="6" t="s">
        <v>15</v>
      </c>
      <c r="P32" s="6" t="s">
        <v>16</v>
      </c>
      <c r="Q32" s="6" t="s">
        <v>50</v>
      </c>
    </row>
    <row r="33" spans="1:18" ht="53.45" customHeight="1" x14ac:dyDescent="0.15">
      <c r="A33" s="68"/>
      <c r="B33" s="7" t="s">
        <v>151</v>
      </c>
      <c r="C33" s="15" t="s">
        <v>124</v>
      </c>
      <c r="D33" s="7"/>
      <c r="E33" s="81"/>
      <c r="F33" s="81"/>
      <c r="G33" s="81"/>
      <c r="H33" s="81"/>
      <c r="I33" s="81"/>
      <c r="J33" s="81"/>
      <c r="K33" s="81"/>
      <c r="L33" s="81"/>
      <c r="M33" s="81"/>
      <c r="N33" s="81"/>
      <c r="O33" s="81"/>
      <c r="P33" s="81"/>
      <c r="Q33" s="43"/>
    </row>
    <row r="34" spans="1:18" ht="24" x14ac:dyDescent="0.15">
      <c r="B34" s="7" t="s">
        <v>44</v>
      </c>
      <c r="C34" s="15" t="s">
        <v>125</v>
      </c>
      <c r="D34" s="74" t="s">
        <v>109</v>
      </c>
      <c r="E34" s="46"/>
      <c r="F34" s="46"/>
      <c r="G34" s="46"/>
      <c r="H34" s="46"/>
      <c r="I34" s="46"/>
      <c r="J34" s="46"/>
      <c r="K34" s="46"/>
      <c r="L34" s="46"/>
      <c r="M34" s="46"/>
      <c r="N34" s="46"/>
      <c r="O34" s="46"/>
      <c r="P34" s="46"/>
      <c r="Q34" s="43"/>
      <c r="R34" s="44"/>
    </row>
    <row r="35" spans="1:18" ht="24" x14ac:dyDescent="0.15">
      <c r="A35" s="68"/>
      <c r="B35" s="7" t="s">
        <v>110</v>
      </c>
      <c r="C35" s="15" t="s">
        <v>126</v>
      </c>
      <c r="D35" s="48" t="s">
        <v>127</v>
      </c>
      <c r="E35" s="91">
        <f>ROUND((E33*(1-E34/100)),1)</f>
        <v>0</v>
      </c>
      <c r="F35" s="91">
        <f t="shared" ref="F35:P35" si="4">ROUND((F33*(1-F34/100)),1)</f>
        <v>0</v>
      </c>
      <c r="G35" s="91">
        <f t="shared" si="4"/>
        <v>0</v>
      </c>
      <c r="H35" s="91">
        <f t="shared" si="4"/>
        <v>0</v>
      </c>
      <c r="I35" s="91">
        <f t="shared" si="4"/>
        <v>0</v>
      </c>
      <c r="J35" s="91">
        <f t="shared" si="4"/>
        <v>0</v>
      </c>
      <c r="K35" s="91">
        <f t="shared" si="4"/>
        <v>0</v>
      </c>
      <c r="L35" s="91">
        <f t="shared" si="4"/>
        <v>0</v>
      </c>
      <c r="M35" s="91">
        <f t="shared" si="4"/>
        <v>0</v>
      </c>
      <c r="N35" s="91">
        <f t="shared" si="4"/>
        <v>0</v>
      </c>
      <c r="O35" s="91">
        <f t="shared" si="4"/>
        <v>0</v>
      </c>
      <c r="P35" s="91">
        <f t="shared" si="4"/>
        <v>0</v>
      </c>
      <c r="Q35" s="43"/>
    </row>
    <row r="36" spans="1:18" ht="60.95" customHeight="1" x14ac:dyDescent="0.15">
      <c r="A36" s="68"/>
      <c r="B36" s="7" t="s">
        <v>45</v>
      </c>
      <c r="C36" s="15" t="s">
        <v>128</v>
      </c>
      <c r="D36" s="75" t="s">
        <v>129</v>
      </c>
      <c r="E36" s="91">
        <f>IF(E35&gt;$E$22,$E$22,E35)</f>
        <v>0</v>
      </c>
      <c r="F36" s="91">
        <f t="shared" ref="F36:P36" si="5">IF(F35&gt;$E$22,$E$22,F35)</f>
        <v>0</v>
      </c>
      <c r="G36" s="91">
        <f t="shared" si="5"/>
        <v>0</v>
      </c>
      <c r="H36" s="91">
        <f t="shared" si="5"/>
        <v>0</v>
      </c>
      <c r="I36" s="91">
        <f t="shared" si="5"/>
        <v>0</v>
      </c>
      <c r="J36" s="91">
        <f t="shared" si="5"/>
        <v>0</v>
      </c>
      <c r="K36" s="91">
        <f t="shared" si="5"/>
        <v>0</v>
      </c>
      <c r="L36" s="91">
        <f t="shared" si="5"/>
        <v>0</v>
      </c>
      <c r="M36" s="91">
        <f t="shared" si="5"/>
        <v>0</v>
      </c>
      <c r="N36" s="91">
        <f t="shared" si="5"/>
        <v>0</v>
      </c>
      <c r="O36" s="91">
        <f t="shared" si="5"/>
        <v>0</v>
      </c>
      <c r="P36" s="91">
        <f t="shared" si="5"/>
        <v>0</v>
      </c>
      <c r="Q36" s="43"/>
    </row>
    <row r="37" spans="1:18" ht="53.45" customHeight="1" x14ac:dyDescent="0.15">
      <c r="A37" s="68"/>
      <c r="B37" s="7" t="s">
        <v>46</v>
      </c>
      <c r="C37" s="15" t="s">
        <v>130</v>
      </c>
      <c r="D37" s="74" t="s">
        <v>115</v>
      </c>
      <c r="E37" s="46"/>
      <c r="F37" s="46"/>
      <c r="G37" s="46"/>
      <c r="H37" s="46"/>
      <c r="I37" s="46"/>
      <c r="J37" s="46"/>
      <c r="K37" s="46"/>
      <c r="L37" s="46"/>
      <c r="M37" s="46"/>
      <c r="N37" s="46"/>
      <c r="O37" s="46"/>
      <c r="P37" s="46"/>
      <c r="Q37" s="43"/>
      <c r="R37" s="44"/>
    </row>
    <row r="38" spans="1:18" ht="24" x14ac:dyDescent="0.15">
      <c r="A38" s="68"/>
      <c r="B38" s="7" t="s">
        <v>116</v>
      </c>
      <c r="C38" s="15" t="s">
        <v>131</v>
      </c>
      <c r="D38" s="48" t="s">
        <v>148</v>
      </c>
      <c r="E38" s="89">
        <f>ROUND((E36*(1-E37/100)),1)</f>
        <v>0</v>
      </c>
      <c r="F38" s="89">
        <f t="shared" ref="F38:P38" si="6">ROUND((F36*(1-F37/100)),1)</f>
        <v>0</v>
      </c>
      <c r="G38" s="89">
        <f t="shared" si="6"/>
        <v>0</v>
      </c>
      <c r="H38" s="89">
        <f t="shared" si="6"/>
        <v>0</v>
      </c>
      <c r="I38" s="89">
        <f t="shared" si="6"/>
        <v>0</v>
      </c>
      <c r="J38" s="89">
        <f t="shared" si="6"/>
        <v>0</v>
      </c>
      <c r="K38" s="89">
        <f t="shared" si="6"/>
        <v>0</v>
      </c>
      <c r="L38" s="89">
        <f t="shared" si="6"/>
        <v>0</v>
      </c>
      <c r="M38" s="89">
        <f t="shared" si="6"/>
        <v>0</v>
      </c>
      <c r="N38" s="89">
        <f t="shared" si="6"/>
        <v>0</v>
      </c>
      <c r="O38" s="89">
        <f t="shared" si="6"/>
        <v>0</v>
      </c>
      <c r="P38" s="89">
        <f t="shared" si="6"/>
        <v>0</v>
      </c>
      <c r="Q38" s="43"/>
    </row>
    <row r="39" spans="1:18" ht="30.6" customHeight="1" x14ac:dyDescent="0.15">
      <c r="B39" s="7" t="s">
        <v>132</v>
      </c>
      <c r="C39" s="15" t="s">
        <v>133</v>
      </c>
      <c r="D39" s="48" t="s">
        <v>134</v>
      </c>
      <c r="E39" s="92">
        <f>31-E28</f>
        <v>31</v>
      </c>
      <c r="F39" s="92">
        <f>28-F28</f>
        <v>28</v>
      </c>
      <c r="G39" s="92">
        <f t="shared" ref="G39:P39" si="7">31-G28</f>
        <v>31</v>
      </c>
      <c r="H39" s="92">
        <f>30-H28</f>
        <v>30</v>
      </c>
      <c r="I39" s="92">
        <f t="shared" si="7"/>
        <v>31</v>
      </c>
      <c r="J39" s="92">
        <f>30-J28</f>
        <v>30</v>
      </c>
      <c r="K39" s="92">
        <f t="shared" si="7"/>
        <v>31</v>
      </c>
      <c r="L39" s="92">
        <f t="shared" si="7"/>
        <v>31</v>
      </c>
      <c r="M39" s="92">
        <f>30-M28</f>
        <v>30</v>
      </c>
      <c r="N39" s="92">
        <f t="shared" si="7"/>
        <v>31</v>
      </c>
      <c r="O39" s="92">
        <f>30-O28</f>
        <v>30</v>
      </c>
      <c r="P39" s="92">
        <f t="shared" si="7"/>
        <v>31</v>
      </c>
      <c r="Q39" s="43"/>
    </row>
    <row r="40" spans="1:18" ht="56.1" customHeight="1" x14ac:dyDescent="0.15">
      <c r="B40" s="52" t="s">
        <v>152</v>
      </c>
      <c r="C40" s="53" t="s">
        <v>135</v>
      </c>
      <c r="D40" s="54" t="s">
        <v>136</v>
      </c>
      <c r="E40" s="90">
        <f>ROUND((E38*E39),0)</f>
        <v>0</v>
      </c>
      <c r="F40" s="90">
        <f t="shared" ref="F40:P40" si="8">ROUND((F38*F39),0)</f>
        <v>0</v>
      </c>
      <c r="G40" s="90">
        <f t="shared" si="8"/>
        <v>0</v>
      </c>
      <c r="H40" s="90">
        <f t="shared" si="8"/>
        <v>0</v>
      </c>
      <c r="I40" s="90">
        <f t="shared" si="8"/>
        <v>0</v>
      </c>
      <c r="J40" s="90">
        <f t="shared" si="8"/>
        <v>0</v>
      </c>
      <c r="K40" s="90">
        <f t="shared" si="8"/>
        <v>0</v>
      </c>
      <c r="L40" s="90">
        <f t="shared" si="8"/>
        <v>0</v>
      </c>
      <c r="M40" s="90">
        <f t="shared" si="8"/>
        <v>0</v>
      </c>
      <c r="N40" s="90">
        <f t="shared" si="8"/>
        <v>0</v>
      </c>
      <c r="O40" s="90">
        <f t="shared" si="8"/>
        <v>0</v>
      </c>
      <c r="P40" s="90">
        <f t="shared" si="8"/>
        <v>0</v>
      </c>
      <c r="Q40" s="55"/>
    </row>
    <row r="41" spans="1:18" ht="12.75" customHeight="1" x14ac:dyDescent="0.15">
      <c r="B41" s="76"/>
      <c r="C41" s="77"/>
      <c r="D41" s="76"/>
      <c r="E41" s="78"/>
      <c r="F41" s="78"/>
      <c r="G41" s="78"/>
      <c r="H41" s="78"/>
      <c r="I41" s="78"/>
      <c r="J41" s="78"/>
      <c r="K41" s="78"/>
      <c r="L41" s="78"/>
      <c r="M41" s="78"/>
      <c r="N41" s="78"/>
      <c r="O41" s="78"/>
      <c r="P41" s="78"/>
    </row>
    <row r="42" spans="1:18" ht="30" customHeight="1" x14ac:dyDescent="0.15">
      <c r="B42" s="7" t="s">
        <v>137</v>
      </c>
      <c r="C42" s="15" t="s">
        <v>138</v>
      </c>
      <c r="D42" s="48" t="s">
        <v>139</v>
      </c>
      <c r="E42" s="86">
        <f>E29+E40</f>
        <v>0</v>
      </c>
      <c r="F42" s="86">
        <f t="shared" ref="F42:P42" si="9">F29+F40</f>
        <v>0</v>
      </c>
      <c r="G42" s="86">
        <f t="shared" si="9"/>
        <v>0</v>
      </c>
      <c r="H42" s="86">
        <f t="shared" si="9"/>
        <v>0</v>
      </c>
      <c r="I42" s="86">
        <f t="shared" si="9"/>
        <v>0</v>
      </c>
      <c r="J42" s="86">
        <f t="shared" si="9"/>
        <v>0</v>
      </c>
      <c r="K42" s="86">
        <f t="shared" si="9"/>
        <v>0</v>
      </c>
      <c r="L42" s="86">
        <f t="shared" si="9"/>
        <v>0</v>
      </c>
      <c r="M42" s="86">
        <f t="shared" si="9"/>
        <v>0</v>
      </c>
      <c r="N42" s="86">
        <f t="shared" si="9"/>
        <v>0</v>
      </c>
      <c r="O42" s="86">
        <f t="shared" si="9"/>
        <v>0</v>
      </c>
      <c r="P42" s="86">
        <f t="shared" si="9"/>
        <v>0</v>
      </c>
    </row>
    <row r="43" spans="1:18" ht="30" customHeight="1" x14ac:dyDescent="0.15">
      <c r="B43" s="7" t="s">
        <v>48</v>
      </c>
      <c r="C43" s="15" t="s">
        <v>35</v>
      </c>
      <c r="D43" s="48" t="s">
        <v>47</v>
      </c>
      <c r="E43" s="86">
        <f>SUM(E42:P42)</f>
        <v>0</v>
      </c>
      <c r="F43" s="12"/>
      <c r="G43" s="12"/>
      <c r="H43" s="12"/>
      <c r="I43" s="12"/>
      <c r="J43" s="12"/>
      <c r="K43" s="12"/>
      <c r="L43" s="12"/>
      <c r="M43" s="12"/>
      <c r="N43" s="12"/>
      <c r="O43" s="12"/>
      <c r="P43" s="12"/>
    </row>
    <row r="44" spans="1:18" ht="15.6" customHeight="1" x14ac:dyDescent="0.15">
      <c r="B44" s="56"/>
      <c r="C44" s="10"/>
      <c r="D44" s="56"/>
      <c r="E44" s="12"/>
      <c r="F44" s="12"/>
      <c r="G44" s="12"/>
      <c r="H44" s="12"/>
      <c r="I44" s="12"/>
      <c r="J44" s="12"/>
      <c r="K44" s="12"/>
      <c r="L44" s="12"/>
      <c r="M44" s="12"/>
      <c r="N44" s="12"/>
      <c r="O44" s="12"/>
      <c r="P44" s="12"/>
    </row>
    <row r="45" spans="1:18" ht="26.45" customHeight="1" x14ac:dyDescent="0.15">
      <c r="B45" s="57" t="s">
        <v>19</v>
      </c>
      <c r="C45" s="58"/>
      <c r="D45" s="57"/>
      <c r="E45" s="12"/>
      <c r="F45" s="12"/>
      <c r="G45" s="12"/>
      <c r="H45" s="12"/>
      <c r="I45" s="12"/>
      <c r="J45" s="12"/>
      <c r="K45" s="12"/>
      <c r="L45" s="12"/>
      <c r="M45" s="12"/>
      <c r="N45" s="12"/>
      <c r="O45" s="12"/>
      <c r="P45" s="12"/>
    </row>
    <row r="46" spans="1:18" ht="30" customHeight="1" x14ac:dyDescent="0.15">
      <c r="B46" s="7" t="s">
        <v>140</v>
      </c>
      <c r="C46" s="15" t="s">
        <v>141</v>
      </c>
      <c r="D46" s="48"/>
      <c r="E46" s="59"/>
      <c r="F46" s="12" t="s">
        <v>17</v>
      </c>
      <c r="G46" s="12"/>
      <c r="H46" s="105" t="s">
        <v>88</v>
      </c>
      <c r="I46" s="106"/>
      <c r="J46" s="119" t="s">
        <v>73</v>
      </c>
      <c r="K46" s="126"/>
      <c r="L46" s="126"/>
      <c r="M46" s="126"/>
      <c r="N46" s="127"/>
      <c r="O46" s="12"/>
      <c r="P46" s="12"/>
      <c r="R46" s="79"/>
    </row>
    <row r="47" spans="1:18" ht="30" customHeight="1" x14ac:dyDescent="0.15">
      <c r="B47" s="7" t="s">
        <v>142</v>
      </c>
      <c r="C47" s="15" t="s">
        <v>143</v>
      </c>
      <c r="D47" s="48"/>
      <c r="E47" s="59"/>
      <c r="F47" s="12" t="s">
        <v>17</v>
      </c>
      <c r="G47" s="12"/>
      <c r="H47" s="105" t="s">
        <v>88</v>
      </c>
      <c r="I47" s="106"/>
      <c r="J47" s="119" t="s">
        <v>74</v>
      </c>
      <c r="K47" s="126"/>
      <c r="L47" s="126"/>
      <c r="M47" s="126"/>
      <c r="N47" s="127"/>
      <c r="O47" s="12"/>
      <c r="P47" s="12"/>
      <c r="R47" s="79"/>
    </row>
    <row r="48" spans="1:18" ht="30" customHeight="1" x14ac:dyDescent="0.15">
      <c r="B48" s="12"/>
      <c r="C48" s="17"/>
      <c r="D48" s="60"/>
      <c r="E48" s="12"/>
      <c r="F48" s="12"/>
      <c r="G48" s="12"/>
      <c r="O48" s="12"/>
      <c r="P48" s="12"/>
    </row>
    <row r="49" spans="2:16" ht="30" customHeight="1" x14ac:dyDescent="0.15">
      <c r="B49" s="7" t="s">
        <v>27</v>
      </c>
      <c r="C49" s="15" t="s">
        <v>144</v>
      </c>
      <c r="D49" s="48" t="s">
        <v>145</v>
      </c>
      <c r="E49" s="90">
        <f>$E$43*E46/1000</f>
        <v>0</v>
      </c>
      <c r="F49" s="12" t="s">
        <v>18</v>
      </c>
      <c r="G49" s="12"/>
      <c r="H49" s="12"/>
      <c r="I49" s="12"/>
      <c r="J49" s="12"/>
      <c r="K49" s="12"/>
      <c r="L49" s="12"/>
      <c r="M49" s="12"/>
      <c r="N49" s="12"/>
      <c r="O49" s="12"/>
      <c r="P49" s="12"/>
    </row>
    <row r="50" spans="2:16" ht="30" customHeight="1" x14ac:dyDescent="0.15">
      <c r="B50" s="7" t="s">
        <v>75</v>
      </c>
      <c r="C50" s="15" t="s">
        <v>76</v>
      </c>
      <c r="D50" s="48" t="s">
        <v>146</v>
      </c>
      <c r="E50" s="90">
        <f>$E$43*E47/1000</f>
        <v>0</v>
      </c>
      <c r="F50" s="12"/>
      <c r="G50" s="12"/>
      <c r="H50" s="12"/>
      <c r="I50" s="12"/>
      <c r="J50" s="12"/>
      <c r="K50" s="12"/>
      <c r="L50" s="12"/>
      <c r="M50" s="12"/>
      <c r="N50" s="12"/>
      <c r="O50" s="12"/>
      <c r="P50" s="12"/>
    </row>
    <row r="51" spans="2:16" ht="30" customHeight="1" x14ac:dyDescent="0.15">
      <c r="B51" s="7" t="s">
        <v>28</v>
      </c>
      <c r="C51" s="15" t="s">
        <v>147</v>
      </c>
      <c r="D51" s="48"/>
      <c r="E51" s="32">
        <v>0</v>
      </c>
      <c r="F51" s="12" t="s">
        <v>18</v>
      </c>
      <c r="G51" s="12"/>
      <c r="H51" s="12"/>
      <c r="I51" s="12"/>
      <c r="J51" s="12"/>
      <c r="K51" s="12"/>
      <c r="L51" s="12"/>
      <c r="M51" s="12"/>
      <c r="N51" s="12"/>
      <c r="O51" s="12"/>
      <c r="P51" s="12"/>
    </row>
    <row r="52" spans="2:16" ht="30" customHeight="1" x14ac:dyDescent="0.15">
      <c r="B52" s="12"/>
      <c r="C52" s="17"/>
      <c r="D52" s="60"/>
      <c r="E52" s="12"/>
      <c r="F52" s="12"/>
      <c r="G52" s="12"/>
      <c r="H52" s="12"/>
      <c r="I52" s="12"/>
      <c r="J52" s="12"/>
      <c r="K52" s="12"/>
      <c r="L52" s="12"/>
      <c r="M52" s="12"/>
      <c r="N52" s="12"/>
      <c r="O52" s="12"/>
      <c r="P52" s="12"/>
    </row>
    <row r="53" spans="2:16" ht="30" customHeight="1" x14ac:dyDescent="0.15">
      <c r="B53" s="7" t="s">
        <v>80</v>
      </c>
      <c r="C53" s="15" t="s">
        <v>77</v>
      </c>
      <c r="D53" s="48" t="s">
        <v>49</v>
      </c>
      <c r="E53" s="93">
        <f>ROUNDDOWN(E49-$E$51,0)</f>
        <v>0</v>
      </c>
      <c r="F53" s="12" t="s">
        <v>18</v>
      </c>
      <c r="G53" s="12"/>
      <c r="H53" s="35" t="s">
        <v>37</v>
      </c>
      <c r="I53" s="12"/>
      <c r="J53" s="12"/>
      <c r="K53" s="12"/>
      <c r="L53" s="12"/>
      <c r="M53" s="12"/>
      <c r="N53" s="12"/>
      <c r="O53" s="12"/>
      <c r="P53" s="12"/>
    </row>
    <row r="54" spans="2:16" ht="30" customHeight="1" x14ac:dyDescent="0.15">
      <c r="B54" s="7" t="s">
        <v>81</v>
      </c>
      <c r="C54" s="15" t="s">
        <v>78</v>
      </c>
      <c r="D54" s="48" t="s">
        <v>79</v>
      </c>
      <c r="E54" s="93">
        <f>ROUNDDOWN(E50-$E$51,0)</f>
        <v>0</v>
      </c>
      <c r="F54" s="12" t="s">
        <v>18</v>
      </c>
      <c r="G54" s="12"/>
      <c r="H54" s="35" t="s">
        <v>37</v>
      </c>
      <c r="I54" s="12"/>
      <c r="J54" s="12"/>
      <c r="K54" s="12"/>
      <c r="L54" s="12"/>
      <c r="M54" s="12"/>
      <c r="N54" s="12"/>
      <c r="O54" s="12"/>
      <c r="P54" s="12"/>
    </row>
    <row r="55" spans="2:16" x14ac:dyDescent="0.15">
      <c r="B55" s="12"/>
      <c r="C55" s="12"/>
      <c r="D55" s="12"/>
      <c r="E55" s="12"/>
      <c r="F55" s="12"/>
      <c r="G55" s="12"/>
      <c r="H55" s="12"/>
      <c r="I55" s="12"/>
      <c r="J55" s="12"/>
      <c r="K55" s="12"/>
      <c r="L55" s="12"/>
      <c r="M55" s="12"/>
      <c r="N55" s="12"/>
      <c r="O55" s="12"/>
      <c r="P55" s="12"/>
    </row>
  </sheetData>
  <sheetProtection algorithmName="SHA-512" hashValue="wripGHdZ7lolr5kkXTwO9OqCRhNkOEWVnOUz4JdLKOarzHnt7Lba35jCWU4BEK0sYaHvSnRXLypeW0f2qJBiDQ==" saltValue="r94UfzoNGZriAh2SJ89fTw==" spinCount="100000" sheet="1" objects="1" scenarios="1"/>
  <mergeCells count="16">
    <mergeCell ref="H47:I47"/>
    <mergeCell ref="J47:N47"/>
    <mergeCell ref="K7:L7"/>
    <mergeCell ref="P13:P14"/>
    <mergeCell ref="Q13:Q14"/>
    <mergeCell ref="P15:P16"/>
    <mergeCell ref="Q15:Q16"/>
    <mergeCell ref="H46:I46"/>
    <mergeCell ref="J46:N46"/>
    <mergeCell ref="C3:J3"/>
    <mergeCell ref="B4:B5"/>
    <mergeCell ref="D4:J4"/>
    <mergeCell ref="F5:G5"/>
    <mergeCell ref="D7:E7"/>
    <mergeCell ref="G7:H7"/>
    <mergeCell ref="I7:J7"/>
  </mergeCells>
  <phoneticPr fontId="2"/>
  <dataValidations count="1">
    <dataValidation type="list" allowBlank="1" showInputMessage="1" showErrorMessage="1" sqref="D9" xr:uid="{23BC274C-CA51-4C9A-BD16-4BA797905E54}">
      <formula1>$R$4:$R$8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24E6B-934D-4109-AF14-B0076CE0D96A}">
  <dimension ref="A1:R55"/>
  <sheetViews>
    <sheetView zoomScale="80" zoomScaleNormal="80" workbookViewId="0">
      <selection activeCell="B1" sqref="B1"/>
    </sheetView>
  </sheetViews>
  <sheetFormatPr defaultRowHeight="13.5" x14ac:dyDescent="0.15"/>
  <cols>
    <col min="1" max="1" width="3.5" style="2" customWidth="1"/>
    <col min="2" max="2" width="44.375" style="2" customWidth="1"/>
    <col min="3" max="3" width="9" style="2"/>
    <col min="4" max="4" width="15.75" style="2" customWidth="1"/>
    <col min="5" max="5" width="10.5" style="2" customWidth="1"/>
    <col min="6" max="6" width="9.875" style="2" customWidth="1"/>
    <col min="7" max="7" width="9" style="2"/>
    <col min="8" max="8" width="10.5" style="2" customWidth="1"/>
    <col min="9" max="9" width="9.875" style="2" customWidth="1"/>
    <col min="10" max="16" width="9" style="2"/>
    <col min="17" max="17" width="28.875" style="2" customWidth="1"/>
    <col min="18" max="18" width="17.875" style="2" customWidth="1"/>
    <col min="19" max="16384" width="9" style="2"/>
  </cols>
  <sheetData>
    <row r="1" spans="2:18" ht="42.75" customHeight="1" x14ac:dyDescent="0.15">
      <c r="B1" s="82" t="s">
        <v>154</v>
      </c>
      <c r="C1" s="1"/>
    </row>
    <row r="3" spans="2:18" ht="18" customHeight="1" x14ac:dyDescent="0.15">
      <c r="B3" s="2" t="s">
        <v>1</v>
      </c>
      <c r="C3" s="94"/>
      <c r="D3" s="124"/>
      <c r="E3" s="124"/>
      <c r="F3" s="124"/>
      <c r="G3" s="124"/>
      <c r="H3" s="124"/>
      <c r="I3" s="124"/>
      <c r="J3" s="125"/>
      <c r="K3" s="4"/>
      <c r="L3" s="4"/>
      <c r="M3" s="4"/>
      <c r="N3" s="4"/>
      <c r="R3" s="5" t="s">
        <v>95</v>
      </c>
    </row>
    <row r="4" spans="2:18" ht="18" customHeight="1" x14ac:dyDescent="0.15">
      <c r="B4" s="97" t="s">
        <v>0</v>
      </c>
      <c r="C4" s="6" t="s">
        <v>2</v>
      </c>
      <c r="D4" s="94"/>
      <c r="E4" s="124"/>
      <c r="F4" s="124"/>
      <c r="G4" s="124"/>
      <c r="H4" s="124"/>
      <c r="I4" s="124"/>
      <c r="J4" s="125"/>
      <c r="K4" s="4"/>
      <c r="L4" s="4"/>
      <c r="M4" s="4"/>
      <c r="N4" s="4"/>
      <c r="R4" s="5" t="s">
        <v>97</v>
      </c>
    </row>
    <row r="5" spans="2:18" ht="18" customHeight="1" x14ac:dyDescent="0.15">
      <c r="B5" s="98"/>
      <c r="C5" s="6" t="s">
        <v>3</v>
      </c>
      <c r="D5" s="8" t="s">
        <v>39</v>
      </c>
      <c r="E5" s="6" t="s">
        <v>4</v>
      </c>
      <c r="F5" s="101" t="s">
        <v>40</v>
      </c>
      <c r="G5" s="102"/>
      <c r="H5" s="6" t="s">
        <v>22</v>
      </c>
      <c r="I5" s="8">
        <v>700</v>
      </c>
      <c r="J5" s="9" t="s">
        <v>23</v>
      </c>
      <c r="K5" s="4"/>
      <c r="L5" s="4"/>
      <c r="M5" s="4"/>
      <c r="N5" s="4"/>
      <c r="R5" s="5" t="s">
        <v>98</v>
      </c>
    </row>
    <row r="6" spans="2:18" x14ac:dyDescent="0.15">
      <c r="B6" s="10"/>
      <c r="C6" s="11"/>
      <c r="D6" s="11"/>
      <c r="E6" s="12"/>
      <c r="F6" s="13"/>
      <c r="G6" s="13"/>
      <c r="H6" s="13"/>
      <c r="I6" s="13"/>
      <c r="J6" s="13"/>
      <c r="K6" s="4"/>
      <c r="L6" s="4"/>
      <c r="M6" s="4"/>
      <c r="N6" s="4"/>
      <c r="R6" s="5" t="s">
        <v>99</v>
      </c>
    </row>
    <row r="7" spans="2:18" ht="19.5" customHeight="1" x14ac:dyDescent="0.15">
      <c r="B7" s="14" t="s">
        <v>91</v>
      </c>
      <c r="C7" s="15" t="s">
        <v>70</v>
      </c>
      <c r="D7" s="103"/>
      <c r="E7" s="104"/>
      <c r="F7" s="15" t="s">
        <v>71</v>
      </c>
      <c r="G7" s="103"/>
      <c r="H7" s="104"/>
      <c r="I7" s="105" t="s">
        <v>72</v>
      </c>
      <c r="J7" s="106"/>
      <c r="K7" s="122"/>
      <c r="L7" s="128"/>
      <c r="R7" s="5" t="s">
        <v>100</v>
      </c>
    </row>
    <row r="8" spans="2:18" ht="19.5" customHeight="1" x14ac:dyDescent="0.15">
      <c r="B8" s="16"/>
      <c r="C8" s="10"/>
      <c r="D8" s="17"/>
      <c r="E8" s="17"/>
      <c r="F8" s="10"/>
      <c r="G8" s="17"/>
      <c r="H8" s="17"/>
      <c r="I8" s="18"/>
      <c r="J8" s="18"/>
      <c r="K8" s="13"/>
      <c r="R8" s="5" t="s">
        <v>94</v>
      </c>
    </row>
    <row r="9" spans="2:18" ht="45.6" customHeight="1" x14ac:dyDescent="0.15">
      <c r="B9" s="14" t="s">
        <v>102</v>
      </c>
      <c r="C9" s="15" t="s">
        <v>96</v>
      </c>
      <c r="D9" s="19" t="s">
        <v>97</v>
      </c>
      <c r="E9" s="6" t="s">
        <v>92</v>
      </c>
      <c r="F9" s="20">
        <v>43922</v>
      </c>
      <c r="G9" s="15" t="s">
        <v>93</v>
      </c>
      <c r="H9" s="21">
        <v>50000</v>
      </c>
      <c r="I9" s="22" t="s">
        <v>101</v>
      </c>
      <c r="J9" s="23">
        <v>50000</v>
      </c>
      <c r="K9" s="13"/>
    </row>
    <row r="11" spans="2:18" ht="18" customHeight="1" x14ac:dyDescent="0.15">
      <c r="B11" s="15" t="s">
        <v>24</v>
      </c>
      <c r="C11" s="6" t="s">
        <v>25</v>
      </c>
      <c r="D11" s="6" t="s">
        <v>26</v>
      </c>
      <c r="K11" s="4"/>
      <c r="L11" s="4"/>
      <c r="M11" s="24"/>
      <c r="N11" s="24"/>
      <c r="O11" s="24"/>
      <c r="P11" s="25"/>
      <c r="Q11" s="25"/>
    </row>
    <row r="12" spans="2:18" ht="18" customHeight="1" x14ac:dyDescent="0.15">
      <c r="B12" s="3" t="s">
        <v>29</v>
      </c>
      <c r="C12" s="6" t="s">
        <v>30</v>
      </c>
      <c r="D12" s="26"/>
      <c r="E12" s="27">
        <v>500</v>
      </c>
      <c r="F12" s="12" t="s">
        <v>65</v>
      </c>
      <c r="G12" s="12"/>
      <c r="H12" s="12"/>
      <c r="I12" s="28"/>
      <c r="J12" s="29"/>
      <c r="K12" s="12"/>
      <c r="L12" s="28"/>
      <c r="M12" s="30"/>
      <c r="N12" s="31"/>
      <c r="O12" s="12"/>
      <c r="P12" s="12"/>
    </row>
    <row r="13" spans="2:18" ht="18" customHeight="1" x14ac:dyDescent="0.15">
      <c r="B13" s="32" t="s">
        <v>32</v>
      </c>
      <c r="C13" s="6" t="s">
        <v>31</v>
      </c>
      <c r="D13" s="26"/>
      <c r="E13" s="33">
        <v>100</v>
      </c>
      <c r="F13" s="12" t="s">
        <v>42</v>
      </c>
      <c r="G13" s="12"/>
      <c r="H13" s="12"/>
      <c r="I13" s="28"/>
      <c r="J13" s="29"/>
      <c r="K13" s="12"/>
      <c r="L13" s="28"/>
      <c r="M13" s="30"/>
      <c r="N13" s="31"/>
      <c r="O13" s="12"/>
      <c r="P13" s="129"/>
      <c r="Q13" s="109" t="s">
        <v>20</v>
      </c>
    </row>
    <row r="14" spans="2:18" ht="18" customHeight="1" x14ac:dyDescent="0.15">
      <c r="B14" s="32" t="s">
        <v>33</v>
      </c>
      <c r="C14" s="6" t="s">
        <v>34</v>
      </c>
      <c r="D14" s="34" t="s">
        <v>43</v>
      </c>
      <c r="E14" s="83">
        <f>E12*E13</f>
        <v>50000</v>
      </c>
      <c r="F14" s="12" t="s">
        <v>65</v>
      </c>
      <c r="G14" s="12"/>
      <c r="H14" s="12"/>
      <c r="I14" s="28"/>
      <c r="J14" s="29"/>
      <c r="K14" s="12"/>
      <c r="L14" s="64"/>
      <c r="M14" s="30"/>
      <c r="N14" s="31"/>
      <c r="O14" s="12"/>
      <c r="P14" s="130"/>
      <c r="Q14" s="110"/>
    </row>
    <row r="15" spans="2:18" ht="18" customHeight="1" x14ac:dyDescent="0.15">
      <c r="B15" s="3" t="s">
        <v>67</v>
      </c>
      <c r="C15" s="6"/>
      <c r="D15" s="26"/>
      <c r="E15" s="27">
        <v>100</v>
      </c>
      <c r="F15" s="12" t="s">
        <v>41</v>
      </c>
      <c r="G15" s="35"/>
      <c r="H15" s="12"/>
      <c r="I15" s="28"/>
      <c r="J15" s="29"/>
      <c r="K15" s="12"/>
      <c r="L15" s="28"/>
      <c r="M15" s="30"/>
      <c r="N15" s="31"/>
      <c r="O15" s="12"/>
      <c r="P15" s="111"/>
      <c r="Q15" s="131" t="s">
        <v>21</v>
      </c>
    </row>
    <row r="16" spans="2:18" ht="18" customHeight="1" x14ac:dyDescent="0.15">
      <c r="B16" s="3" t="s">
        <v>68</v>
      </c>
      <c r="C16" s="6"/>
      <c r="D16" s="26"/>
      <c r="E16" s="84">
        <f>E15*E13</f>
        <v>10000</v>
      </c>
      <c r="F16" s="12" t="s">
        <v>41</v>
      </c>
      <c r="G16" s="35"/>
      <c r="H16" s="12"/>
      <c r="I16" s="28"/>
      <c r="J16" s="29"/>
      <c r="K16" s="12"/>
      <c r="L16" s="28"/>
      <c r="M16" s="30"/>
      <c r="N16" s="31"/>
      <c r="O16" s="12"/>
      <c r="P16" s="112"/>
      <c r="Q16" s="114"/>
    </row>
    <row r="20" spans="1:18" ht="17.25" x14ac:dyDescent="0.15">
      <c r="B20" s="1" t="s">
        <v>107</v>
      </c>
      <c r="C20" s="65"/>
      <c r="D20" s="65"/>
      <c r="E20" s="66"/>
      <c r="F20" s="66"/>
      <c r="G20" s="66"/>
      <c r="H20" s="66"/>
      <c r="I20" s="66"/>
      <c r="J20" s="66"/>
      <c r="K20" s="66"/>
      <c r="L20" s="66"/>
      <c r="M20" s="66"/>
      <c r="N20" s="66"/>
      <c r="O20" s="66"/>
      <c r="P20" s="66"/>
    </row>
    <row r="21" spans="1:18" x14ac:dyDescent="0.15">
      <c r="B21" s="36"/>
      <c r="C21" s="6" t="s">
        <v>25</v>
      </c>
      <c r="D21" s="6" t="s">
        <v>26</v>
      </c>
      <c r="E21" s="37" t="s">
        <v>5</v>
      </c>
      <c r="F21" s="38" t="s">
        <v>6</v>
      </c>
      <c r="G21" s="38" t="s">
        <v>7</v>
      </c>
      <c r="H21" s="38" t="s">
        <v>8</v>
      </c>
      <c r="I21" s="38" t="s">
        <v>9</v>
      </c>
      <c r="J21" s="38" t="s">
        <v>10</v>
      </c>
      <c r="K21" s="38" t="s">
        <v>11</v>
      </c>
      <c r="L21" s="38" t="s">
        <v>12</v>
      </c>
      <c r="M21" s="38" t="s">
        <v>13</v>
      </c>
      <c r="N21" s="38" t="s">
        <v>14</v>
      </c>
      <c r="O21" s="38" t="s">
        <v>15</v>
      </c>
      <c r="P21" s="38" t="s">
        <v>16</v>
      </c>
      <c r="Q21" s="6" t="s">
        <v>50</v>
      </c>
    </row>
    <row r="22" spans="1:18" ht="43.5" customHeight="1" x14ac:dyDescent="0.15">
      <c r="A22" s="67"/>
      <c r="B22" s="39" t="s">
        <v>149</v>
      </c>
      <c r="C22" s="40" t="s">
        <v>108</v>
      </c>
      <c r="D22" s="41"/>
      <c r="E22" s="42">
        <v>42000</v>
      </c>
      <c r="F22" s="42">
        <v>43000</v>
      </c>
      <c r="G22" s="42">
        <v>45000</v>
      </c>
      <c r="H22" s="42">
        <v>46000</v>
      </c>
      <c r="I22" s="42">
        <v>47000</v>
      </c>
      <c r="J22" s="42">
        <v>48000</v>
      </c>
      <c r="K22" s="42">
        <v>47000</v>
      </c>
      <c r="L22" s="42">
        <v>46000</v>
      </c>
      <c r="M22" s="42">
        <v>45000</v>
      </c>
      <c r="N22" s="42">
        <v>43000</v>
      </c>
      <c r="O22" s="42">
        <v>42000</v>
      </c>
      <c r="P22" s="42">
        <v>40000</v>
      </c>
      <c r="Q22" s="43"/>
      <c r="R22" s="44"/>
    </row>
    <row r="23" spans="1:18" ht="24" x14ac:dyDescent="0.15">
      <c r="B23" s="7" t="s">
        <v>44</v>
      </c>
      <c r="C23" s="15" t="s">
        <v>109</v>
      </c>
      <c r="D23" s="45"/>
      <c r="E23" s="46">
        <v>3</v>
      </c>
      <c r="F23" s="46">
        <v>3</v>
      </c>
      <c r="G23" s="46">
        <v>3</v>
      </c>
      <c r="H23" s="46">
        <v>3</v>
      </c>
      <c r="I23" s="46">
        <v>3</v>
      </c>
      <c r="J23" s="46">
        <v>3</v>
      </c>
      <c r="K23" s="46">
        <v>3</v>
      </c>
      <c r="L23" s="46">
        <v>3</v>
      </c>
      <c r="M23" s="46">
        <v>3</v>
      </c>
      <c r="N23" s="46">
        <v>3</v>
      </c>
      <c r="O23" s="46">
        <v>3</v>
      </c>
      <c r="P23" s="46">
        <v>3</v>
      </c>
      <c r="Q23" s="43"/>
      <c r="R23" s="44"/>
    </row>
    <row r="24" spans="1:18" ht="24" x14ac:dyDescent="0.15">
      <c r="A24" s="68"/>
      <c r="B24" s="7" t="s">
        <v>110</v>
      </c>
      <c r="C24" s="15" t="s">
        <v>111</v>
      </c>
      <c r="D24" s="48" t="s">
        <v>112</v>
      </c>
      <c r="E24" s="87">
        <f>ROUND(E22*(1-E23/100),2)</f>
        <v>40740</v>
      </c>
      <c r="F24" s="87">
        <f t="shared" ref="F24:P24" si="0">ROUND(F22*(1-F23/100),2)</f>
        <v>41710</v>
      </c>
      <c r="G24" s="87">
        <f t="shared" si="0"/>
        <v>43650</v>
      </c>
      <c r="H24" s="87">
        <f t="shared" si="0"/>
        <v>44620</v>
      </c>
      <c r="I24" s="87">
        <f t="shared" si="0"/>
        <v>45590</v>
      </c>
      <c r="J24" s="87">
        <f t="shared" si="0"/>
        <v>46560</v>
      </c>
      <c r="K24" s="87">
        <f t="shared" si="0"/>
        <v>45590</v>
      </c>
      <c r="L24" s="87">
        <f t="shared" si="0"/>
        <v>44620</v>
      </c>
      <c r="M24" s="87">
        <f t="shared" si="0"/>
        <v>43650</v>
      </c>
      <c r="N24" s="87">
        <f t="shared" si="0"/>
        <v>41710</v>
      </c>
      <c r="O24" s="87">
        <f t="shared" si="0"/>
        <v>40740</v>
      </c>
      <c r="P24" s="87">
        <f t="shared" si="0"/>
        <v>38800</v>
      </c>
      <c r="Q24" s="43"/>
    </row>
    <row r="25" spans="1:18" ht="24" x14ac:dyDescent="0.15">
      <c r="A25" s="68"/>
      <c r="B25" s="7" t="s">
        <v>45</v>
      </c>
      <c r="C25" s="15" t="s">
        <v>113</v>
      </c>
      <c r="D25" s="48" t="s">
        <v>114</v>
      </c>
      <c r="E25" s="87">
        <f>ROUND(IF(E24&gt;$E$22,$E$22,E24),2)</f>
        <v>40740</v>
      </c>
      <c r="F25" s="87">
        <f t="shared" ref="F25:P25" si="1">ROUND(IF(F24&gt;$E$22,$E$22,F24),2)</f>
        <v>41710</v>
      </c>
      <c r="G25" s="87">
        <f t="shared" si="1"/>
        <v>42000</v>
      </c>
      <c r="H25" s="87">
        <f t="shared" si="1"/>
        <v>42000</v>
      </c>
      <c r="I25" s="87">
        <f t="shared" si="1"/>
        <v>42000</v>
      </c>
      <c r="J25" s="87">
        <f t="shared" si="1"/>
        <v>42000</v>
      </c>
      <c r="K25" s="87">
        <f t="shared" si="1"/>
        <v>42000</v>
      </c>
      <c r="L25" s="87">
        <f t="shared" si="1"/>
        <v>42000</v>
      </c>
      <c r="M25" s="87">
        <f t="shared" si="1"/>
        <v>42000</v>
      </c>
      <c r="N25" s="87">
        <f t="shared" si="1"/>
        <v>41710</v>
      </c>
      <c r="O25" s="87">
        <f t="shared" si="1"/>
        <v>40740</v>
      </c>
      <c r="P25" s="87">
        <f t="shared" si="1"/>
        <v>38800</v>
      </c>
      <c r="Q25" s="43"/>
    </row>
    <row r="26" spans="1:18" ht="49.5" customHeight="1" x14ac:dyDescent="0.15">
      <c r="A26" s="68"/>
      <c r="B26" s="7" t="s">
        <v>46</v>
      </c>
      <c r="C26" s="15" t="s">
        <v>115</v>
      </c>
      <c r="D26" s="45"/>
      <c r="E26" s="46">
        <v>3</v>
      </c>
      <c r="F26" s="46">
        <v>3</v>
      </c>
      <c r="G26" s="46">
        <v>3</v>
      </c>
      <c r="H26" s="46">
        <v>3</v>
      </c>
      <c r="I26" s="46">
        <v>3</v>
      </c>
      <c r="J26" s="46">
        <v>3</v>
      </c>
      <c r="K26" s="46">
        <v>3</v>
      </c>
      <c r="L26" s="46">
        <v>3</v>
      </c>
      <c r="M26" s="46">
        <v>3</v>
      </c>
      <c r="N26" s="46">
        <v>3</v>
      </c>
      <c r="O26" s="46">
        <v>3</v>
      </c>
      <c r="P26" s="46">
        <v>3</v>
      </c>
      <c r="Q26" s="43"/>
      <c r="R26" s="44"/>
    </row>
    <row r="27" spans="1:18" ht="24" x14ac:dyDescent="0.15">
      <c r="A27" s="68"/>
      <c r="B27" s="7" t="s">
        <v>116</v>
      </c>
      <c r="C27" s="15" t="s">
        <v>117</v>
      </c>
      <c r="D27" s="48" t="s">
        <v>118</v>
      </c>
      <c r="E27" s="88">
        <f>ROUND(E25*(1-E26/100),2)</f>
        <v>39517.800000000003</v>
      </c>
      <c r="F27" s="88">
        <f t="shared" ref="F27:P27" si="2">ROUND(F25*(1-F26/100),2)</f>
        <v>40458.699999999997</v>
      </c>
      <c r="G27" s="88">
        <f t="shared" si="2"/>
        <v>40740</v>
      </c>
      <c r="H27" s="88">
        <f t="shared" si="2"/>
        <v>40740</v>
      </c>
      <c r="I27" s="88">
        <f t="shared" si="2"/>
        <v>40740</v>
      </c>
      <c r="J27" s="88">
        <f t="shared" si="2"/>
        <v>40740</v>
      </c>
      <c r="K27" s="88">
        <f t="shared" si="2"/>
        <v>40740</v>
      </c>
      <c r="L27" s="88">
        <f t="shared" si="2"/>
        <v>40740</v>
      </c>
      <c r="M27" s="88">
        <f t="shared" si="2"/>
        <v>40740</v>
      </c>
      <c r="N27" s="88">
        <f t="shared" si="2"/>
        <v>40458.699999999997</v>
      </c>
      <c r="O27" s="88">
        <f t="shared" si="2"/>
        <v>39517.800000000003</v>
      </c>
      <c r="P27" s="88">
        <f t="shared" si="2"/>
        <v>37636</v>
      </c>
      <c r="Q27" s="49"/>
    </row>
    <row r="28" spans="1:18" ht="24" x14ac:dyDescent="0.15">
      <c r="B28" s="7" t="s">
        <v>119</v>
      </c>
      <c r="C28" s="15" t="s">
        <v>120</v>
      </c>
      <c r="D28" s="7"/>
      <c r="E28" s="50">
        <v>26</v>
      </c>
      <c r="F28" s="50">
        <v>24</v>
      </c>
      <c r="G28" s="50">
        <v>26</v>
      </c>
      <c r="H28" s="50">
        <v>26</v>
      </c>
      <c r="I28" s="50">
        <v>26</v>
      </c>
      <c r="J28" s="50">
        <v>26</v>
      </c>
      <c r="K28" s="50">
        <v>26</v>
      </c>
      <c r="L28" s="50">
        <v>26</v>
      </c>
      <c r="M28" s="50">
        <v>26</v>
      </c>
      <c r="N28" s="50">
        <v>26</v>
      </c>
      <c r="O28" s="50">
        <v>26</v>
      </c>
      <c r="P28" s="50">
        <v>26</v>
      </c>
      <c r="Q28" s="49"/>
    </row>
    <row r="29" spans="1:18" ht="36.6" customHeight="1" x14ac:dyDescent="0.15">
      <c r="A29" s="68"/>
      <c r="B29" s="52" t="s">
        <v>150</v>
      </c>
      <c r="C29" s="53" t="s">
        <v>121</v>
      </c>
      <c r="D29" s="54" t="s">
        <v>122</v>
      </c>
      <c r="E29" s="90">
        <f>ROUND((E27*E28),0)</f>
        <v>1027463</v>
      </c>
      <c r="F29" s="90">
        <f t="shared" ref="F29:P29" si="3">ROUND((F27*F28),0)</f>
        <v>971009</v>
      </c>
      <c r="G29" s="90">
        <f t="shared" si="3"/>
        <v>1059240</v>
      </c>
      <c r="H29" s="90">
        <f t="shared" si="3"/>
        <v>1059240</v>
      </c>
      <c r="I29" s="90">
        <f t="shared" si="3"/>
        <v>1059240</v>
      </c>
      <c r="J29" s="90">
        <f t="shared" si="3"/>
        <v>1059240</v>
      </c>
      <c r="K29" s="90">
        <f t="shared" si="3"/>
        <v>1059240</v>
      </c>
      <c r="L29" s="90">
        <f t="shared" si="3"/>
        <v>1059240</v>
      </c>
      <c r="M29" s="90">
        <f t="shared" si="3"/>
        <v>1059240</v>
      </c>
      <c r="N29" s="90">
        <f t="shared" si="3"/>
        <v>1051926</v>
      </c>
      <c r="O29" s="90">
        <f t="shared" si="3"/>
        <v>1027463</v>
      </c>
      <c r="P29" s="90">
        <f t="shared" si="3"/>
        <v>978536</v>
      </c>
      <c r="Q29" s="55"/>
    </row>
    <row r="30" spans="1:18" x14ac:dyDescent="0.15">
      <c r="B30" s="69"/>
      <c r="C30" s="70"/>
      <c r="D30" s="71"/>
      <c r="E30" s="72"/>
      <c r="F30" s="72"/>
      <c r="G30" s="72"/>
      <c r="H30" s="72"/>
      <c r="I30" s="72"/>
      <c r="J30" s="72"/>
      <c r="K30" s="72"/>
      <c r="L30" s="72"/>
      <c r="M30" s="72"/>
      <c r="N30" s="72"/>
      <c r="O30" s="72"/>
      <c r="P30" s="72"/>
    </row>
    <row r="31" spans="1:18" ht="17.25" x14ac:dyDescent="0.15">
      <c r="B31" s="1" t="s">
        <v>123</v>
      </c>
      <c r="C31" s="65"/>
      <c r="D31" s="65"/>
    </row>
    <row r="32" spans="1:18" x14ac:dyDescent="0.15">
      <c r="B32" s="36"/>
      <c r="C32" s="6" t="s">
        <v>25</v>
      </c>
      <c r="D32" s="6" t="s">
        <v>26</v>
      </c>
      <c r="E32" s="6" t="s">
        <v>5</v>
      </c>
      <c r="F32" s="6" t="s">
        <v>6</v>
      </c>
      <c r="G32" s="6" t="s">
        <v>7</v>
      </c>
      <c r="H32" s="6" t="s">
        <v>8</v>
      </c>
      <c r="I32" s="6" t="s">
        <v>9</v>
      </c>
      <c r="J32" s="6" t="s">
        <v>10</v>
      </c>
      <c r="K32" s="6" t="s">
        <v>11</v>
      </c>
      <c r="L32" s="6" t="s">
        <v>12</v>
      </c>
      <c r="M32" s="6" t="s">
        <v>13</v>
      </c>
      <c r="N32" s="6" t="s">
        <v>14</v>
      </c>
      <c r="O32" s="6" t="s">
        <v>15</v>
      </c>
      <c r="P32" s="6" t="s">
        <v>16</v>
      </c>
      <c r="Q32" s="6" t="s">
        <v>50</v>
      </c>
    </row>
    <row r="33" spans="1:18" ht="53.45" customHeight="1" x14ac:dyDescent="0.15">
      <c r="A33" s="68"/>
      <c r="B33" s="7" t="s">
        <v>151</v>
      </c>
      <c r="C33" s="15" t="s">
        <v>124</v>
      </c>
      <c r="D33" s="7"/>
      <c r="E33" s="73">
        <v>50000</v>
      </c>
      <c r="F33" s="73">
        <v>50000</v>
      </c>
      <c r="G33" s="73">
        <v>50000</v>
      </c>
      <c r="H33" s="73">
        <v>50000</v>
      </c>
      <c r="I33" s="73">
        <v>50000</v>
      </c>
      <c r="J33" s="73">
        <v>50000</v>
      </c>
      <c r="K33" s="73">
        <v>50000</v>
      </c>
      <c r="L33" s="73">
        <v>50000</v>
      </c>
      <c r="M33" s="73">
        <v>50000</v>
      </c>
      <c r="N33" s="73">
        <v>50000</v>
      </c>
      <c r="O33" s="73">
        <v>50000</v>
      </c>
      <c r="P33" s="73">
        <v>50000</v>
      </c>
      <c r="Q33" s="43"/>
    </row>
    <row r="34" spans="1:18" ht="24" x14ac:dyDescent="0.15">
      <c r="B34" s="7" t="s">
        <v>44</v>
      </c>
      <c r="C34" s="15" t="s">
        <v>125</v>
      </c>
      <c r="D34" s="74" t="s">
        <v>109</v>
      </c>
      <c r="E34" s="46">
        <v>3</v>
      </c>
      <c r="F34" s="46">
        <v>3</v>
      </c>
      <c r="G34" s="46">
        <v>3</v>
      </c>
      <c r="H34" s="46">
        <v>3</v>
      </c>
      <c r="I34" s="46">
        <v>3</v>
      </c>
      <c r="J34" s="46">
        <v>3</v>
      </c>
      <c r="K34" s="46">
        <v>3</v>
      </c>
      <c r="L34" s="46">
        <v>3</v>
      </c>
      <c r="M34" s="46">
        <v>3</v>
      </c>
      <c r="N34" s="46">
        <v>3</v>
      </c>
      <c r="O34" s="46">
        <v>3</v>
      </c>
      <c r="P34" s="46">
        <v>3</v>
      </c>
      <c r="Q34" s="43"/>
      <c r="R34" s="44"/>
    </row>
    <row r="35" spans="1:18" ht="24" x14ac:dyDescent="0.15">
      <c r="A35" s="68"/>
      <c r="B35" s="7" t="s">
        <v>110</v>
      </c>
      <c r="C35" s="15" t="s">
        <v>126</v>
      </c>
      <c r="D35" s="48" t="s">
        <v>127</v>
      </c>
      <c r="E35" s="91">
        <f>ROUND((E33*(1-E34/100)),1)</f>
        <v>48500</v>
      </c>
      <c r="F35" s="91">
        <f t="shared" ref="F35:P35" si="4">ROUND((F33*(1-F34/100)),1)</f>
        <v>48500</v>
      </c>
      <c r="G35" s="91">
        <f t="shared" si="4"/>
        <v>48500</v>
      </c>
      <c r="H35" s="91">
        <f t="shared" si="4"/>
        <v>48500</v>
      </c>
      <c r="I35" s="91">
        <f t="shared" si="4"/>
        <v>48500</v>
      </c>
      <c r="J35" s="91">
        <f t="shared" si="4"/>
        <v>48500</v>
      </c>
      <c r="K35" s="91">
        <f t="shared" si="4"/>
        <v>48500</v>
      </c>
      <c r="L35" s="91">
        <f t="shared" si="4"/>
        <v>48500</v>
      </c>
      <c r="M35" s="91">
        <f t="shared" si="4"/>
        <v>48500</v>
      </c>
      <c r="N35" s="91">
        <f t="shared" si="4"/>
        <v>48500</v>
      </c>
      <c r="O35" s="91">
        <f t="shared" si="4"/>
        <v>48500</v>
      </c>
      <c r="P35" s="91">
        <f t="shared" si="4"/>
        <v>48500</v>
      </c>
      <c r="Q35" s="43"/>
    </row>
    <row r="36" spans="1:18" ht="60.95" customHeight="1" x14ac:dyDescent="0.15">
      <c r="A36" s="68"/>
      <c r="B36" s="7" t="s">
        <v>45</v>
      </c>
      <c r="C36" s="15" t="s">
        <v>128</v>
      </c>
      <c r="D36" s="75" t="s">
        <v>129</v>
      </c>
      <c r="E36" s="91">
        <f>IF(E35&gt;$E$22,$E$22,E35)</f>
        <v>42000</v>
      </c>
      <c r="F36" s="91">
        <f t="shared" ref="F36:P36" si="5">IF(F35&gt;$E$22,$E$22,F35)</f>
        <v>42000</v>
      </c>
      <c r="G36" s="91">
        <f t="shared" si="5"/>
        <v>42000</v>
      </c>
      <c r="H36" s="91">
        <f t="shared" si="5"/>
        <v>42000</v>
      </c>
      <c r="I36" s="91">
        <f t="shared" si="5"/>
        <v>42000</v>
      </c>
      <c r="J36" s="91">
        <f t="shared" si="5"/>
        <v>42000</v>
      </c>
      <c r="K36" s="91">
        <f t="shared" si="5"/>
        <v>42000</v>
      </c>
      <c r="L36" s="91">
        <f t="shared" si="5"/>
        <v>42000</v>
      </c>
      <c r="M36" s="91">
        <f t="shared" si="5"/>
        <v>42000</v>
      </c>
      <c r="N36" s="91">
        <f t="shared" si="5"/>
        <v>42000</v>
      </c>
      <c r="O36" s="91">
        <f t="shared" si="5"/>
        <v>42000</v>
      </c>
      <c r="P36" s="91">
        <f t="shared" si="5"/>
        <v>42000</v>
      </c>
      <c r="Q36" s="43"/>
    </row>
    <row r="37" spans="1:18" ht="53.45" customHeight="1" x14ac:dyDescent="0.15">
      <c r="A37" s="68"/>
      <c r="B37" s="7" t="s">
        <v>46</v>
      </c>
      <c r="C37" s="15" t="s">
        <v>130</v>
      </c>
      <c r="D37" s="74" t="s">
        <v>115</v>
      </c>
      <c r="E37" s="46">
        <v>3</v>
      </c>
      <c r="F37" s="46">
        <v>3</v>
      </c>
      <c r="G37" s="46">
        <v>3</v>
      </c>
      <c r="H37" s="46">
        <v>3</v>
      </c>
      <c r="I37" s="46">
        <v>3</v>
      </c>
      <c r="J37" s="46">
        <v>3</v>
      </c>
      <c r="K37" s="46">
        <v>3</v>
      </c>
      <c r="L37" s="46">
        <v>3</v>
      </c>
      <c r="M37" s="46">
        <v>3</v>
      </c>
      <c r="N37" s="46">
        <v>3</v>
      </c>
      <c r="O37" s="46">
        <v>3</v>
      </c>
      <c r="P37" s="46">
        <v>3</v>
      </c>
      <c r="Q37" s="43"/>
      <c r="R37" s="44"/>
    </row>
    <row r="38" spans="1:18" ht="24" x14ac:dyDescent="0.15">
      <c r="A38" s="68"/>
      <c r="B38" s="7" t="s">
        <v>116</v>
      </c>
      <c r="C38" s="15" t="s">
        <v>131</v>
      </c>
      <c r="D38" s="48" t="s">
        <v>148</v>
      </c>
      <c r="E38" s="89">
        <f>ROUND((E36*(1-E37/100)),1)</f>
        <v>40740</v>
      </c>
      <c r="F38" s="89">
        <f t="shared" ref="F38:P38" si="6">ROUND((F36*(1-F37/100)),1)</f>
        <v>40740</v>
      </c>
      <c r="G38" s="89">
        <f t="shared" si="6"/>
        <v>40740</v>
      </c>
      <c r="H38" s="89">
        <f t="shared" si="6"/>
        <v>40740</v>
      </c>
      <c r="I38" s="89">
        <f t="shared" si="6"/>
        <v>40740</v>
      </c>
      <c r="J38" s="89">
        <f t="shared" si="6"/>
        <v>40740</v>
      </c>
      <c r="K38" s="89">
        <f t="shared" si="6"/>
        <v>40740</v>
      </c>
      <c r="L38" s="89">
        <f t="shared" si="6"/>
        <v>40740</v>
      </c>
      <c r="M38" s="89">
        <f t="shared" si="6"/>
        <v>40740</v>
      </c>
      <c r="N38" s="89">
        <f t="shared" si="6"/>
        <v>40740</v>
      </c>
      <c r="O38" s="89">
        <f t="shared" si="6"/>
        <v>40740</v>
      </c>
      <c r="P38" s="89">
        <f t="shared" si="6"/>
        <v>40740</v>
      </c>
      <c r="Q38" s="43"/>
    </row>
    <row r="39" spans="1:18" ht="30.6" customHeight="1" x14ac:dyDescent="0.15">
      <c r="B39" s="7" t="s">
        <v>132</v>
      </c>
      <c r="C39" s="15" t="s">
        <v>133</v>
      </c>
      <c r="D39" s="48" t="s">
        <v>134</v>
      </c>
      <c r="E39" s="92">
        <f>31-E28</f>
        <v>5</v>
      </c>
      <c r="F39" s="92">
        <f>28-F28</f>
        <v>4</v>
      </c>
      <c r="G39" s="92">
        <f t="shared" ref="G39:P39" si="7">31-G28</f>
        <v>5</v>
      </c>
      <c r="H39" s="92">
        <f>30-H28</f>
        <v>4</v>
      </c>
      <c r="I39" s="92">
        <f t="shared" si="7"/>
        <v>5</v>
      </c>
      <c r="J39" s="92">
        <f>30-J28</f>
        <v>4</v>
      </c>
      <c r="K39" s="92">
        <f t="shared" si="7"/>
        <v>5</v>
      </c>
      <c r="L39" s="92">
        <f t="shared" si="7"/>
        <v>5</v>
      </c>
      <c r="M39" s="92">
        <f>30-M28</f>
        <v>4</v>
      </c>
      <c r="N39" s="92">
        <f t="shared" si="7"/>
        <v>5</v>
      </c>
      <c r="O39" s="92">
        <f>30-O28</f>
        <v>4</v>
      </c>
      <c r="P39" s="92">
        <f t="shared" si="7"/>
        <v>5</v>
      </c>
      <c r="Q39" s="43"/>
    </row>
    <row r="40" spans="1:18" ht="56.1" customHeight="1" x14ac:dyDescent="0.15">
      <c r="B40" s="52" t="s">
        <v>152</v>
      </c>
      <c r="C40" s="53" t="s">
        <v>135</v>
      </c>
      <c r="D40" s="54" t="s">
        <v>136</v>
      </c>
      <c r="E40" s="90">
        <f>ROUND((E38*E39),0)</f>
        <v>203700</v>
      </c>
      <c r="F40" s="90">
        <f t="shared" ref="F40" si="8">ROUND((F38*F39),0)</f>
        <v>162960</v>
      </c>
      <c r="G40" s="90">
        <f t="shared" ref="G40" si="9">ROUND((G38*G39),0)</f>
        <v>203700</v>
      </c>
      <c r="H40" s="90">
        <f t="shared" ref="H40" si="10">ROUND((H38*H39),0)</f>
        <v>162960</v>
      </c>
      <c r="I40" s="90">
        <f t="shared" ref="I40" si="11">ROUND((I38*I39),0)</f>
        <v>203700</v>
      </c>
      <c r="J40" s="90">
        <f t="shared" ref="J40" si="12">ROUND((J38*J39),0)</f>
        <v>162960</v>
      </c>
      <c r="K40" s="90">
        <f t="shared" ref="K40" si="13">ROUND((K38*K39),0)</f>
        <v>203700</v>
      </c>
      <c r="L40" s="90">
        <f t="shared" ref="L40" si="14">ROUND((L38*L39),0)</f>
        <v>203700</v>
      </c>
      <c r="M40" s="90">
        <f t="shared" ref="M40" si="15">ROUND((M38*M39),0)</f>
        <v>162960</v>
      </c>
      <c r="N40" s="90">
        <f t="shared" ref="N40" si="16">ROUND((N38*N39),0)</f>
        <v>203700</v>
      </c>
      <c r="O40" s="90">
        <f t="shared" ref="O40" si="17">ROUND((O38*O39),0)</f>
        <v>162960</v>
      </c>
      <c r="P40" s="90">
        <f t="shared" ref="P40" si="18">ROUND((P38*P39),0)</f>
        <v>203700</v>
      </c>
      <c r="Q40" s="55"/>
    </row>
    <row r="41" spans="1:18" ht="12.75" customHeight="1" x14ac:dyDescent="0.15">
      <c r="B41" s="76"/>
      <c r="C41" s="77"/>
      <c r="D41" s="76"/>
      <c r="E41" s="78"/>
      <c r="F41" s="78"/>
      <c r="G41" s="78"/>
      <c r="H41" s="78"/>
      <c r="I41" s="78"/>
      <c r="J41" s="78"/>
      <c r="K41" s="78"/>
      <c r="L41" s="78"/>
      <c r="M41" s="78"/>
      <c r="N41" s="78"/>
      <c r="O41" s="78"/>
      <c r="P41" s="78"/>
    </row>
    <row r="42" spans="1:18" ht="30" customHeight="1" x14ac:dyDescent="0.15">
      <c r="B42" s="7" t="s">
        <v>137</v>
      </c>
      <c r="C42" s="15" t="s">
        <v>138</v>
      </c>
      <c r="D42" s="48" t="s">
        <v>139</v>
      </c>
      <c r="E42" s="86">
        <f>E29+E40</f>
        <v>1231163</v>
      </c>
      <c r="F42" s="86">
        <f t="shared" ref="F42:P42" si="19">F29+F40</f>
        <v>1133969</v>
      </c>
      <c r="G42" s="86">
        <f t="shared" si="19"/>
        <v>1262940</v>
      </c>
      <c r="H42" s="86">
        <f t="shared" si="19"/>
        <v>1222200</v>
      </c>
      <c r="I42" s="86">
        <f t="shared" si="19"/>
        <v>1262940</v>
      </c>
      <c r="J42" s="86">
        <f t="shared" si="19"/>
        <v>1222200</v>
      </c>
      <c r="K42" s="86">
        <f t="shared" si="19"/>
        <v>1262940</v>
      </c>
      <c r="L42" s="86">
        <f t="shared" si="19"/>
        <v>1262940</v>
      </c>
      <c r="M42" s="86">
        <f t="shared" si="19"/>
        <v>1222200</v>
      </c>
      <c r="N42" s="86">
        <f t="shared" si="19"/>
        <v>1255626</v>
      </c>
      <c r="O42" s="86">
        <f t="shared" si="19"/>
        <v>1190423</v>
      </c>
      <c r="P42" s="86">
        <f t="shared" si="19"/>
        <v>1182236</v>
      </c>
    </row>
    <row r="43" spans="1:18" ht="30" customHeight="1" x14ac:dyDescent="0.15">
      <c r="B43" s="7" t="s">
        <v>48</v>
      </c>
      <c r="C43" s="15" t="s">
        <v>35</v>
      </c>
      <c r="D43" s="48" t="s">
        <v>47</v>
      </c>
      <c r="E43" s="86">
        <f>SUM(E42:P42)</f>
        <v>14711777</v>
      </c>
      <c r="F43" s="12"/>
      <c r="G43" s="12"/>
      <c r="H43" s="12"/>
      <c r="I43" s="12"/>
      <c r="J43" s="12"/>
      <c r="K43" s="12"/>
      <c r="L43" s="12"/>
      <c r="M43" s="12"/>
      <c r="N43" s="12"/>
      <c r="O43" s="12"/>
      <c r="P43" s="12"/>
    </row>
    <row r="44" spans="1:18" ht="15.6" customHeight="1" x14ac:dyDescent="0.15">
      <c r="B44" s="56"/>
      <c r="C44" s="10"/>
      <c r="D44" s="56"/>
      <c r="E44" s="12"/>
      <c r="F44" s="12"/>
      <c r="G44" s="12"/>
      <c r="H44" s="12"/>
      <c r="I44" s="12"/>
      <c r="J44" s="12"/>
      <c r="K44" s="12"/>
      <c r="L44" s="12"/>
      <c r="M44" s="12"/>
      <c r="N44" s="12"/>
      <c r="O44" s="12"/>
      <c r="P44" s="12"/>
    </row>
    <row r="45" spans="1:18" ht="26.45" customHeight="1" x14ac:dyDescent="0.15">
      <c r="B45" s="57" t="s">
        <v>19</v>
      </c>
      <c r="C45" s="58"/>
      <c r="D45" s="57"/>
      <c r="E45" s="12"/>
      <c r="F45" s="12"/>
      <c r="G45" s="12"/>
      <c r="H45" s="12"/>
      <c r="I45" s="12"/>
      <c r="J45" s="12"/>
      <c r="K45" s="12"/>
      <c r="L45" s="12"/>
      <c r="M45" s="12"/>
      <c r="N45" s="12"/>
      <c r="O45" s="12"/>
      <c r="P45" s="12"/>
    </row>
    <row r="46" spans="1:18" ht="30" customHeight="1" x14ac:dyDescent="0.15">
      <c r="B46" s="7" t="s">
        <v>140</v>
      </c>
      <c r="C46" s="15" t="s">
        <v>141</v>
      </c>
      <c r="D46" s="48"/>
      <c r="E46" s="59">
        <v>0.6</v>
      </c>
      <c r="F46" s="12" t="s">
        <v>17</v>
      </c>
      <c r="G46" s="12"/>
      <c r="H46" s="105" t="s">
        <v>88</v>
      </c>
      <c r="I46" s="106"/>
      <c r="J46" s="119" t="s">
        <v>73</v>
      </c>
      <c r="K46" s="126"/>
      <c r="L46" s="126"/>
      <c r="M46" s="126"/>
      <c r="N46" s="127"/>
      <c r="O46" s="12"/>
      <c r="P46" s="12"/>
      <c r="R46" s="79"/>
    </row>
    <row r="47" spans="1:18" ht="30" customHeight="1" x14ac:dyDescent="0.15">
      <c r="B47" s="7" t="s">
        <v>142</v>
      </c>
      <c r="C47" s="15" t="s">
        <v>143</v>
      </c>
      <c r="D47" s="48"/>
      <c r="E47" s="59">
        <v>0.96</v>
      </c>
      <c r="F47" s="12" t="s">
        <v>17</v>
      </c>
      <c r="G47" s="12"/>
      <c r="H47" s="105" t="s">
        <v>88</v>
      </c>
      <c r="I47" s="106"/>
      <c r="J47" s="119" t="s">
        <v>74</v>
      </c>
      <c r="K47" s="126"/>
      <c r="L47" s="126"/>
      <c r="M47" s="126"/>
      <c r="N47" s="127"/>
      <c r="O47" s="12"/>
      <c r="P47" s="12"/>
      <c r="R47" s="79"/>
    </row>
    <row r="48" spans="1:18" ht="30" customHeight="1" x14ac:dyDescent="0.15">
      <c r="B48" s="12"/>
      <c r="C48" s="17"/>
      <c r="D48" s="60"/>
      <c r="E48" s="12"/>
      <c r="F48" s="12"/>
      <c r="G48" s="12"/>
      <c r="O48" s="12"/>
      <c r="P48" s="12"/>
    </row>
    <row r="49" spans="2:16" ht="30" customHeight="1" x14ac:dyDescent="0.15">
      <c r="B49" s="7" t="s">
        <v>27</v>
      </c>
      <c r="C49" s="15" t="s">
        <v>144</v>
      </c>
      <c r="D49" s="48" t="s">
        <v>145</v>
      </c>
      <c r="E49" s="90">
        <f>$E$43*E46/1000</f>
        <v>8827.0661999999993</v>
      </c>
      <c r="F49" s="12" t="s">
        <v>18</v>
      </c>
      <c r="G49" s="12"/>
      <c r="H49" s="12"/>
      <c r="I49" s="12"/>
      <c r="J49" s="12"/>
      <c r="K49" s="12"/>
      <c r="L49" s="12"/>
      <c r="M49" s="12"/>
      <c r="N49" s="12"/>
      <c r="O49" s="12"/>
      <c r="P49" s="12"/>
    </row>
    <row r="50" spans="2:16" ht="30" customHeight="1" x14ac:dyDescent="0.15">
      <c r="B50" s="7" t="s">
        <v>75</v>
      </c>
      <c r="C50" s="15" t="s">
        <v>76</v>
      </c>
      <c r="D50" s="48" t="s">
        <v>146</v>
      </c>
      <c r="E50" s="90">
        <f>$E$43*E47/1000</f>
        <v>14123.305920000001</v>
      </c>
      <c r="F50" s="12"/>
      <c r="G50" s="12"/>
      <c r="H50" s="12"/>
      <c r="I50" s="12"/>
      <c r="J50" s="12"/>
      <c r="K50" s="12"/>
      <c r="L50" s="12"/>
      <c r="M50" s="12"/>
      <c r="N50" s="12"/>
      <c r="O50" s="12"/>
      <c r="P50" s="12"/>
    </row>
    <row r="51" spans="2:16" ht="30" customHeight="1" x14ac:dyDescent="0.15">
      <c r="B51" s="7" t="s">
        <v>28</v>
      </c>
      <c r="C51" s="15" t="s">
        <v>147</v>
      </c>
      <c r="D51" s="48"/>
      <c r="E51" s="32">
        <v>0</v>
      </c>
      <c r="F51" s="12" t="s">
        <v>18</v>
      </c>
      <c r="G51" s="12"/>
      <c r="H51" s="12"/>
      <c r="I51" s="12"/>
      <c r="J51" s="12"/>
      <c r="K51" s="12"/>
      <c r="L51" s="12"/>
      <c r="M51" s="12"/>
      <c r="N51" s="12"/>
      <c r="O51" s="12"/>
      <c r="P51" s="12"/>
    </row>
    <row r="52" spans="2:16" ht="30" customHeight="1" x14ac:dyDescent="0.15">
      <c r="B52" s="12"/>
      <c r="C52" s="17"/>
      <c r="D52" s="60"/>
      <c r="E52" s="12"/>
      <c r="F52" s="12"/>
      <c r="G52" s="12"/>
      <c r="H52" s="12"/>
      <c r="I52" s="12"/>
      <c r="J52" s="12"/>
      <c r="K52" s="12"/>
      <c r="L52" s="12"/>
      <c r="M52" s="12"/>
      <c r="N52" s="12"/>
      <c r="O52" s="12"/>
      <c r="P52" s="12"/>
    </row>
    <row r="53" spans="2:16" ht="30" customHeight="1" x14ac:dyDescent="0.15">
      <c r="B53" s="7" t="s">
        <v>80</v>
      </c>
      <c r="C53" s="15" t="s">
        <v>77</v>
      </c>
      <c r="D53" s="48" t="s">
        <v>49</v>
      </c>
      <c r="E53" s="93">
        <f>ROUNDDOWN(E49-$E$51,0)</f>
        <v>8827</v>
      </c>
      <c r="F53" s="12" t="s">
        <v>18</v>
      </c>
      <c r="G53" s="12"/>
      <c r="H53" s="35" t="s">
        <v>37</v>
      </c>
      <c r="I53" s="12"/>
      <c r="J53" s="12"/>
      <c r="K53" s="12"/>
      <c r="L53" s="12"/>
      <c r="M53" s="12"/>
      <c r="N53" s="12"/>
      <c r="O53" s="12"/>
      <c r="P53" s="12"/>
    </row>
    <row r="54" spans="2:16" ht="30" customHeight="1" x14ac:dyDescent="0.15">
      <c r="B54" s="7" t="s">
        <v>81</v>
      </c>
      <c r="C54" s="15" t="s">
        <v>78</v>
      </c>
      <c r="D54" s="48" t="s">
        <v>79</v>
      </c>
      <c r="E54" s="93">
        <f>ROUNDDOWN(E50-$E$51,0)</f>
        <v>14123</v>
      </c>
      <c r="F54" s="12" t="s">
        <v>18</v>
      </c>
      <c r="G54" s="12"/>
      <c r="H54" s="35" t="s">
        <v>37</v>
      </c>
      <c r="I54" s="12"/>
      <c r="J54" s="12"/>
      <c r="K54" s="12"/>
      <c r="L54" s="12"/>
      <c r="M54" s="12"/>
      <c r="N54" s="12"/>
      <c r="O54" s="12"/>
      <c r="P54" s="12"/>
    </row>
    <row r="55" spans="2:16" x14ac:dyDescent="0.15">
      <c r="B55" s="12"/>
      <c r="C55" s="12"/>
      <c r="D55" s="12"/>
      <c r="E55" s="12"/>
      <c r="F55" s="12"/>
      <c r="G55" s="12"/>
      <c r="H55" s="12"/>
      <c r="I55" s="12"/>
      <c r="J55" s="12"/>
      <c r="K55" s="12"/>
      <c r="L55" s="12"/>
      <c r="M55" s="12"/>
      <c r="N55" s="12"/>
      <c r="O55" s="12"/>
      <c r="P55" s="12"/>
    </row>
  </sheetData>
  <sheetProtection sheet="1" objects="1" scenarios="1"/>
  <mergeCells count="16">
    <mergeCell ref="P13:P14"/>
    <mergeCell ref="Q13:Q14"/>
    <mergeCell ref="P15:P16"/>
    <mergeCell ref="Q15:Q16"/>
    <mergeCell ref="H46:I46"/>
    <mergeCell ref="J46:N46"/>
    <mergeCell ref="H47:I47"/>
    <mergeCell ref="J47:N47"/>
    <mergeCell ref="C3:J3"/>
    <mergeCell ref="I7:J7"/>
    <mergeCell ref="K7:L7"/>
    <mergeCell ref="B4:B5"/>
    <mergeCell ref="D4:J4"/>
    <mergeCell ref="F5:G5"/>
    <mergeCell ref="D7:E7"/>
    <mergeCell ref="G7:H7"/>
  </mergeCells>
  <phoneticPr fontId="2"/>
  <dataValidations disablePrompts="1" count="1">
    <dataValidation type="list" allowBlank="1" showInputMessage="1" showErrorMessage="1" sqref="D9" xr:uid="{0880F129-DF61-4F2B-A310-A5CD342BBBD4}">
      <formula1>$R$4:$R$8</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蓄電池(全量売電＋再エネ)_記入用</vt:lpstr>
      <vt:lpstr>蓄電池(全量売電＋再エネ)_記入例</vt:lpstr>
      <vt:lpstr>蓄電池（自家消費＋再エネ）_記入用</vt:lpstr>
      <vt:lpstr>蓄電池（自家消費＋再エネ）_記入例</vt:lpstr>
      <vt:lpstr>'蓄電池(全量売電＋再エネ)_記入例'!Print_Area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2022-04-05T02:16:50Z</dcterms:created>
  <dcterms:modified xsi:type="dcterms:W3CDTF">2026-04-22T02:15:42Z</dcterms:modified>
</cp:coreProperties>
</file>