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8F965D10-9E45-41B4-8B58-06974E90C862}" xr6:coauthVersionLast="47" xr6:coauthVersionMax="47" xr10:uidLastSave="{00000000-0000-0000-0000-000000000000}"/>
  <bookViews>
    <workbookView xWindow="-120" yWindow="-120" windowWidth="29040" windowHeight="15840" xr2:uid="{00000000-000D-0000-FFFF-FFFF00000000}"/>
  </bookViews>
  <sheets>
    <sheet name="バイオマス発電_記入用(リファレンス）" sheetId="7" r:id="rId1"/>
    <sheet name="バイオマス発電_記入用(BaU）" sheetId="13" r:id="rId2"/>
    <sheet name="燃料の排出係数(IPCC)" sheetId="12" r:id="rId3"/>
  </sheets>
  <definedNames>
    <definedName name="_xlnm.Print_Area" localSheetId="1">'バイオマス発電_記入用(BaU）'!$A$1:$S$48</definedName>
    <definedName name="_xlnm.Print_Area" localSheetId="0">'バイオマス発電_記入用(リファレンス）'!$A$1:$S$46</definedName>
    <definedName name="_xlnm.Print_Area" localSheetId="2">'燃料の排出係数(IPCC)'!$A$1:$Y$141</definedName>
    <definedName name="_xlnm.Print_Titles" localSheetId="1">'バイオマス発電_記入用(BaU）'!$4:$4</definedName>
    <definedName name="_xlnm.Print_Titles" localSheetId="0">'バイオマス発電_記入用(リファレンス）'!$2:$2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2" i="13" l="1"/>
  <c r="R36" i="13"/>
  <c r="R34" i="13"/>
  <c r="R28" i="13"/>
  <c r="R20" i="13"/>
  <c r="R16" i="13" s="1"/>
  <c r="R15" i="13" s="1"/>
  <c r="R32" i="7"/>
  <c r="R40" i="7"/>
  <c r="R34" i="7"/>
  <c r="R27" i="13" l="1"/>
  <c r="R12" i="13" s="1"/>
  <c r="R18" i="7"/>
  <c r="R26" i="7"/>
  <c r="E77" i="12"/>
  <c r="E6" i="12"/>
  <c r="R25" i="7" l="1"/>
  <c r="R14" i="7" l="1"/>
  <c r="R13" i="7" l="1"/>
  <c r="R10" i="7" l="1"/>
</calcChain>
</file>

<file path=xl/sharedStrings.xml><?xml version="1.0" encoding="utf-8"?>
<sst xmlns="http://schemas.openxmlformats.org/spreadsheetml/2006/main" count="222" uniqueCount="98">
  <si>
    <t>ton-CO2/年</t>
    <rPh sb="8" eb="9">
      <t>ネン</t>
    </rPh>
    <phoneticPr fontId="1"/>
  </si>
  <si>
    <t>●リファレンスＣＯ２排出量の計算</t>
    <rPh sb="10" eb="12">
      <t>ハイシュツ</t>
    </rPh>
    <rPh sb="12" eb="13">
      <t>リョウ</t>
    </rPh>
    <rPh sb="14" eb="16">
      <t>ケイサン</t>
    </rPh>
    <phoneticPr fontId="1"/>
  </si>
  <si>
    <t>MWｈ/年</t>
    <rPh sb="4" eb="5">
      <t>ネン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</si>
  <si>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</si>
  <si>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</si>
  <si>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</si>
  <si>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NCV</t>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</si>
  <si>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</si>
  <si>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</si>
  <si>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</si>
  <si>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</si>
  <si>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</si>
  <si>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</si>
  <si>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</si>
  <si>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</si>
  <si>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</si>
  <si>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</si>
  <si>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</si>
  <si>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</si>
  <si>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</si>
  <si>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◎トータルCO2排出削減量</t>
    <rPh sb="8" eb="10">
      <t>ハイシュツ</t>
    </rPh>
    <rPh sb="10" eb="12">
      <t>サクゲン</t>
    </rPh>
    <rPh sb="12" eb="13">
      <t>リョウ</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</si>
  <si>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</si>
  <si>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</si>
  <si>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</si>
  <si>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</si>
  <si>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</si>
  <si>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</si>
  <si>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</si>
  <si>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RE</t>
    <phoneticPr fontId="1"/>
  </si>
  <si>
    <t>PE</t>
    <phoneticPr fontId="1"/>
  </si>
  <si>
    <r>
      <t>EF</t>
    </r>
    <r>
      <rPr>
        <vertAlign val="subscript"/>
        <sz val="11"/>
        <color theme="1"/>
        <rFont val="ＭＳ Ｐゴシック"/>
        <family val="3"/>
        <charset val="128"/>
        <scheme val="minor"/>
      </rPr>
      <t>RE,elec</t>
    </r>
    <phoneticPr fontId="1"/>
  </si>
  <si>
    <r>
      <t>NEG</t>
    </r>
    <r>
      <rPr>
        <vertAlign val="subscript"/>
        <sz val="11"/>
        <color theme="1"/>
        <rFont val="ＭＳ Ｐゴシック"/>
        <family val="3"/>
        <charset val="128"/>
        <scheme val="minor"/>
      </rPr>
      <t>p</t>
    </r>
    <phoneticPr fontId="1"/>
  </si>
  <si>
    <t>kW</t>
    <phoneticPr fontId="1"/>
  </si>
  <si>
    <t>h/年</t>
    <rPh sb="2" eb="3">
      <t>ネン</t>
    </rPh>
    <phoneticPr fontId="1"/>
  </si>
  <si>
    <t>年間稼働時間</t>
    <phoneticPr fontId="1"/>
  </si>
  <si>
    <t>年間稼働時間＝1日あたり稼働時間（h/day）×稼働日数（day/年）</t>
    <rPh sb="0" eb="6">
      <t>ネンカンカドウジカン</t>
    </rPh>
    <rPh sb="8" eb="9">
      <t>ニチ</t>
    </rPh>
    <rPh sb="12" eb="16">
      <t>カドウジカン</t>
    </rPh>
    <rPh sb="24" eb="28">
      <t>カドウニッスウ</t>
    </rPh>
    <rPh sb="33" eb="34">
      <t>ネン</t>
    </rPh>
    <phoneticPr fontId="1"/>
  </si>
  <si>
    <t>1日あたり稼働時間</t>
    <rPh sb="1" eb="2">
      <t>ニチ</t>
    </rPh>
    <rPh sb="5" eb="9">
      <t>カドウジカン</t>
    </rPh>
    <phoneticPr fontId="1"/>
  </si>
  <si>
    <t>稼働日数</t>
    <rPh sb="0" eb="4">
      <t>カドウニッスウ</t>
    </rPh>
    <phoneticPr fontId="1"/>
  </si>
  <si>
    <t>h/day</t>
    <phoneticPr fontId="1"/>
  </si>
  <si>
    <t>day/年</t>
    <rPh sb="4" eb="5">
      <t>ネン</t>
    </rPh>
    <phoneticPr fontId="1"/>
  </si>
  <si>
    <t>EG</t>
    <phoneticPr fontId="1"/>
  </si>
  <si>
    <t>EC</t>
    <phoneticPr fontId="1"/>
  </si>
  <si>
    <t>ER</t>
    <phoneticPr fontId="1"/>
  </si>
  <si>
    <t>補機消費電力：　理論上の最大値とすること。</t>
    <rPh sb="0" eb="6">
      <t>ホキショウヒデンリョク</t>
    </rPh>
    <rPh sb="8" eb="11">
      <t>リロンジョウ</t>
    </rPh>
    <rPh sb="12" eb="15">
      <t>サイダイチ</t>
    </rPh>
    <phoneticPr fontId="1"/>
  </si>
  <si>
    <t>年間稼働日数：　計画された定期メインテナンスの期間を除く。</t>
    <rPh sb="0" eb="6">
      <t>ネンカンカドウニッスウ</t>
    </rPh>
    <rPh sb="8" eb="10">
      <t>ケイカク</t>
    </rPh>
    <rPh sb="13" eb="15">
      <t>テイキ</t>
    </rPh>
    <rPh sb="23" eb="25">
      <t>キカン</t>
    </rPh>
    <rPh sb="26" eb="27">
      <t>ノゾ</t>
    </rPh>
    <phoneticPr fontId="1"/>
  </si>
  <si>
    <r>
      <t>＝PE</t>
    </r>
    <r>
      <rPr>
        <vertAlign val="subscript"/>
        <sz val="11"/>
        <color theme="1"/>
        <rFont val="ＭＳ Ｐゴシック"/>
        <family val="3"/>
        <charset val="128"/>
        <scheme val="minor"/>
      </rPr>
      <t>ONSITE,p</t>
    </r>
    <r>
      <rPr>
        <sz val="11"/>
        <color theme="1"/>
        <rFont val="ＭＳ Ｐゴシック"/>
        <family val="2"/>
        <charset val="128"/>
        <scheme val="minor"/>
      </rPr>
      <t>＋PE</t>
    </r>
    <r>
      <rPr>
        <vertAlign val="subscript"/>
        <sz val="11"/>
        <color theme="1"/>
        <rFont val="ＭＳ Ｐゴシック"/>
        <family val="3"/>
        <charset val="128"/>
        <scheme val="minor"/>
      </rPr>
      <t>TRANS,p</t>
    </r>
    <phoneticPr fontId="1"/>
  </si>
  <si>
    <r>
      <t>PE</t>
    </r>
    <r>
      <rPr>
        <vertAlign val="subscript"/>
        <sz val="11"/>
        <color theme="1"/>
        <rFont val="ＭＳ Ｐゴシック"/>
        <family val="3"/>
        <charset val="128"/>
        <scheme val="minor"/>
      </rPr>
      <t>ONSITE,p</t>
    </r>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</si>
  <si>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</si>
  <si>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</si>
  <si>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t>FC</t>
    <phoneticPr fontId="1"/>
  </si>
  <si>
    <t>EFfuel,i</t>
    <phoneticPr fontId="1"/>
  </si>
  <si>
    <t>化石燃料消費量</t>
    <rPh sb="0" eb="7">
      <t>カセキネンリョウショウヒリョウ</t>
    </rPh>
    <phoneticPr fontId="1"/>
  </si>
  <si>
    <t>化石燃料の真発熱量</t>
    <rPh sb="0" eb="4">
      <t>カセキネンリョウ</t>
    </rPh>
    <rPh sb="5" eb="9">
      <t>シンハツネツリョウ</t>
    </rPh>
    <phoneticPr fontId="1"/>
  </si>
  <si>
    <t>化石燃料の熱量当たり排出係数</t>
    <rPh sb="0" eb="4">
      <t>カセキネンリョウ</t>
    </rPh>
    <rPh sb="5" eb="8">
      <t>ネツリョウア</t>
    </rPh>
    <rPh sb="10" eb="14">
      <t>ハイシュツケイスウ</t>
    </rPh>
    <phoneticPr fontId="1"/>
  </si>
  <si>
    <t>＝（（EG（ｋW）－EC（ｋW)）×年間稼働時間（h/年））/1000</t>
    <phoneticPr fontId="1"/>
  </si>
  <si>
    <t>H</t>
    <phoneticPr fontId="1"/>
  </si>
  <si>
    <t>mass or volume /p</t>
    <phoneticPr fontId="1"/>
  </si>
  <si>
    <t>GJ/mass or volume</t>
    <phoneticPr fontId="1"/>
  </si>
  <si>
    <t>tCO2/GJ</t>
    <phoneticPr fontId="1"/>
  </si>
  <si>
    <t>バイオマス発電システムの稼働時の化石燃料消費によるCO2排出量</t>
    <rPh sb="5" eb="7">
      <t>ハツデン</t>
    </rPh>
    <rPh sb="12" eb="14">
      <t>カドウ</t>
    </rPh>
    <rPh sb="14" eb="15">
      <t>ジ</t>
    </rPh>
    <rPh sb="16" eb="22">
      <t>カセキネンリョウショウヒ</t>
    </rPh>
    <rPh sb="28" eb="31">
      <t>ハイシュツリョウ</t>
    </rPh>
    <phoneticPr fontId="1"/>
  </si>
  <si>
    <t>CO2排出削減量＝RE－PE</t>
    <rPh sb="3" eb="5">
      <t>ハイシュツ</t>
    </rPh>
    <rPh sb="5" eb="7">
      <t>サクゲン</t>
    </rPh>
    <rPh sb="7" eb="8">
      <t>リョウ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</si>
  <si>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</si>
  <si>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t>Option 1</t>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</si>
  <si>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</si>
  <si>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</si>
  <si>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FR</t>
    <phoneticPr fontId="1"/>
  </si>
  <si>
    <r>
      <t>EF</t>
    </r>
    <r>
      <rPr>
        <vertAlign val="subscript"/>
        <sz val="11"/>
        <color theme="1"/>
        <rFont val="ＭＳ Ｐゴシック"/>
        <family val="3"/>
        <charset val="128"/>
        <scheme val="minor"/>
      </rPr>
      <t>vehicle</t>
    </r>
    <phoneticPr fontId="1"/>
  </si>
  <si>
    <t>km</t>
    <phoneticPr fontId="1"/>
  </si>
  <si>
    <t>t-CO2/ton/km</t>
    <phoneticPr fontId="1"/>
  </si>
  <si>
    <t>mass or volume /年</t>
    <rPh sb="16" eb="17">
      <t>ネン</t>
    </rPh>
    <phoneticPr fontId="1"/>
  </si>
  <si>
    <t>ton/年</t>
    <rPh sb="4" eb="5">
      <t>ネン</t>
    </rPh>
    <phoneticPr fontId="1"/>
  </si>
  <si>
    <t>バイオマス発電所とバイオマス収集サイトの距離</t>
    <rPh sb="5" eb="8">
      <t>ハツデンショ</t>
    </rPh>
    <rPh sb="14" eb="16">
      <t>シュウシュウ</t>
    </rPh>
    <rPh sb="20" eb="22">
      <t>キョリ</t>
    </rPh>
    <phoneticPr fontId="1"/>
  </si>
  <si>
    <t>バイオマス輸送量</t>
    <rPh sb="5" eb="8">
      <t>ユソウリョウ</t>
    </rPh>
    <phoneticPr fontId="1"/>
  </si>
  <si>
    <t>バイオマス輸送量と輸送距離当たりCO2排出係数</t>
    <rPh sb="5" eb="8">
      <t>ユソウリョウ</t>
    </rPh>
    <rPh sb="9" eb="14">
      <t>ユソウキョリア</t>
    </rPh>
    <rPh sb="19" eb="23">
      <t>ハイシュツケイスウ</t>
    </rPh>
    <phoneticPr fontId="1"/>
  </si>
  <si>
    <t>化石燃料の熱量当たりCO2排出係数</t>
    <rPh sb="0" eb="4">
      <t>カセキネンリョウ</t>
    </rPh>
    <rPh sb="5" eb="8">
      <t>ネツリョウア</t>
    </rPh>
    <rPh sb="13" eb="17">
      <t>ハイシュツケイスウ</t>
    </rPh>
    <phoneticPr fontId="1"/>
  </si>
  <si>
    <t>＝FC(mass or volume /p)×NCV(GJ/mass or volume)×EFfuel,i(TCO2/GJ)</t>
    <phoneticPr fontId="1"/>
  </si>
  <si>
    <t>Option 2</t>
    <phoneticPr fontId="1"/>
  </si>
  <si>
    <r>
      <t>=NEG</t>
    </r>
    <r>
      <rPr>
        <vertAlign val="subscript"/>
        <sz val="11"/>
        <color theme="1"/>
        <rFont val="ＭＳ Ｐゴシック"/>
        <family val="3"/>
        <charset val="128"/>
        <scheme val="minor"/>
      </rPr>
      <t>p</t>
    </r>
    <r>
      <rPr>
        <sz val="11"/>
        <color theme="1"/>
        <rFont val="ＭＳ Ｐゴシック"/>
        <family val="2"/>
        <charset val="128"/>
        <scheme val="minor"/>
      </rPr>
      <t>×EF</t>
    </r>
    <r>
      <rPr>
        <vertAlign val="subscript"/>
        <sz val="11"/>
        <color theme="1"/>
        <rFont val="ＭＳ Ｐゴシック"/>
        <family val="3"/>
        <charset val="128"/>
        <scheme val="minor"/>
      </rPr>
      <t>RE,elec</t>
    </r>
    <phoneticPr fontId="1"/>
  </si>
  <si>
    <t>輸送に要した化石燃料消費量</t>
    <rPh sb="0" eb="2">
      <t>ユソウ</t>
    </rPh>
    <rPh sb="3" eb="4">
      <t>ヨウ</t>
    </rPh>
    <rPh sb="6" eb="13">
      <t>カセキネンリョウショウヒリョウ</t>
    </rPh>
    <phoneticPr fontId="1"/>
  </si>
  <si>
    <r>
      <t>FC</t>
    </r>
    <r>
      <rPr>
        <vertAlign val="subscript"/>
        <sz val="11"/>
        <color theme="1"/>
        <rFont val="ＭＳ Ｐゴシック"/>
        <family val="3"/>
        <charset val="128"/>
        <scheme val="minor"/>
      </rPr>
      <t>trans</t>
    </r>
    <phoneticPr fontId="1"/>
  </si>
  <si>
    <r>
      <t>EF</t>
    </r>
    <r>
      <rPr>
        <vertAlign val="subscript"/>
        <sz val="11"/>
        <color theme="1"/>
        <rFont val="ＭＳ Ｐゴシック"/>
        <family val="3"/>
        <charset val="128"/>
        <scheme val="minor"/>
      </rPr>
      <t>fuel,i</t>
    </r>
    <phoneticPr fontId="1"/>
  </si>
  <si>
    <t>※　計算式はバイオマス発電の方法論（ID_AM027及びMM_AM004）に基づく。</t>
    <rPh sb="2" eb="5">
      <t>ケイサンシキ</t>
    </rPh>
    <rPh sb="11" eb="13">
      <t>ハツデン</t>
    </rPh>
    <rPh sb="14" eb="16">
      <t>ホウホウ</t>
    </rPh>
    <rPh sb="16" eb="17">
      <t>ロン</t>
    </rPh>
    <rPh sb="26" eb="27">
      <t>オヨ</t>
    </rPh>
    <rPh sb="38" eb="39">
      <t>モト</t>
    </rPh>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</si>
  <si>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</si>
  <si>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</si>
  <si>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</si>
  <si>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※1T=1000G、1tCO2＝1,000kgCO2で換算</t>
    <rPh sb="27" eb="29">
      <t>カンザン</t>
    </rPh>
    <phoneticPr fontId="1"/>
  </si>
  <si>
    <r>
      <t>バイオマス発電システムの</t>
    </r>
    <r>
      <rPr>
        <sz val="11"/>
        <color theme="1"/>
        <rFont val="ＭＳ Ｐゴシック"/>
        <family val="3"/>
        <charset val="128"/>
        <scheme val="minor"/>
      </rPr>
      <t>年間発電量（補機消費電力を除く）</t>
    </r>
    <rPh sb="5" eb="7">
      <t>ハツデン</t>
    </rPh>
    <rPh sb="12" eb="14">
      <t>ネンカン</t>
    </rPh>
    <rPh sb="14" eb="17">
      <t>ハツデンリョウ</t>
    </rPh>
    <rPh sb="18" eb="19">
      <t>タスク</t>
    </rPh>
    <rPh sb="19" eb="20">
      <t>キ</t>
    </rPh>
    <rPh sb="20" eb="22">
      <t>ショウヒ</t>
    </rPh>
    <rPh sb="22" eb="24">
      <t>デンリョク</t>
    </rPh>
    <rPh sb="25" eb="26">
      <t>ノゾ</t>
    </rPh>
    <phoneticPr fontId="1"/>
  </si>
  <si>
    <r>
      <t>バイオマス発電機能力：　仕様上の能力(kW)ではなく想定される稼働時の発電</t>
    </r>
    <r>
      <rPr>
        <sz val="11"/>
        <color theme="1"/>
        <rFont val="ＭＳ Ｐゴシック"/>
        <family val="3"/>
        <charset val="128"/>
        <scheme val="minor"/>
      </rPr>
      <t>出力</t>
    </r>
    <r>
      <rPr>
        <sz val="11"/>
        <color theme="1"/>
        <rFont val="ＭＳ Ｐゴシック"/>
        <family val="2"/>
        <charset val="128"/>
        <scheme val="minor"/>
      </rPr>
      <t>(kW)とする。</t>
    </r>
    <rPh sb="5" eb="10">
      <t>ハツデンキノウリョク</t>
    </rPh>
    <rPh sb="12" eb="14">
      <t>シヨウ</t>
    </rPh>
    <rPh sb="14" eb="18">
      <t>ジョウノノウリョク</t>
    </rPh>
    <rPh sb="26" eb="28">
      <t>ソウテイ</t>
    </rPh>
    <rPh sb="31" eb="33">
      <t>カドウ</t>
    </rPh>
    <rPh sb="33" eb="34">
      <t>ジ</t>
    </rPh>
    <rPh sb="35" eb="37">
      <t>ハツデン</t>
    </rPh>
    <rPh sb="37" eb="39">
      <t>シュツリョク</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</si>
  <si>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</si>
  <si>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</si>
  <si>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t>CO2排出削減量＝BE－PE</t>
    <rPh sb="3" eb="5">
      <t>ハイシュツ</t>
    </rPh>
    <rPh sb="5" eb="7">
      <t>サクゲン</t>
    </rPh>
    <rPh sb="7" eb="8">
      <t>リョウ</t>
    </rPh>
    <phoneticPr fontId="1"/>
  </si>
  <si>
    <t>BE</t>
    <phoneticPr fontId="1"/>
  </si>
  <si>
    <r>
      <t>EF</t>
    </r>
    <r>
      <rPr>
        <vertAlign val="subscript"/>
        <sz val="11"/>
        <color theme="1"/>
        <rFont val="ＭＳ Ｐゴシック"/>
        <family val="3"/>
        <charset val="128"/>
        <scheme val="minor"/>
      </rPr>
      <t>Bau,elec</t>
    </r>
    <phoneticPr fontId="1"/>
  </si>
  <si>
    <t>●BaUのＣＯ２排出量の計算</t>
    <rPh sb="8" eb="10">
      <t>ハイシュツ</t>
    </rPh>
    <rPh sb="10" eb="11">
      <t>リョウ</t>
    </rPh>
    <rPh sb="12" eb="14">
      <t>ケイサン</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</si>
  <si>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</si>
  <si>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rPr>
        <b/>
        <sz val="16"/>
        <color rgb="FFFF0000"/>
        <rFont val="ＭＳ Ｐゴシック"/>
        <family val="3"/>
        <charset val="128"/>
        <scheme val="minor"/>
      </rPr>
      <t>R8年度</t>
    </r>
    <r>
      <rPr>
        <b/>
        <sz val="11"/>
        <color theme="1"/>
        <rFont val="ＭＳ Ｐゴシック"/>
        <family val="3"/>
        <charset val="128"/>
        <scheme val="minor"/>
      </rPr>
      <t>シナジー型ＪＣＭ創出事業（バイオマス発電）</t>
    </r>
    <rPh sb="22" eb="24">
      <t>ハツデン</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</si>
  <si>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シナジー型ＪＣＭ創出事業（バイオマス発電）</t>
    </r>
    <rPh sb="23" eb="25">
      <t>ハツデン</t>
    </rPh>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</si>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</sst>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0_ "/>
    <numFmt numFmtId="179" formatCode="#,##0.0000_ "/>
  </numFmts>
  <fonts count="14"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b/>
      <sz val="11"/>
      <color theme="1"/>
      <name val="ＭＳ Ｐゴシック"/>
      <family val="3"/>
      <charset val="128"/>
      <scheme val="minor"/>
    </font>
    <font>
      <vertAlign val="subscript"/>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43">
    <xf numFmtId="0" fontId="0" fillId="0" borderId="0" xfId="0">
      <alignment vertical="center"/>
    </xf>
    <xf numFmtId="0" fontId="0" fillId="0" borderId="0" xfId="0" applyProtection="1">
      <alignmen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quotePrefix="1" applyProtection="1">
      <alignment vertical="center"/>
      <protection locked="0"/>
    </xf>
    <xf numFmtId="176" fontId="0" fillId="2" borderId="1" xfId="0" applyNumberFormat="1" applyFill="1" applyBorder="1" applyProtection="1">
      <alignmen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177" fontId="0" fillId="2" borderId="1" xfId="0" applyNumberFormat="1" applyFill="1" applyBorder="1" applyProtection="1">
      <alignment vertical="center"/>
      <protection locked="0"/>
    </xf>
    <xf numFmtId="178" fontId="0" fillId="2" borderId="1" xfId="0" applyNumberFormat="1" applyFill="1" applyBorder="1" applyProtection="1">
      <alignment vertical="center"/>
      <protection locked="0"/>
    </xf>
    <xf numFmtId="178" fontId="0" fillId="0" borderId="0" xfId="0" applyNumberFormat="1" applyProtection="1">
      <alignment vertical="center"/>
      <protection locked="0"/>
    </xf>
    <xf numFmtId="0" fontId="0" fillId="0" borderId="0" xfId="0" quotePrefix="1" applyAlignment="1" applyProtection="1">
      <alignment horizontal="right" vertical="center"/>
      <protection locked="0"/>
    </xf>
    <xf numFmtId="177" fontId="0" fillId="0" borderId="0" xfId="0" applyNumberFormat="1" applyProtection="1">
      <alignment vertical="center"/>
      <protection locked="0"/>
    </xf>
    <xf numFmtId="0" fontId="11" fillId="0" borderId="0" xfId="0" applyFont="1" applyProtection="1">
      <alignment vertical="center"/>
      <protection locked="0"/>
    </xf>
    <xf numFmtId="0" fontId="10" fillId="0" borderId="0" xfId="0" applyFont="1"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79" fontId="0" fillId="0" borderId="1" xfId="0" applyNumberFormat="1" applyBorder="1" applyProtection="1">
      <alignment vertical="center"/>
      <protection locked="0"/>
    </xf>
    <xf numFmtId="0" fontId="0" fillId="0" borderId="0" xfId="0" applyAlignment="1" applyProtection="1">
      <alignment vertical="center" shrinkToFit="1"/>
      <protection locked="0"/>
    </xf>
    <xf numFmtId="0" fontId="0" fillId="0" borderId="1" xfId="0" applyBorder="1" applyProtection="1">
      <alignment vertical="center"/>
      <protection locked="0"/>
    </xf>
    <xf numFmtId="0" fontId="11" fillId="0" borderId="0" xfId="0" applyFont="1">
      <alignment vertical="center"/>
    </xf>
    <xf numFmtId="0" fontId="7" fillId="0" borderId="0" xfId="0" applyFont="1">
      <alignment vertical="center"/>
    </xf>
    <xf numFmtId="0" fontId="4" fillId="3" borderId="1" xfId="0" applyFont="1" applyFill="1" applyBorder="1" applyAlignment="1">
      <alignment horizontal="center" vertical="center"/>
    </xf>
    <xf numFmtId="177" fontId="0" fillId="3" borderId="1" xfId="0" applyNumberFormat="1" applyFill="1" applyBorder="1">
      <alignment vertical="center"/>
    </xf>
    <xf numFmtId="0" fontId="0" fillId="2" borderId="2" xfId="0"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1" xfId="1"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4" fillId="2" borderId="1" xfId="1" applyFon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FFFF00"/>
      <color rgb="FF0000FF"/>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95250</xdr:colOff>
      <xdr:row>8</xdr:row>
      <xdr:rowOff>19050</xdr:rowOff>
    </xdr:from>
    <xdr:to>
      <xdr:col>16</xdr:col>
      <xdr:colOff>809628</xdr:colOff>
      <xdr:row>11</xdr:row>
      <xdr:rowOff>34924</xdr:rowOff>
    </xdr:to>
    <xdr:sp macro="" textlink="">
      <xdr:nvSpPr>
        <xdr:cNvPr id="2" name="正方形/長方形 1">
          <a:extLst>
            <a:ext uri="{FF2B5EF4-FFF2-40B4-BE49-F238E27FC236}">
              <a16:creationId xmlns:a16="http://schemas.microsoft.com/office/drawing/2014/main" id="{086F5FF1-D72C-4E12-BDA8-E8B040CE730A}"/>
            </a:ext>
          </a:extLst>
        </xdr:cNvPr>
        <xdr:cNvSpPr/>
      </xdr:nvSpPr>
      <xdr:spPr>
        <a:xfrm>
          <a:off x="5657850" y="14478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0</xdr:row>
      <xdr:rowOff>19050</xdr:rowOff>
    </xdr:from>
    <xdr:to>
      <xdr:col>18</xdr:col>
      <xdr:colOff>676275</xdr:colOff>
      <xdr:row>3</xdr:row>
      <xdr:rowOff>133350</xdr:rowOff>
    </xdr:to>
    <xdr:sp macro="" textlink="">
      <xdr:nvSpPr>
        <xdr:cNvPr id="2" name="テキスト ボックス 1">
          <a:extLst>
            <a:ext uri="{FF2B5EF4-FFF2-40B4-BE49-F238E27FC236}">
              <a16:creationId xmlns:a16="http://schemas.microsoft.com/office/drawing/2014/main" id="{D010B3F2-4EEE-4393-AC76-5C9C0D69C945}"/>
            </a:ext>
          </a:extLst>
        </xdr:cNvPr>
        <xdr:cNvSpPr txBox="1"/>
      </xdr:nvSpPr>
      <xdr:spPr>
        <a:xfrm>
          <a:off x="5619750" y="19050"/>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9</xdr:col>
      <xdr:colOff>0</xdr:colOff>
      <xdr:row>10</xdr:row>
      <xdr:rowOff>85725</xdr:rowOff>
    </xdr:from>
    <xdr:to>
      <xdr:col>16</xdr:col>
      <xdr:colOff>714378</xdr:colOff>
      <xdr:row>13</xdr:row>
      <xdr:rowOff>101599</xdr:rowOff>
    </xdr:to>
    <xdr:sp macro="" textlink="">
      <xdr:nvSpPr>
        <xdr:cNvPr id="3" name="正方形/長方形 2">
          <a:extLst>
            <a:ext uri="{FF2B5EF4-FFF2-40B4-BE49-F238E27FC236}">
              <a16:creationId xmlns:a16="http://schemas.microsoft.com/office/drawing/2014/main" id="{A36CD330-F29B-4982-87BF-97EBDEE2DA52}"/>
            </a:ext>
          </a:extLst>
        </xdr:cNvPr>
        <xdr:cNvSpPr/>
      </xdr:nvSpPr>
      <xdr:spPr>
        <a:xfrm>
          <a:off x="5562600" y="18573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1F8EF38C-88A9-43AE-80CA-39F4C5522403}"/>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C1D03035-BA98-4B97-810E-EF21733FFE5B}"/>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7B648B9D-059C-47B9-AF5E-790C6A8C7F57}"/>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CE7536F6-3D0C-40A1-A59A-D46FD12BD412}"/>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E8C88705-EE20-4F7F-833D-7B76356A23C3}"/>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2CBED030-8531-48F1-A243-FD18D8B955AA}"/>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0B9DEDAC-E91C-4AD7-BE35-061FA0F5EA6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777CDA3C-C530-403A-839A-808667B5E62F}"/>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7C2031FE-5090-411C-A250-D6E59695D757}"/>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48614B9F-6E0C-4209-9C39-BD14BE4F0AA2}"/>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7B45AA40-9D7F-4D6C-9661-24109C4BDE29}"/>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7821903A-68A4-4719-B6AF-BFEB56679C7F}"/>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C6659290-5C4D-4D93-AD49-B9820811B1DB}"/>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4B069338-F7BE-46FB-BEF4-4C2BC0A65BDE}"/>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17BFB3D9-58A6-4B21-BCD5-08A2C179D7F6}"/>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5AEB60B0-B2C7-414F-90AF-5B582047AD0D}"/>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46"/>
  <sheetViews>
    <sheetView tabSelected="1" view="pageBreakPreview" zoomScaleNormal="85" zoomScaleSheetLayoutView="100" workbookViewId="0">
      <selection activeCell="R28" sqref="R28:R30"/>
    </sheetView>
  </sheetViews>
  <sheetFormatPr defaultRowHeight="13.5" x14ac:dyDescent="0.15"/>
  <cols>
    <col min="1" max="1" width="2.5" style="1" customWidth="1"/>
    <col min="2" max="2" width="7.5" style="1" customWidth="1"/>
    <col min="3" max="14" width="9" style="1"/>
    <col min="15" max="15" width="5.375" style="1" customWidth="1"/>
    <col min="16" max="16" width="9" style="1"/>
    <col min="17" max="18" width="14.625" style="1" customWidth="1"/>
    <col min="19" max="19" width="18" style="1" bestFit="1" customWidth="1"/>
    <col min="20" max="16384" width="9" style="1"/>
  </cols>
  <sheetData>
    <row r="2" spans="2:19" ht="18.75" x14ac:dyDescent="0.15">
      <c r="B2" s="29" t="s">
        <v>95</v>
      </c>
      <c r="C2"/>
      <c r="D2"/>
      <c r="E2"/>
      <c r="F2"/>
      <c r="G2"/>
      <c r="H2"/>
      <c r="I2"/>
    </row>
    <row r="4" spans="2:19" x14ac:dyDescent="0.15">
      <c r="B4" s="38" t="s">
        <v>7</v>
      </c>
      <c r="C4" s="38"/>
      <c r="D4" s="38"/>
      <c r="E4" s="37"/>
      <c r="F4" s="40"/>
      <c r="G4" s="40"/>
      <c r="H4" s="40"/>
      <c r="I4" s="40"/>
      <c r="J4" s="40"/>
      <c r="K4" s="40"/>
      <c r="L4" s="40"/>
      <c r="Q4" s="3"/>
      <c r="R4" s="4" t="s">
        <v>18</v>
      </c>
    </row>
    <row r="5" spans="2:19" x14ac:dyDescent="0.15">
      <c r="B5" s="36" t="s">
        <v>8</v>
      </c>
      <c r="C5" s="36"/>
      <c r="D5" s="2" t="s">
        <v>9</v>
      </c>
      <c r="E5" s="37"/>
      <c r="F5" s="37"/>
      <c r="G5" s="37"/>
      <c r="H5" s="37"/>
      <c r="I5" s="37"/>
      <c r="J5" s="37"/>
      <c r="K5" s="37"/>
      <c r="L5" s="37"/>
      <c r="Q5" s="30"/>
      <c r="R5" s="5" t="s">
        <v>19</v>
      </c>
    </row>
    <row r="6" spans="2:19" x14ac:dyDescent="0.15">
      <c r="B6" s="36"/>
      <c r="C6" s="36"/>
      <c r="D6" s="2" t="s">
        <v>10</v>
      </c>
      <c r="E6" s="35" t="s">
        <v>14</v>
      </c>
      <c r="F6" s="35"/>
      <c r="G6" s="7" t="s">
        <v>11</v>
      </c>
      <c r="H6" s="35" t="s">
        <v>15</v>
      </c>
      <c r="I6" s="35"/>
      <c r="J6" s="7" t="s">
        <v>16</v>
      </c>
      <c r="K6" s="6">
        <v>700</v>
      </c>
      <c r="L6" s="8" t="s">
        <v>17</v>
      </c>
    </row>
    <row r="7" spans="2:19" ht="13.15" customHeight="1" x14ac:dyDescent="0.15">
      <c r="B7" s="39" t="s">
        <v>12</v>
      </c>
      <c r="C7" s="39"/>
      <c r="D7" s="39"/>
      <c r="E7" s="41"/>
      <c r="F7" s="42"/>
      <c r="G7" s="42"/>
      <c r="H7" s="42"/>
      <c r="I7" s="42"/>
      <c r="J7" s="42"/>
      <c r="K7" s="42"/>
      <c r="L7" s="42"/>
    </row>
    <row r="9" spans="2:19" ht="14.25" x14ac:dyDescent="0.15">
      <c r="B9" s="9" t="s">
        <v>20</v>
      </c>
    </row>
    <row r="10" spans="2:19" x14ac:dyDescent="0.15">
      <c r="B10" s="10" t="s">
        <v>42</v>
      </c>
      <c r="C10" s="1" t="s">
        <v>60</v>
      </c>
      <c r="Q10" s="10" t="s">
        <v>42</v>
      </c>
      <c r="R10" s="31">
        <f>ROUNDDOWN(R13-R25,0)</f>
        <v>0</v>
      </c>
      <c r="S10" s="1" t="s">
        <v>0</v>
      </c>
    </row>
    <row r="12" spans="2:19" x14ac:dyDescent="0.15">
      <c r="B12" s="1" t="s">
        <v>1</v>
      </c>
    </row>
    <row r="13" spans="2:19" ht="16.5" x14ac:dyDescent="0.15">
      <c r="B13" s="10" t="s">
        <v>28</v>
      </c>
      <c r="C13" s="11" t="s">
        <v>77</v>
      </c>
      <c r="Q13" s="10" t="s">
        <v>28</v>
      </c>
      <c r="R13" s="31">
        <f>R14*R22</f>
        <v>0</v>
      </c>
      <c r="S13" s="1" t="s">
        <v>0</v>
      </c>
    </row>
    <row r="14" spans="2:19" ht="16.5" x14ac:dyDescent="0.15">
      <c r="C14" s="10" t="s">
        <v>31</v>
      </c>
      <c r="D14" s="1" t="s">
        <v>86</v>
      </c>
      <c r="Q14" s="10" t="s">
        <v>31</v>
      </c>
      <c r="R14" s="31">
        <f>ROUND(((R16-R17)*R18/1000),0)</f>
        <v>0</v>
      </c>
      <c r="S14" s="1" t="s">
        <v>2</v>
      </c>
    </row>
    <row r="15" spans="2:19" x14ac:dyDescent="0.15">
      <c r="C15" s="10"/>
      <c r="D15" s="11" t="s">
        <v>54</v>
      </c>
      <c r="Q15" s="10"/>
      <c r="R15" s="10"/>
    </row>
    <row r="16" spans="2:19" x14ac:dyDescent="0.15">
      <c r="B16" s="10"/>
      <c r="D16" s="10" t="s">
        <v>40</v>
      </c>
      <c r="E16" s="1" t="s">
        <v>87</v>
      </c>
      <c r="Q16" s="10" t="s">
        <v>40</v>
      </c>
      <c r="R16" s="12"/>
      <c r="S16" s="1" t="s">
        <v>32</v>
      </c>
    </row>
    <row r="17" spans="2:19" x14ac:dyDescent="0.15">
      <c r="D17" s="10" t="s">
        <v>41</v>
      </c>
      <c r="E17" s="1" t="s">
        <v>43</v>
      </c>
      <c r="Q17" s="10" t="s">
        <v>41</v>
      </c>
      <c r="R17" s="12"/>
      <c r="S17" s="1" t="s">
        <v>32</v>
      </c>
    </row>
    <row r="18" spans="2:19" x14ac:dyDescent="0.15">
      <c r="B18" s="10"/>
      <c r="D18" s="10" t="s">
        <v>55</v>
      </c>
      <c r="E18" s="13" t="s">
        <v>35</v>
      </c>
      <c r="J18" s="14"/>
      <c r="Q18" s="10" t="s">
        <v>34</v>
      </c>
      <c r="R18" s="31">
        <f>R19*R20</f>
        <v>0</v>
      </c>
      <c r="S18" s="1" t="s">
        <v>33</v>
      </c>
    </row>
    <row r="19" spans="2:19" x14ac:dyDescent="0.15">
      <c r="B19" s="10"/>
      <c r="D19" s="14"/>
      <c r="F19" s="1" t="s">
        <v>36</v>
      </c>
      <c r="J19" s="14"/>
      <c r="Q19" s="10" t="s">
        <v>36</v>
      </c>
      <c r="R19" s="15"/>
      <c r="S19" s="1" t="s">
        <v>38</v>
      </c>
    </row>
    <row r="20" spans="2:19" x14ac:dyDescent="0.15">
      <c r="B20" s="10"/>
      <c r="D20" s="14"/>
      <c r="F20" s="1" t="s">
        <v>44</v>
      </c>
      <c r="J20" s="14"/>
      <c r="Q20" s="10" t="s">
        <v>37</v>
      </c>
      <c r="R20" s="15"/>
      <c r="S20" s="1" t="s">
        <v>39</v>
      </c>
    </row>
    <row r="21" spans="2:19" x14ac:dyDescent="0.15">
      <c r="B21" s="10"/>
      <c r="C21" s="14"/>
      <c r="J21" s="14"/>
      <c r="P21" s="10"/>
    </row>
    <row r="22" spans="2:19" ht="16.5" x14ac:dyDescent="0.15">
      <c r="C22" s="10" t="s">
        <v>30</v>
      </c>
      <c r="D22" s="1" t="s">
        <v>3</v>
      </c>
      <c r="I22" s="10" t="s">
        <v>13</v>
      </c>
      <c r="J22" s="32"/>
      <c r="K22" s="33"/>
      <c r="L22" s="33"/>
      <c r="M22" s="34"/>
      <c r="P22" s="10"/>
      <c r="R22" s="16"/>
      <c r="S22" s="1" t="s">
        <v>4</v>
      </c>
    </row>
    <row r="23" spans="2:19" x14ac:dyDescent="0.15">
      <c r="H23" s="17"/>
      <c r="I23" s="10"/>
    </row>
    <row r="24" spans="2:19" x14ac:dyDescent="0.15">
      <c r="B24" s="1" t="s">
        <v>5</v>
      </c>
    </row>
    <row r="25" spans="2:19" ht="16.5" x14ac:dyDescent="0.15">
      <c r="B25" s="10" t="s">
        <v>29</v>
      </c>
      <c r="C25" s="11" t="s">
        <v>45</v>
      </c>
      <c r="Q25" s="10" t="s">
        <v>29</v>
      </c>
      <c r="R25" s="31">
        <f>R26+R32</f>
        <v>0</v>
      </c>
      <c r="S25" s="1" t="s">
        <v>0</v>
      </c>
    </row>
    <row r="26" spans="2:19" ht="16.5" x14ac:dyDescent="0.15">
      <c r="C26" s="11" t="s">
        <v>46</v>
      </c>
      <c r="D26" s="1" t="s">
        <v>59</v>
      </c>
      <c r="Q26" s="18" t="s">
        <v>46</v>
      </c>
      <c r="R26" s="31">
        <f>R28*R29*R30</f>
        <v>0</v>
      </c>
      <c r="S26" s="1" t="s">
        <v>0</v>
      </c>
    </row>
    <row r="27" spans="2:19" x14ac:dyDescent="0.15">
      <c r="C27" s="11"/>
      <c r="D27" s="11" t="s">
        <v>75</v>
      </c>
      <c r="Q27" s="18"/>
      <c r="R27" s="18"/>
      <c r="S27" s="18"/>
    </row>
    <row r="28" spans="2:19" x14ac:dyDescent="0.15">
      <c r="D28" s="1" t="s">
        <v>49</v>
      </c>
      <c r="E28" s="1" t="s">
        <v>51</v>
      </c>
      <c r="Q28" s="1" t="s">
        <v>49</v>
      </c>
      <c r="R28" s="15"/>
      <c r="S28" s="1" t="s">
        <v>56</v>
      </c>
    </row>
    <row r="29" spans="2:19" x14ac:dyDescent="0.15">
      <c r="D29" s="1" t="s">
        <v>6</v>
      </c>
      <c r="E29" s="1" t="s">
        <v>52</v>
      </c>
      <c r="Q29" s="1" t="s">
        <v>6</v>
      </c>
      <c r="R29" s="15"/>
      <c r="S29" s="1" t="s">
        <v>57</v>
      </c>
    </row>
    <row r="30" spans="2:19" x14ac:dyDescent="0.15">
      <c r="D30" s="1" t="s">
        <v>50</v>
      </c>
      <c r="E30" s="1" t="s">
        <v>53</v>
      </c>
      <c r="Q30" s="1" t="s">
        <v>50</v>
      </c>
      <c r="R30" s="15"/>
      <c r="S30" s="1" t="s">
        <v>58</v>
      </c>
    </row>
    <row r="31" spans="2:19" x14ac:dyDescent="0.15">
      <c r="Q31" s="10"/>
      <c r="R31" s="19"/>
    </row>
    <row r="32" spans="2:19" ht="16.5" x14ac:dyDescent="0.15">
      <c r="C32" s="11" t="s">
        <v>47</v>
      </c>
      <c r="D32" s="1" t="s">
        <v>48</v>
      </c>
      <c r="Q32" s="18" t="s">
        <v>47</v>
      </c>
      <c r="R32" s="31">
        <f>MAX(R34,R40)</f>
        <v>0</v>
      </c>
      <c r="S32" s="1" t="s">
        <v>0</v>
      </c>
    </row>
    <row r="33" spans="2:19" x14ac:dyDescent="0.15">
      <c r="C33" s="11"/>
      <c r="Q33" s="18"/>
      <c r="R33" s="18"/>
      <c r="S33" s="18"/>
    </row>
    <row r="34" spans="2:19" x14ac:dyDescent="0.15">
      <c r="C34" s="20" t="s">
        <v>88</v>
      </c>
      <c r="Q34" s="1" t="s">
        <v>62</v>
      </c>
      <c r="R34" s="31">
        <f>R36*R37*R38</f>
        <v>0</v>
      </c>
      <c r="S34" s="1" t="s">
        <v>0</v>
      </c>
    </row>
    <row r="35" spans="2:19" ht="16.5" x14ac:dyDescent="0.15">
      <c r="D35" s="11" t="s">
        <v>61</v>
      </c>
      <c r="R35" s="19"/>
    </row>
    <row r="36" spans="2:19" ht="16.5" x14ac:dyDescent="0.15">
      <c r="D36" s="1" t="s">
        <v>79</v>
      </c>
      <c r="E36" s="1" t="s">
        <v>78</v>
      </c>
      <c r="R36" s="15"/>
      <c r="S36" s="1" t="s">
        <v>69</v>
      </c>
    </row>
    <row r="37" spans="2:19" x14ac:dyDescent="0.15">
      <c r="D37" s="1" t="s">
        <v>6</v>
      </c>
      <c r="E37" s="1" t="s">
        <v>52</v>
      </c>
      <c r="R37" s="15"/>
      <c r="S37" s="1" t="s">
        <v>57</v>
      </c>
    </row>
    <row r="38" spans="2:19" ht="16.5" x14ac:dyDescent="0.15">
      <c r="D38" s="1" t="s">
        <v>80</v>
      </c>
      <c r="E38" s="1" t="s">
        <v>74</v>
      </c>
      <c r="R38" s="15"/>
      <c r="S38" s="1" t="s">
        <v>58</v>
      </c>
    </row>
    <row r="39" spans="2:19" x14ac:dyDescent="0.15">
      <c r="R39" s="19"/>
    </row>
    <row r="40" spans="2:19" x14ac:dyDescent="0.15">
      <c r="B40" s="21"/>
      <c r="C40" s="20" t="s">
        <v>89</v>
      </c>
      <c r="Q40" s="1" t="s">
        <v>76</v>
      </c>
      <c r="R40" s="31">
        <f>R42*R43*R44</f>
        <v>0</v>
      </c>
      <c r="S40" s="1" t="s">
        <v>0</v>
      </c>
    </row>
    <row r="41" spans="2:19" ht="16.5" x14ac:dyDescent="0.15">
      <c r="D41" s="11" t="s">
        <v>63</v>
      </c>
      <c r="R41" s="19"/>
    </row>
    <row r="42" spans="2:19" x14ac:dyDescent="0.15">
      <c r="D42" s="1" t="s">
        <v>64</v>
      </c>
      <c r="E42" s="1" t="s">
        <v>71</v>
      </c>
      <c r="R42" s="15"/>
      <c r="S42" s="1" t="s">
        <v>67</v>
      </c>
    </row>
    <row r="43" spans="2:19" x14ac:dyDescent="0.15">
      <c r="D43" s="1" t="s">
        <v>65</v>
      </c>
      <c r="E43" s="1" t="s">
        <v>72</v>
      </c>
      <c r="R43" s="15"/>
      <c r="S43" s="1" t="s">
        <v>70</v>
      </c>
    </row>
    <row r="44" spans="2:19" ht="16.5" x14ac:dyDescent="0.15">
      <c r="D44" s="1" t="s">
        <v>66</v>
      </c>
      <c r="E44" s="1" t="s">
        <v>73</v>
      </c>
      <c r="R44" s="15"/>
      <c r="S44" s="1" t="s">
        <v>68</v>
      </c>
    </row>
    <row r="45" spans="2:19" x14ac:dyDescent="0.15">
      <c r="R45" s="19"/>
    </row>
    <row r="46" spans="2:19" x14ac:dyDescent="0.15">
      <c r="B46" s="1" t="s">
        <v>81</v>
      </c>
      <c r="R46" s="19"/>
    </row>
  </sheetData>
  <sheetProtection algorithmName="SHA-512" hashValue="Zx9c8DxdoZBTJeSHw6tJ8DmaX9wGqPDjDxKUIfzl881MfhBdU+/TJDRm7pYV1flyBR46T+KuVoChXs5FpbWWAw==" saltValue="5ct5CSX5x2NzTN6XOi8WsA==" spinCount="100000" sheet="1" objects="1" scenarios="1"/>
  <mergeCells count="9">
    <mergeCell ref="J22:M22"/>
    <mergeCell ref="E6:F6"/>
    <mergeCell ref="B5:C6"/>
    <mergeCell ref="E5:L5"/>
    <mergeCell ref="B4:D4"/>
    <mergeCell ref="B7:D7"/>
    <mergeCell ref="E4:L4"/>
    <mergeCell ref="H6:I6"/>
    <mergeCell ref="E7:L7"/>
  </mergeCells>
  <phoneticPr fontId="1"/>
  <printOptions horizontalCentered="1"/>
  <pageMargins left="0.23622047244094491" right="0.23622047244094491" top="0.74803149606299213" bottom="0.74803149606299213" header="0.31496062992125984" footer="0.31496062992125984"/>
  <pageSetup paperSize="9" scale="78"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90F1-09EF-4201-B8BF-5F1611FAEFF3}">
  <dimension ref="B4:S48"/>
  <sheetViews>
    <sheetView view="pageBreakPreview" zoomScaleNormal="85" zoomScaleSheetLayoutView="100" workbookViewId="0">
      <selection activeCell="B4" sqref="B4"/>
    </sheetView>
  </sheetViews>
  <sheetFormatPr defaultRowHeight="13.5" x14ac:dyDescent="0.15"/>
  <cols>
    <col min="1" max="1" width="2.5" style="1" customWidth="1"/>
    <col min="2" max="2" width="7.5" style="1" customWidth="1"/>
    <col min="3" max="14" width="9" style="1"/>
    <col min="15" max="15" width="5.375" style="1" customWidth="1"/>
    <col min="16" max="16" width="9" style="1"/>
    <col min="17" max="18" width="14.625" style="1" customWidth="1"/>
    <col min="19" max="19" width="18" style="1" bestFit="1" customWidth="1"/>
    <col min="20" max="16384" width="9" style="1"/>
  </cols>
  <sheetData>
    <row r="4" spans="2:19" ht="18.75" x14ac:dyDescent="0.15">
      <c r="B4" s="29" t="s">
        <v>96</v>
      </c>
      <c r="C4"/>
      <c r="D4"/>
      <c r="E4"/>
      <c r="F4"/>
      <c r="G4"/>
      <c r="H4"/>
      <c r="I4"/>
    </row>
    <row r="6" spans="2:19" x14ac:dyDescent="0.15">
      <c r="B6" s="38" t="s">
        <v>7</v>
      </c>
      <c r="C6" s="38"/>
      <c r="D6" s="38"/>
      <c r="E6" s="37"/>
      <c r="F6" s="40"/>
      <c r="G6" s="40"/>
      <c r="H6" s="40"/>
      <c r="I6" s="40"/>
      <c r="J6" s="40"/>
      <c r="K6" s="40"/>
      <c r="L6" s="40"/>
      <c r="Q6" s="3"/>
      <c r="R6" s="4" t="s">
        <v>18</v>
      </c>
    </row>
    <row r="7" spans="2:19" x14ac:dyDescent="0.15">
      <c r="B7" s="36" t="s">
        <v>8</v>
      </c>
      <c r="C7" s="36"/>
      <c r="D7" s="2" t="s">
        <v>9</v>
      </c>
      <c r="E7" s="37"/>
      <c r="F7" s="37"/>
      <c r="G7" s="37"/>
      <c r="H7" s="37"/>
      <c r="I7" s="37"/>
      <c r="J7" s="37"/>
      <c r="K7" s="37"/>
      <c r="L7" s="37"/>
      <c r="Q7" s="30"/>
      <c r="R7" s="5" t="s">
        <v>19</v>
      </c>
    </row>
    <row r="8" spans="2:19" x14ac:dyDescent="0.15">
      <c r="B8" s="36"/>
      <c r="C8" s="36"/>
      <c r="D8" s="2" t="s">
        <v>10</v>
      </c>
      <c r="E8" s="35" t="s">
        <v>14</v>
      </c>
      <c r="F8" s="35"/>
      <c r="G8" s="7" t="s">
        <v>11</v>
      </c>
      <c r="H8" s="35" t="s">
        <v>15</v>
      </c>
      <c r="I8" s="35"/>
      <c r="J8" s="7" t="s">
        <v>16</v>
      </c>
      <c r="K8" s="6">
        <v>700</v>
      </c>
      <c r="L8" s="8" t="s">
        <v>17</v>
      </c>
    </row>
    <row r="9" spans="2:19" ht="13.15" customHeight="1" x14ac:dyDescent="0.15">
      <c r="B9" s="39" t="s">
        <v>12</v>
      </c>
      <c r="C9" s="39"/>
      <c r="D9" s="39"/>
      <c r="E9" s="41"/>
      <c r="F9" s="42"/>
      <c r="G9" s="42"/>
      <c r="H9" s="42"/>
      <c r="I9" s="42"/>
      <c r="J9" s="42"/>
      <c r="K9" s="42"/>
      <c r="L9" s="42"/>
    </row>
    <row r="11" spans="2:19" ht="14.25" x14ac:dyDescent="0.15">
      <c r="B11" s="9" t="s">
        <v>20</v>
      </c>
    </row>
    <row r="12" spans="2:19" x14ac:dyDescent="0.15">
      <c r="B12" s="10" t="s">
        <v>42</v>
      </c>
      <c r="C12" s="1" t="s">
        <v>90</v>
      </c>
      <c r="Q12" s="10" t="s">
        <v>42</v>
      </c>
      <c r="R12" s="31">
        <f>ROUNDDOWN(R15-R27,0)</f>
        <v>0</v>
      </c>
      <c r="S12" s="1" t="s">
        <v>0</v>
      </c>
    </row>
    <row r="14" spans="2:19" x14ac:dyDescent="0.15">
      <c r="B14" s="1" t="s">
        <v>93</v>
      </c>
    </row>
    <row r="15" spans="2:19" ht="16.5" x14ac:dyDescent="0.15">
      <c r="B15" s="10" t="s">
        <v>91</v>
      </c>
      <c r="C15" s="11" t="s">
        <v>77</v>
      </c>
      <c r="Q15" s="10" t="s">
        <v>91</v>
      </c>
      <c r="R15" s="31">
        <f>R16*R24</f>
        <v>0</v>
      </c>
      <c r="S15" s="1" t="s">
        <v>0</v>
      </c>
    </row>
    <row r="16" spans="2:19" ht="16.5" x14ac:dyDescent="0.15">
      <c r="C16" s="10" t="s">
        <v>31</v>
      </c>
      <c r="D16" s="1" t="s">
        <v>86</v>
      </c>
      <c r="Q16" s="10" t="s">
        <v>31</v>
      </c>
      <c r="R16" s="31">
        <f>ROUND(((R18-R19)*R20/1000),0)</f>
        <v>0</v>
      </c>
      <c r="S16" s="1" t="s">
        <v>2</v>
      </c>
    </row>
    <row r="17" spans="2:19" x14ac:dyDescent="0.15">
      <c r="C17" s="10"/>
      <c r="D17" s="11" t="s">
        <v>54</v>
      </c>
      <c r="Q17" s="10"/>
      <c r="R17" s="10"/>
    </row>
    <row r="18" spans="2:19" x14ac:dyDescent="0.15">
      <c r="B18" s="10"/>
      <c r="D18" s="10" t="s">
        <v>40</v>
      </c>
      <c r="E18" s="1" t="s">
        <v>87</v>
      </c>
      <c r="Q18" s="10" t="s">
        <v>40</v>
      </c>
      <c r="R18" s="12"/>
      <c r="S18" s="1" t="s">
        <v>32</v>
      </c>
    </row>
    <row r="19" spans="2:19" x14ac:dyDescent="0.15">
      <c r="D19" s="10" t="s">
        <v>41</v>
      </c>
      <c r="E19" s="1" t="s">
        <v>43</v>
      </c>
      <c r="Q19" s="10" t="s">
        <v>41</v>
      </c>
      <c r="R19" s="12"/>
      <c r="S19" s="1" t="s">
        <v>32</v>
      </c>
    </row>
    <row r="20" spans="2:19" x14ac:dyDescent="0.15">
      <c r="B20" s="10"/>
      <c r="D20" s="10" t="s">
        <v>55</v>
      </c>
      <c r="E20" s="13" t="s">
        <v>35</v>
      </c>
      <c r="J20" s="14"/>
      <c r="Q20" s="10" t="s">
        <v>34</v>
      </c>
      <c r="R20" s="31">
        <f>R21*R22</f>
        <v>0</v>
      </c>
      <c r="S20" s="1" t="s">
        <v>33</v>
      </c>
    </row>
    <row r="21" spans="2:19" x14ac:dyDescent="0.15">
      <c r="B21" s="10"/>
      <c r="D21" s="14"/>
      <c r="F21" s="1" t="s">
        <v>36</v>
      </c>
      <c r="J21" s="14"/>
      <c r="Q21" s="10" t="s">
        <v>36</v>
      </c>
      <c r="R21" s="15"/>
      <c r="S21" s="1" t="s">
        <v>38</v>
      </c>
    </row>
    <row r="22" spans="2:19" x14ac:dyDescent="0.15">
      <c r="B22" s="10"/>
      <c r="D22" s="14"/>
      <c r="F22" s="1" t="s">
        <v>44</v>
      </c>
      <c r="J22" s="14"/>
      <c r="Q22" s="10" t="s">
        <v>37</v>
      </c>
      <c r="R22" s="15"/>
      <c r="S22" s="1" t="s">
        <v>39</v>
      </c>
    </row>
    <row r="23" spans="2:19" x14ac:dyDescent="0.15">
      <c r="B23" s="10"/>
      <c r="C23" s="14"/>
      <c r="J23" s="14"/>
      <c r="P23" s="10"/>
    </row>
    <row r="24" spans="2:19" ht="16.5" x14ac:dyDescent="0.15">
      <c r="C24" s="10" t="s">
        <v>92</v>
      </c>
      <c r="D24" s="1" t="s">
        <v>3</v>
      </c>
      <c r="I24" s="10" t="s">
        <v>13</v>
      </c>
      <c r="J24" s="32"/>
      <c r="K24" s="33"/>
      <c r="L24" s="33"/>
      <c r="M24" s="34"/>
      <c r="P24" s="10"/>
      <c r="R24" s="16"/>
      <c r="S24" s="1" t="s">
        <v>4</v>
      </c>
    </row>
    <row r="25" spans="2:19" x14ac:dyDescent="0.15">
      <c r="H25" s="17"/>
      <c r="I25" s="10"/>
    </row>
    <row r="26" spans="2:19" x14ac:dyDescent="0.15">
      <c r="B26" s="1" t="s">
        <v>5</v>
      </c>
    </row>
    <row r="27" spans="2:19" ht="16.5" x14ac:dyDescent="0.15">
      <c r="B27" s="10" t="s">
        <v>29</v>
      </c>
      <c r="C27" s="11" t="s">
        <v>45</v>
      </c>
      <c r="Q27" s="10" t="s">
        <v>29</v>
      </c>
      <c r="R27" s="31">
        <f>R28+R34</f>
        <v>0</v>
      </c>
      <c r="S27" s="1" t="s">
        <v>0</v>
      </c>
    </row>
    <row r="28" spans="2:19" ht="16.5" x14ac:dyDescent="0.15">
      <c r="C28" s="11" t="s">
        <v>46</v>
      </c>
      <c r="D28" s="1" t="s">
        <v>59</v>
      </c>
      <c r="Q28" s="18" t="s">
        <v>46</v>
      </c>
      <c r="R28" s="31">
        <f>R30*R31*R32</f>
        <v>0</v>
      </c>
      <c r="S28" s="1" t="s">
        <v>0</v>
      </c>
    </row>
    <row r="29" spans="2:19" x14ac:dyDescent="0.15">
      <c r="C29" s="11"/>
      <c r="D29" s="11" t="s">
        <v>75</v>
      </c>
      <c r="Q29" s="18"/>
      <c r="R29" s="18"/>
      <c r="S29" s="18"/>
    </row>
    <row r="30" spans="2:19" x14ac:dyDescent="0.15">
      <c r="D30" s="1" t="s">
        <v>49</v>
      </c>
      <c r="E30" s="1" t="s">
        <v>51</v>
      </c>
      <c r="Q30" s="1" t="s">
        <v>49</v>
      </c>
      <c r="R30" s="15"/>
      <c r="S30" s="1" t="s">
        <v>56</v>
      </c>
    </row>
    <row r="31" spans="2:19" x14ac:dyDescent="0.15">
      <c r="D31" s="1" t="s">
        <v>6</v>
      </c>
      <c r="E31" s="1" t="s">
        <v>52</v>
      </c>
      <c r="Q31" s="1" t="s">
        <v>6</v>
      </c>
      <c r="R31" s="15"/>
      <c r="S31" s="1" t="s">
        <v>57</v>
      </c>
    </row>
    <row r="32" spans="2:19" x14ac:dyDescent="0.15">
      <c r="D32" s="1" t="s">
        <v>50</v>
      </c>
      <c r="E32" s="1" t="s">
        <v>53</v>
      </c>
      <c r="Q32" s="1" t="s">
        <v>50</v>
      </c>
      <c r="R32" s="15"/>
      <c r="S32" s="1" t="s">
        <v>58</v>
      </c>
    </row>
    <row r="33" spans="2:19" x14ac:dyDescent="0.15">
      <c r="Q33" s="10"/>
      <c r="R33" s="19"/>
    </row>
    <row r="34" spans="2:19" ht="16.5" x14ac:dyDescent="0.15">
      <c r="C34" s="11" t="s">
        <v>47</v>
      </c>
      <c r="D34" s="1" t="s">
        <v>48</v>
      </c>
      <c r="Q34" s="18" t="s">
        <v>47</v>
      </c>
      <c r="R34" s="31">
        <f>MAX(R36,R42)</f>
        <v>0</v>
      </c>
      <c r="S34" s="1" t="s">
        <v>0</v>
      </c>
    </row>
    <row r="35" spans="2:19" x14ac:dyDescent="0.15">
      <c r="C35" s="11"/>
      <c r="Q35" s="18"/>
      <c r="R35" s="18"/>
      <c r="S35" s="18"/>
    </row>
    <row r="36" spans="2:19" x14ac:dyDescent="0.15">
      <c r="C36" s="20" t="s">
        <v>88</v>
      </c>
      <c r="Q36" s="1" t="s">
        <v>62</v>
      </c>
      <c r="R36" s="31">
        <f>R38*R39*R40</f>
        <v>0</v>
      </c>
      <c r="S36" s="1" t="s">
        <v>0</v>
      </c>
    </row>
    <row r="37" spans="2:19" ht="16.5" x14ac:dyDescent="0.15">
      <c r="D37" s="11" t="s">
        <v>61</v>
      </c>
      <c r="R37" s="19"/>
    </row>
    <row r="38" spans="2:19" ht="16.5" x14ac:dyDescent="0.15">
      <c r="D38" s="1" t="s">
        <v>79</v>
      </c>
      <c r="E38" s="1" t="s">
        <v>78</v>
      </c>
      <c r="R38" s="15"/>
      <c r="S38" s="1" t="s">
        <v>69</v>
      </c>
    </row>
    <row r="39" spans="2:19" x14ac:dyDescent="0.15">
      <c r="D39" s="1" t="s">
        <v>6</v>
      </c>
      <c r="E39" s="1" t="s">
        <v>52</v>
      </c>
      <c r="R39" s="15"/>
      <c r="S39" s="1" t="s">
        <v>57</v>
      </c>
    </row>
    <row r="40" spans="2:19" ht="16.5" x14ac:dyDescent="0.15">
      <c r="D40" s="1" t="s">
        <v>80</v>
      </c>
      <c r="E40" s="1" t="s">
        <v>74</v>
      </c>
      <c r="R40" s="15"/>
      <c r="S40" s="1" t="s">
        <v>58</v>
      </c>
    </row>
    <row r="41" spans="2:19" x14ac:dyDescent="0.15">
      <c r="R41" s="19"/>
    </row>
    <row r="42" spans="2:19" x14ac:dyDescent="0.15">
      <c r="B42" s="21"/>
      <c r="C42" s="20" t="s">
        <v>89</v>
      </c>
      <c r="Q42" s="1" t="s">
        <v>76</v>
      </c>
      <c r="R42" s="31">
        <f>R44*R45*R46</f>
        <v>0</v>
      </c>
      <c r="S42" s="1" t="s">
        <v>0</v>
      </c>
    </row>
    <row r="43" spans="2:19" ht="16.5" x14ac:dyDescent="0.15">
      <c r="D43" s="11" t="s">
        <v>63</v>
      </c>
      <c r="R43" s="19"/>
    </row>
    <row r="44" spans="2:19" x14ac:dyDescent="0.15">
      <c r="D44" s="1" t="s">
        <v>64</v>
      </c>
      <c r="E44" s="1" t="s">
        <v>71</v>
      </c>
      <c r="R44" s="15"/>
      <c r="S44" s="1" t="s">
        <v>67</v>
      </c>
    </row>
    <row r="45" spans="2:19" x14ac:dyDescent="0.15">
      <c r="D45" s="1" t="s">
        <v>65</v>
      </c>
      <c r="E45" s="1" t="s">
        <v>72</v>
      </c>
      <c r="R45" s="15"/>
      <c r="S45" s="1" t="s">
        <v>70</v>
      </c>
    </row>
    <row r="46" spans="2:19" ht="16.5" x14ac:dyDescent="0.15">
      <c r="D46" s="1" t="s">
        <v>66</v>
      </c>
      <c r="E46" s="1" t="s">
        <v>73</v>
      </c>
      <c r="R46" s="15"/>
      <c r="S46" s="1" t="s">
        <v>68</v>
      </c>
    </row>
    <row r="47" spans="2:19" x14ac:dyDescent="0.15">
      <c r="R47" s="19"/>
    </row>
    <row r="48" spans="2:19" x14ac:dyDescent="0.15">
      <c r="B48" s="1" t="s">
        <v>81</v>
      </c>
      <c r="R48" s="19"/>
    </row>
  </sheetData>
  <sheetProtection algorithmName="SHA-512" hashValue="WEBMNE9O49NK4bWDxijMDok3mMndIfeAT6QS82bODot1acAxdPtfT1Eb3RfS7ziryQkHMiea693YG1yN57CRZA==" saltValue="PU/TSFjqZBPUmWOmma/2XA==" spinCount="100000" sheet="1" objects="1" scenarios="1"/>
  <mergeCells count="9">
    <mergeCell ref="B9:D9"/>
    <mergeCell ref="E9:L9"/>
    <mergeCell ref="J24:M24"/>
    <mergeCell ref="B6:D6"/>
    <mergeCell ref="E6:L6"/>
    <mergeCell ref="B7:C8"/>
    <mergeCell ref="E7:L7"/>
    <mergeCell ref="E8:F8"/>
    <mergeCell ref="H8:I8"/>
  </mergeCells>
  <phoneticPr fontId="1"/>
  <printOptions horizontalCentered="1"/>
  <pageMargins left="0.23622047244094491" right="0.23622047244094491" top="0.74803149606299213" bottom="0.74803149606299213" header="0.31496062992125984" footer="0.31496062992125984"/>
  <pageSetup paperSize="9" scale="7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E326B-2E64-43F8-9FB5-B3171E22CEE8}">
  <sheetPr>
    <pageSetUpPr fitToPage="1"/>
  </sheetPr>
  <dimension ref="B1:I78"/>
  <sheetViews>
    <sheetView view="pageBreakPreview" zoomScaleNormal="100" zoomScaleSheetLayoutView="100" workbookViewId="0">
      <selection activeCell="M37" sqref="M37"/>
    </sheetView>
  </sheetViews>
  <sheetFormatPr defaultRowHeight="13.5" x14ac:dyDescent="0.15"/>
  <cols>
    <col min="1" max="1" width="3.875" style="1" customWidth="1"/>
    <col min="2" max="16384" width="9" style="1"/>
  </cols>
  <sheetData>
    <row r="1" spans="2:9" ht="18.75" x14ac:dyDescent="0.15">
      <c r="B1" s="28" t="s">
        <v>97</v>
      </c>
      <c r="C1"/>
      <c r="D1"/>
      <c r="E1"/>
      <c r="F1"/>
      <c r="G1"/>
    </row>
    <row r="2" spans="2:9" x14ac:dyDescent="0.15">
      <c r="B2" s="1" t="s">
        <v>94</v>
      </c>
    </row>
    <row r="4" spans="2:9" x14ac:dyDescent="0.15">
      <c r="B4" s="1" t="s">
        <v>26</v>
      </c>
    </row>
    <row r="5" spans="2:9" x14ac:dyDescent="0.15">
      <c r="B5" s="1" t="s">
        <v>23</v>
      </c>
      <c r="E5" s="22">
        <v>44.8</v>
      </c>
      <c r="F5" s="23" t="s">
        <v>25</v>
      </c>
      <c r="G5" s="24"/>
      <c r="H5" s="1" t="s">
        <v>82</v>
      </c>
    </row>
    <row r="6" spans="2:9" x14ac:dyDescent="0.15">
      <c r="E6" s="25">
        <f>E5*1000/1000000</f>
        <v>4.48E-2</v>
      </c>
      <c r="F6" s="23" t="s">
        <v>83</v>
      </c>
      <c r="H6" s="19" t="s">
        <v>84</v>
      </c>
      <c r="I6" s="26"/>
    </row>
    <row r="7" spans="2:9" x14ac:dyDescent="0.15">
      <c r="B7" s="1" t="s">
        <v>27</v>
      </c>
    </row>
    <row r="74" spans="2:9" x14ac:dyDescent="0.15">
      <c r="B74" s="1" t="s">
        <v>24</v>
      </c>
    </row>
    <row r="76" spans="2:9" x14ac:dyDescent="0.15">
      <c r="B76" s="1" t="s">
        <v>23</v>
      </c>
      <c r="E76" s="15">
        <v>61600</v>
      </c>
      <c r="F76" s="23" t="s">
        <v>22</v>
      </c>
      <c r="H76" s="1" t="s">
        <v>82</v>
      </c>
    </row>
    <row r="77" spans="2:9" x14ac:dyDescent="0.15">
      <c r="E77" s="25">
        <f>E76/1000/1000</f>
        <v>6.1600000000000002E-2</v>
      </c>
      <c r="F77" s="27" t="s">
        <v>58</v>
      </c>
      <c r="G77" s="24"/>
      <c r="H77" s="19" t="s">
        <v>85</v>
      </c>
      <c r="I77" s="26"/>
    </row>
    <row r="78" spans="2:9" x14ac:dyDescent="0.15">
      <c r="B78" s="1" t="s">
        <v>21</v>
      </c>
    </row>
  </sheetData>
  <sheetProtection algorithmName="SHA-512" hashValue="usMYxofdnHfbFXSTQFtso906Kap9xSkhHkwn+nX6pLX1W7OxVyONQHkgD5zXLh1W0WwSdyMRImFO54UYG6bX+Q==" saltValue="VfLbWIzjnCMx2NC5dWaQ/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バイオマス発電_記入用(リファレンス）</vt:lpstr>
      <vt:lpstr>バイオマス発電_記入用(BaU）</vt:lpstr>
      <vt:lpstr>燃料の排出係数(IPCC)</vt:lpstr>
      <vt:lpstr>'バイオマス発電_記入用(BaU）'!Print_Area</vt:lpstr>
      <vt:lpstr>'バイオマス発電_記入用(リファレンス）'!Print_Area</vt:lpstr>
      <vt:lpstr>'燃料の排出係数(IPCC)'!Print_Area</vt:lpstr>
      <vt:lpstr>'バイオマス発電_記入用(BaU）'!Print_Titles</vt:lpstr>
      <vt:lpstr>'バイオマス発電_記入用(リファレンス）'!Print_Titles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2022-04-05T02:35:36Z</dcterms:created>
  <dcterms:modified xsi:type="dcterms:W3CDTF">2026-04-22T02:10:15Z</dcterms:modified>
</cp:coreProperties>
</file>