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defaultThemeVersion="124226"/>
  <xr:revisionPtr revIDLastSave="0" documentId="13_ncr:1_{47926B08-4002-4E26-AA98-12DE0FF1316D}" xr6:coauthVersionLast="47" xr6:coauthVersionMax="47" xr10:uidLastSave="{00000000-0000-0000-0000-000000000000}"/>
  <bookViews>
    <workbookView xWindow="-120" yWindow="-120" windowWidth="29040" windowHeight="15840" xr2:uid="{00000000-000D-0000-FFFF-FFFF00000000}"/>
  </bookViews>
  <sheets>
    <sheet name="バイオマス温水ボイラー_記入例" sheetId="12" r:id="rId1"/>
    <sheet name="バイオマス温水ボイラー_記入用(リファレンス）" sheetId="13" r:id="rId2"/>
    <sheet name="バイオマス温水ボイラー_記入用(BAU） " sheetId="17" r:id="rId3"/>
    <sheet name="燃料の排出係数(IPCC)" sheetId="16" r:id="rId4"/>
  </sheets>
  <definedNames>
    <definedName name="_xlnm.Print_Area" localSheetId="2">'バイオマス温水ボイラー_記入用(BAU） '!$A$1:$R$109</definedName>
    <definedName name="_xlnm.Print_Area" localSheetId="1">'バイオマス温水ボイラー_記入用(リファレンス）'!$A$1:$R$107</definedName>
    <definedName name="_xlnm.Print_Area" localSheetId="0">バイオマス温水ボイラー_記入例!$A$1:$R$107</definedName>
    <definedName name="_xlnm.Print_Area" localSheetId="3">'燃料の排出係数(IPCC)'!$A$1:$Y$141</definedName>
    <definedName name="_xlnm.Print_Titles" localSheetId="2">'バイオマス温水ボイラー_記入用(BAU） '!$4:$4</definedName>
    <definedName name="_xlnm.Print_Titles" localSheetId="1">'バイオマス温水ボイラー_記入用(リファレンス）'!$2:$2</definedName>
    <definedName name="_xlnm.Print_Titles" localSheetId="0">バイオマス温水ボイラー_記入例!$2:$2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04" i="12" l="1"/>
  <c r="O50" i="17"/>
  <c r="N50" i="17"/>
  <c r="M50" i="17"/>
  <c r="L50" i="17"/>
  <c r="K50" i="17"/>
  <c r="J50" i="17"/>
  <c r="I50" i="17"/>
  <c r="H50" i="17"/>
  <c r="G50" i="17"/>
  <c r="F50" i="17"/>
  <c r="E50" i="17"/>
  <c r="D50" i="17"/>
  <c r="O48" i="13"/>
  <c r="N48" i="13"/>
  <c r="M48" i="13"/>
  <c r="L48" i="13"/>
  <c r="K48" i="13"/>
  <c r="J48" i="13"/>
  <c r="I48" i="13"/>
  <c r="H48" i="13"/>
  <c r="G48" i="13"/>
  <c r="F48" i="13"/>
  <c r="E48" i="13"/>
  <c r="D48" i="13"/>
  <c r="O48" i="12"/>
  <c r="N48" i="12"/>
  <c r="M48" i="12"/>
  <c r="L48" i="12"/>
  <c r="K48" i="12"/>
  <c r="J48" i="12"/>
  <c r="I48" i="12"/>
  <c r="H48" i="12"/>
  <c r="G48" i="12"/>
  <c r="F48" i="12"/>
  <c r="E48" i="12"/>
  <c r="D48" i="12"/>
  <c r="P76" i="17"/>
  <c r="K71" i="17"/>
  <c r="H68" i="17"/>
  <c r="H58" i="17"/>
  <c r="O17" i="17"/>
  <c r="O51" i="17" s="1"/>
  <c r="N17" i="17"/>
  <c r="N51" i="17" s="1"/>
  <c r="M17" i="17"/>
  <c r="M51" i="17" s="1"/>
  <c r="L17" i="17"/>
  <c r="L20" i="17" s="1"/>
  <c r="K17" i="17"/>
  <c r="K20" i="17" s="1"/>
  <c r="J17" i="17"/>
  <c r="J35" i="17" s="1"/>
  <c r="I17" i="17"/>
  <c r="I35" i="17" s="1"/>
  <c r="H17" i="17"/>
  <c r="H51" i="17" s="1"/>
  <c r="G17" i="17"/>
  <c r="G51" i="17" s="1"/>
  <c r="F17" i="17"/>
  <c r="F51" i="17" s="1"/>
  <c r="E17" i="17"/>
  <c r="E51" i="17" s="1"/>
  <c r="D17" i="17"/>
  <c r="D20" i="17" s="1"/>
  <c r="P74" i="13"/>
  <c r="P74" i="12"/>
  <c r="E20" i="17" l="1"/>
  <c r="M35" i="17"/>
  <c r="G20" i="17"/>
  <c r="G34" i="17" s="1"/>
  <c r="N35" i="17"/>
  <c r="H20" i="17"/>
  <c r="F35" i="17"/>
  <c r="M20" i="17"/>
  <c r="O20" i="17"/>
  <c r="O34" i="17" s="1"/>
  <c r="E35" i="17"/>
  <c r="K34" i="17"/>
  <c r="P50" i="17"/>
  <c r="P67" i="17" s="1"/>
  <c r="D34" i="17"/>
  <c r="P34" i="17" s="1"/>
  <c r="P57" i="17" s="1"/>
  <c r="L34" i="17"/>
  <c r="K35" i="17"/>
  <c r="I51" i="17"/>
  <c r="F20" i="17"/>
  <c r="N20" i="17"/>
  <c r="D35" i="17"/>
  <c r="P35" i="17" s="1"/>
  <c r="P60" i="17" s="1"/>
  <c r="L35" i="17"/>
  <c r="J51" i="17"/>
  <c r="I20" i="17"/>
  <c r="G35" i="17"/>
  <c r="O35" i="17"/>
  <c r="J20" i="17"/>
  <c r="M34" i="17"/>
  <c r="H35" i="17"/>
  <c r="K51" i="17"/>
  <c r="D51" i="17"/>
  <c r="P51" i="17" s="1"/>
  <c r="P70" i="17" s="1"/>
  <c r="L51" i="17"/>
  <c r="E77" i="16"/>
  <c r="E6" i="16"/>
  <c r="D15" i="12"/>
  <c r="D33" i="12" s="1"/>
  <c r="E34" i="17" l="1"/>
  <c r="P55" i="17"/>
  <c r="H34" i="17"/>
  <c r="P20" i="17"/>
  <c r="G103" i="17" s="1"/>
  <c r="G105" i="17" s="1"/>
  <c r="N34" i="17"/>
  <c r="J34" i="17"/>
  <c r="P84" i="17"/>
  <c r="P82" i="17" s="1"/>
  <c r="P73" i="17" s="1"/>
  <c r="P65" i="17" s="1"/>
  <c r="P89" i="17" s="1"/>
  <c r="I34" i="17"/>
  <c r="F34" i="17"/>
  <c r="D18" i="12"/>
  <c r="K69" i="13"/>
  <c r="H66" i="13"/>
  <c r="H56" i="13"/>
  <c r="O15" i="13"/>
  <c r="O33" i="13" s="1"/>
  <c r="N15" i="13"/>
  <c r="N18" i="13" s="1"/>
  <c r="M15" i="13"/>
  <c r="M49" i="13" s="1"/>
  <c r="L15" i="13"/>
  <c r="L49" i="13" s="1"/>
  <c r="K15" i="13"/>
  <c r="K33" i="13" s="1"/>
  <c r="J15" i="13"/>
  <c r="J33" i="13" s="1"/>
  <c r="I15" i="13"/>
  <c r="I49" i="13" s="1"/>
  <c r="H15" i="13"/>
  <c r="H49" i="13" s="1"/>
  <c r="G15" i="13"/>
  <c r="G33" i="13" s="1"/>
  <c r="F15" i="13"/>
  <c r="F18" i="13" s="1"/>
  <c r="E15" i="13"/>
  <c r="E49" i="13" s="1"/>
  <c r="D15" i="13"/>
  <c r="D49" i="12"/>
  <c r="O15" i="12"/>
  <c r="O49" i="12" s="1"/>
  <c r="N15" i="12"/>
  <c r="N49" i="12" s="1"/>
  <c r="M15" i="12"/>
  <c r="M33" i="12" s="1"/>
  <c r="L15" i="12"/>
  <c r="L49" i="12" s="1"/>
  <c r="K15" i="12"/>
  <c r="K33" i="12" s="1"/>
  <c r="J15" i="12"/>
  <c r="J18" i="12" s="1"/>
  <c r="I15" i="12"/>
  <c r="I49" i="12" s="1"/>
  <c r="H15" i="12"/>
  <c r="H49" i="12" s="1"/>
  <c r="G15" i="12"/>
  <c r="G33" i="12" s="1"/>
  <c r="F15" i="12"/>
  <c r="F49" i="12" s="1"/>
  <c r="E15" i="12"/>
  <c r="E33" i="12" s="1"/>
  <c r="J103" i="17" l="1"/>
  <c r="J105" i="17" s="1"/>
  <c r="J106" i="17" s="1"/>
  <c r="K103" i="17"/>
  <c r="K105" i="17" s="1"/>
  <c r="K106" i="17" s="1"/>
  <c r="H103" i="17"/>
  <c r="H105" i="17" s="1"/>
  <c r="H106" i="17" s="1"/>
  <c r="D103" i="17"/>
  <c r="D105" i="17" s="1"/>
  <c r="D106" i="17" s="1"/>
  <c r="P106" i="17" s="1"/>
  <c r="P108" i="17" s="1"/>
  <c r="E103" i="17"/>
  <c r="E105" i="17" s="1"/>
  <c r="E106" i="17" s="1"/>
  <c r="I103" i="17"/>
  <c r="I105" i="17" s="1"/>
  <c r="I106" i="17" s="1"/>
  <c r="F103" i="17"/>
  <c r="F105" i="17" s="1"/>
  <c r="G106" i="17"/>
  <c r="F106" i="17"/>
  <c r="N33" i="12"/>
  <c r="I33" i="12"/>
  <c r="M33" i="13"/>
  <c r="H33" i="12"/>
  <c r="J33" i="12"/>
  <c r="J49" i="12"/>
  <c r="L18" i="12"/>
  <c r="D49" i="13"/>
  <c r="D33" i="13"/>
  <c r="D18" i="13"/>
  <c r="D32" i="13" s="1"/>
  <c r="O33" i="12"/>
  <c r="D32" i="12"/>
  <c r="K18" i="12"/>
  <c r="K49" i="12"/>
  <c r="E49" i="12"/>
  <c r="F18" i="12"/>
  <c r="M18" i="12"/>
  <c r="I18" i="12"/>
  <c r="O18" i="12"/>
  <c r="L33" i="12"/>
  <c r="M49" i="12"/>
  <c r="G49" i="12"/>
  <c r="I33" i="13"/>
  <c r="F33" i="12"/>
  <c r="L33" i="13"/>
  <c r="E18" i="12"/>
  <c r="G18" i="12"/>
  <c r="E33" i="13"/>
  <c r="H18" i="12"/>
  <c r="N18" i="12"/>
  <c r="H33" i="13"/>
  <c r="F32" i="13"/>
  <c r="N32" i="13"/>
  <c r="J18" i="13"/>
  <c r="F49" i="13"/>
  <c r="J49" i="13"/>
  <c r="N49" i="13"/>
  <c r="K18" i="13"/>
  <c r="O18" i="13"/>
  <c r="G49" i="13"/>
  <c r="K49" i="13"/>
  <c r="O49" i="13"/>
  <c r="H18" i="13"/>
  <c r="L18" i="13"/>
  <c r="F33" i="13"/>
  <c r="N33" i="13"/>
  <c r="G18" i="13"/>
  <c r="E18" i="13"/>
  <c r="I18" i="13"/>
  <c r="M18" i="13"/>
  <c r="K69" i="12"/>
  <c r="I69" i="12"/>
  <c r="H66" i="12"/>
  <c r="H56" i="12"/>
  <c r="P49" i="12" l="1"/>
  <c r="P68" i="12" s="1"/>
  <c r="P18" i="12"/>
  <c r="P33" i="12"/>
  <c r="P58" i="12" s="1"/>
  <c r="P49" i="13"/>
  <c r="P68" i="13" s="1"/>
  <c r="P33" i="13"/>
  <c r="P58" i="13" s="1"/>
  <c r="M32" i="13"/>
  <c r="P18" i="13"/>
  <c r="O32" i="13"/>
  <c r="I32" i="13"/>
  <c r="K32" i="13"/>
  <c r="J32" i="13"/>
  <c r="E32" i="13"/>
  <c r="L32" i="13"/>
  <c r="G32" i="13"/>
  <c r="H32" i="13"/>
  <c r="L32" i="12"/>
  <c r="M32" i="12"/>
  <c r="H32" i="12"/>
  <c r="I32" i="12"/>
  <c r="F32" i="12"/>
  <c r="J32" i="12"/>
  <c r="N32" i="12"/>
  <c r="E32" i="12"/>
  <c r="G32" i="12"/>
  <c r="K32" i="12"/>
  <c r="O32" i="12"/>
  <c r="P32" i="13" l="1"/>
  <c r="P55" i="13" s="1"/>
  <c r="P53" i="13" s="1"/>
  <c r="P48" i="13"/>
  <c r="P65" i="13" s="1"/>
  <c r="P48" i="12"/>
  <c r="P65" i="12" s="1"/>
  <c r="P32" i="12"/>
  <c r="P55" i="12" s="1"/>
  <c r="P53" i="12" s="1"/>
  <c r="P82" i="13" l="1"/>
  <c r="P80" i="13"/>
  <c r="P71" i="13" s="1"/>
  <c r="P63" i="13" s="1"/>
  <c r="P87" i="13" s="1"/>
  <c r="P82" i="12"/>
  <c r="P80" i="12" s="1"/>
  <c r="P71" i="12" s="1"/>
  <c r="P63" i="12" s="1"/>
  <c r="P87" i="12" s="1"/>
  <c r="I101" i="13"/>
  <c r="I103" i="13" s="1"/>
  <c r="E101" i="13"/>
  <c r="E103" i="13" s="1"/>
  <c r="K101" i="13"/>
  <c r="K103" i="13" s="1"/>
  <c r="J101" i="13"/>
  <c r="J103" i="13" s="1"/>
  <c r="F101" i="13"/>
  <c r="F103" i="13" s="1"/>
  <c r="H101" i="13"/>
  <c r="H103" i="13" s="1"/>
  <c r="D101" i="13"/>
  <c r="D103" i="13" s="1"/>
  <c r="G101" i="13"/>
  <c r="G103" i="13" s="1"/>
  <c r="I101" i="12"/>
  <c r="I103" i="12" s="1"/>
  <c r="E101" i="12"/>
  <c r="E103" i="12" s="1"/>
  <c r="F101" i="12"/>
  <c r="F103" i="12" s="1"/>
  <c r="H101" i="12"/>
  <c r="H103" i="12" s="1"/>
  <c r="D101" i="12"/>
  <c r="D103" i="12" s="1"/>
  <c r="J101" i="12"/>
  <c r="J103" i="12" s="1"/>
  <c r="K101" i="12"/>
  <c r="K103" i="12" s="1"/>
  <c r="G101" i="12"/>
  <c r="G103" i="12" s="1"/>
  <c r="I104" i="13" l="1"/>
  <c r="E104" i="13"/>
  <c r="G104" i="13"/>
  <c r="F104" i="13"/>
  <c r="H104" i="13"/>
  <c r="D104" i="13"/>
  <c r="K104" i="13"/>
  <c r="J104" i="13"/>
  <c r="I104" i="12"/>
  <c r="E104" i="12"/>
  <c r="J104" i="12"/>
  <c r="H104" i="12"/>
  <c r="F104" i="12"/>
  <c r="K104" i="12"/>
  <c r="G104" i="12"/>
  <c r="P104" i="13" l="1"/>
  <c r="P106" i="13" s="1"/>
  <c r="P104" i="12"/>
  <c r="P106" i="12" s="1"/>
</calcChain>
</file>

<file path=xl/sharedStrings.xml><?xml version="1.0" encoding="utf-8"?>
<sst xmlns="http://schemas.openxmlformats.org/spreadsheetml/2006/main" count="624" uniqueCount="183">
  <si>
    <t>CO2排出削減量</t>
    <rPh sb="3" eb="5">
      <t>ハイシュツ</t>
    </rPh>
    <rPh sb="5" eb="7">
      <t>サクゲン</t>
    </rPh>
    <rPh sb="7" eb="8">
      <t>リョウ</t>
    </rPh>
    <phoneticPr fontId="1"/>
  </si>
  <si>
    <t>ton-CO2/年</t>
    <rPh sb="8" eb="9">
      <t>ネン</t>
    </rPh>
    <phoneticPr fontId="1"/>
  </si>
  <si>
    <t>リファレンスCO2排出量</t>
    <rPh sb="9" eb="11">
      <t>ハイシュツ</t>
    </rPh>
    <rPh sb="11" eb="12">
      <t>リョウ</t>
    </rPh>
    <phoneticPr fontId="1"/>
  </si>
  <si>
    <t>プロジェクトCO2排出量</t>
    <rPh sb="9" eb="11">
      <t>ハイシュツ</t>
    </rPh>
    <rPh sb="11" eb="12">
      <t>リョウ</t>
    </rPh>
    <phoneticPr fontId="1"/>
  </si>
  <si>
    <t>●リファレンスＣＯ２排出量の計算</t>
    <rPh sb="10" eb="12">
      <t>ハイシュツ</t>
    </rPh>
    <rPh sb="12" eb="13">
      <t>リョウ</t>
    </rPh>
    <rPh sb="14" eb="16">
      <t>ケイサン</t>
    </rPh>
    <phoneticPr fontId="1"/>
  </si>
  <si>
    <t>グリッド電力のCO2排出係数</t>
    <rPh sb="4" eb="6">
      <t>デンリョク</t>
    </rPh>
    <rPh sb="10" eb="12">
      <t>ハイシュツ</t>
    </rPh>
    <rPh sb="12" eb="14">
      <t>ケイスウ</t>
    </rPh>
    <phoneticPr fontId="1"/>
  </si>
  <si>
    <t>●プロジェクトＣＯ２排出量の計算</t>
    <rPh sb="10" eb="12">
      <t>ハイシュツ</t>
    </rPh>
    <rPh sb="12" eb="13">
      <t>リョウ</t>
    </rPh>
    <rPh sb="14" eb="16">
      <t>ケイサン</t>
    </rPh>
    <phoneticPr fontId="1"/>
  </si>
  <si>
    <t>事業名</t>
    <rPh sb="0" eb="2">
      <t>ジギョウ</t>
    </rPh>
    <rPh sb="2" eb="3">
      <t>メイ</t>
    </rPh>
    <phoneticPr fontId="4"/>
  </si>
  <si>
    <t>実施サイト</t>
    <rPh sb="0" eb="2">
      <t>ジッシ</t>
    </rPh>
    <phoneticPr fontId="4"/>
  </si>
  <si>
    <t>住所</t>
    <rPh sb="0" eb="2">
      <t>ジュウショ</t>
    </rPh>
    <phoneticPr fontId="4"/>
  </si>
  <si>
    <t>緯度</t>
    <rPh sb="0" eb="2">
      <t>イド</t>
    </rPh>
    <phoneticPr fontId="4"/>
  </si>
  <si>
    <t>経度</t>
    <rPh sb="0" eb="2">
      <t>ケイド</t>
    </rPh>
    <phoneticPr fontId="4"/>
  </si>
  <si>
    <t>1月</t>
    <rPh sb="1" eb="2">
      <t>ツキ</t>
    </rPh>
    <phoneticPr fontId="4"/>
  </si>
  <si>
    <t>2月</t>
  </si>
  <si>
    <t>3月</t>
  </si>
  <si>
    <t>4月</t>
  </si>
  <si>
    <t>5月</t>
  </si>
  <si>
    <t>6月</t>
  </si>
  <si>
    <t>7月</t>
  </si>
  <si>
    <t>8月</t>
  </si>
  <si>
    <t>9月</t>
  </si>
  <si>
    <t>10月</t>
  </si>
  <si>
    <t>11月</t>
  </si>
  <si>
    <t>12月</t>
  </si>
  <si>
    <t>年間合計</t>
    <rPh sb="0" eb="2">
      <t>ネンカン</t>
    </rPh>
    <rPh sb="2" eb="4">
      <t>ゴウケイ</t>
    </rPh>
    <phoneticPr fontId="1"/>
  </si>
  <si>
    <t>MWh/年</t>
    <rPh sb="4" eb="5">
      <t>ネン</t>
    </rPh>
    <phoneticPr fontId="1"/>
  </si>
  <si>
    <t>ton-CO2/MWｈ</t>
    <phoneticPr fontId="1"/>
  </si>
  <si>
    <t>給水温度（℃）</t>
    <rPh sb="0" eb="2">
      <t>キュウスイ</t>
    </rPh>
    <rPh sb="2" eb="4">
      <t>オンド</t>
    </rPh>
    <phoneticPr fontId="1"/>
  </si>
  <si>
    <t>1日稼働時間(h/日）</t>
    <rPh sb="1" eb="2">
      <t>ニチ</t>
    </rPh>
    <rPh sb="2" eb="4">
      <t>カドウ</t>
    </rPh>
    <rPh sb="4" eb="6">
      <t>ジカン</t>
    </rPh>
    <rPh sb="9" eb="10">
      <t>ヒ</t>
    </rPh>
    <phoneticPr fontId="4"/>
  </si>
  <si>
    <t>月の稼働日数(日/月）</t>
    <rPh sb="0" eb="1">
      <t>ツキ</t>
    </rPh>
    <rPh sb="2" eb="4">
      <t>カドウ</t>
    </rPh>
    <rPh sb="4" eb="6">
      <t>ニッスウ</t>
    </rPh>
    <rPh sb="7" eb="8">
      <t>ニチ</t>
    </rPh>
    <rPh sb="9" eb="10">
      <t>ツキ</t>
    </rPh>
    <phoneticPr fontId="4"/>
  </si>
  <si>
    <t>月の必要熱出力　（MJ/月）</t>
    <rPh sb="0" eb="1">
      <t>ツキ</t>
    </rPh>
    <rPh sb="2" eb="4">
      <t>ヒツヨウ</t>
    </rPh>
    <rPh sb="4" eb="5">
      <t>ネツ</t>
    </rPh>
    <rPh sb="5" eb="7">
      <t>シュツリョク</t>
    </rPh>
    <rPh sb="12" eb="13">
      <t>ツキ</t>
    </rPh>
    <phoneticPr fontId="4"/>
  </si>
  <si>
    <t>メーカー</t>
    <phoneticPr fontId="1"/>
  </si>
  <si>
    <t>ボイラー効率（％）</t>
    <rPh sb="4" eb="6">
      <t>コウリツ</t>
    </rPh>
    <phoneticPr fontId="1"/>
  </si>
  <si>
    <t>(％)</t>
    <phoneticPr fontId="1"/>
  </si>
  <si>
    <t>○○機械</t>
    <rPh sb="2" eb="4">
      <t>キカイ</t>
    </rPh>
    <phoneticPr fontId="1"/>
  </si>
  <si>
    <t>品　番</t>
    <rPh sb="0" eb="1">
      <t>シナ</t>
    </rPh>
    <rPh sb="2" eb="3">
      <t>バン</t>
    </rPh>
    <phoneticPr fontId="1"/>
  </si>
  <si>
    <t>定格消費電力（ｋW)</t>
    <rPh sb="0" eb="2">
      <t>テイカク</t>
    </rPh>
    <rPh sb="2" eb="4">
      <t>ショウヒ</t>
    </rPh>
    <rPh sb="4" eb="6">
      <t>デンリョク</t>
    </rPh>
    <phoneticPr fontId="1"/>
  </si>
  <si>
    <t>（ｋW)</t>
    <phoneticPr fontId="1"/>
  </si>
  <si>
    <t>燃料種</t>
    <rPh sb="0" eb="2">
      <t>ネンリョウ</t>
    </rPh>
    <rPh sb="2" eb="3">
      <t>シュ</t>
    </rPh>
    <phoneticPr fontId="1"/>
  </si>
  <si>
    <t>燃料低位発熱量</t>
    <rPh sb="0" eb="2">
      <t>ネンリョウ</t>
    </rPh>
    <rPh sb="2" eb="4">
      <t>テイイ</t>
    </rPh>
    <rPh sb="4" eb="6">
      <t>ハツネツ</t>
    </rPh>
    <rPh sb="6" eb="7">
      <t>リョウ</t>
    </rPh>
    <phoneticPr fontId="1"/>
  </si>
  <si>
    <t>（ｋJ/L)</t>
    <phoneticPr fontId="1"/>
  </si>
  <si>
    <t>軽油</t>
    <rPh sb="0" eb="2">
      <t>ケイユ</t>
    </rPh>
    <phoneticPr fontId="1"/>
  </si>
  <si>
    <t>台　数</t>
    <rPh sb="0" eb="1">
      <t>ダイ</t>
    </rPh>
    <rPh sb="2" eb="3">
      <t>カズ</t>
    </rPh>
    <phoneticPr fontId="1"/>
  </si>
  <si>
    <t>KB-40S</t>
    <phoneticPr fontId="1"/>
  </si>
  <si>
    <t>○○工業</t>
    <rPh sb="2" eb="4">
      <t>コウギョウ</t>
    </rPh>
    <phoneticPr fontId="1"/>
  </si>
  <si>
    <t>リファレンスの場合の年間燃料消費量</t>
    <rPh sb="7" eb="9">
      <t>バアイ</t>
    </rPh>
    <rPh sb="10" eb="12">
      <t>ネンカン</t>
    </rPh>
    <rPh sb="12" eb="14">
      <t>ネンリョウ</t>
    </rPh>
    <rPh sb="14" eb="16">
      <t>ショウヒ</t>
    </rPh>
    <rPh sb="16" eb="17">
      <t>リョウ</t>
    </rPh>
    <phoneticPr fontId="1"/>
  </si>
  <si>
    <t>燃料のCO2排出係数</t>
    <rPh sb="0" eb="2">
      <t>ネンリョウ</t>
    </rPh>
    <rPh sb="6" eb="8">
      <t>ハイシュツ</t>
    </rPh>
    <rPh sb="8" eb="10">
      <t>ケイスウ</t>
    </rPh>
    <phoneticPr fontId="1"/>
  </si>
  <si>
    <t>リファレンスの場合の年間消費電力量</t>
    <rPh sb="7" eb="9">
      <t>バアイ</t>
    </rPh>
    <rPh sb="10" eb="12">
      <t>ネンカン</t>
    </rPh>
    <rPh sb="12" eb="14">
      <t>ショウヒ</t>
    </rPh>
    <rPh sb="14" eb="16">
      <t>デンリョク</t>
    </rPh>
    <rPh sb="16" eb="17">
      <t>リョウ</t>
    </rPh>
    <phoneticPr fontId="1"/>
  </si>
  <si>
    <t>プロジェクトの場合の年間燃料消費量</t>
    <rPh sb="7" eb="9">
      <t>バアイ</t>
    </rPh>
    <rPh sb="10" eb="12">
      <t>ネンカン</t>
    </rPh>
    <rPh sb="12" eb="14">
      <t>ネンリョウ</t>
    </rPh>
    <rPh sb="14" eb="16">
      <t>ショウヒ</t>
    </rPh>
    <rPh sb="16" eb="17">
      <t>リョウ</t>
    </rPh>
    <phoneticPr fontId="1"/>
  </si>
  <si>
    <t>プロジェクトの場合の年間消費電力量</t>
    <rPh sb="7" eb="9">
      <t>バアイ</t>
    </rPh>
    <rPh sb="10" eb="12">
      <t>ネンカン</t>
    </rPh>
    <rPh sb="12" eb="14">
      <t>ショウヒ</t>
    </rPh>
    <rPh sb="14" eb="16">
      <t>デンリョク</t>
    </rPh>
    <rPh sb="16" eb="17">
      <t>リョウ</t>
    </rPh>
    <phoneticPr fontId="1"/>
  </si>
  <si>
    <t>L</t>
    <phoneticPr fontId="1"/>
  </si>
  <si>
    <t>MWｈ</t>
    <phoneticPr fontId="1"/>
  </si>
  <si>
    <t>/年</t>
    <rPh sb="1" eb="2">
      <t>ネン</t>
    </rPh>
    <phoneticPr fontId="1"/>
  </si>
  <si>
    <t>ton-CO2/</t>
    <phoneticPr fontId="1"/>
  </si>
  <si>
    <t>Kl</t>
    <phoneticPr fontId="1"/>
  </si>
  <si>
    <t>△△工程への温水供給</t>
    <rPh sb="2" eb="4">
      <t>コウテイ</t>
    </rPh>
    <rPh sb="6" eb="8">
      <t>オンスイ</t>
    </rPh>
    <rPh sb="8" eb="10">
      <t>キョウキュウ</t>
    </rPh>
    <phoneticPr fontId="1"/>
  </si>
  <si>
    <t>出湯温度（℃）</t>
    <rPh sb="0" eb="2">
      <t>デユ</t>
    </rPh>
    <rPh sb="2" eb="4">
      <t>オンド</t>
    </rPh>
    <phoneticPr fontId="1"/>
  </si>
  <si>
    <t>１分あたり必要温水量（Ｌ/m)</t>
    <rPh sb="1" eb="2">
      <t>フン</t>
    </rPh>
    <rPh sb="5" eb="7">
      <t>ヒツヨウ</t>
    </rPh>
    <rPh sb="7" eb="9">
      <t>オンスイ</t>
    </rPh>
    <rPh sb="9" eb="10">
      <t>リョウ</t>
    </rPh>
    <phoneticPr fontId="4"/>
  </si>
  <si>
    <t>ボイラー必要熱加熱能力　（MJ/h）</t>
    <rPh sb="4" eb="6">
      <t>ヒツヨウ</t>
    </rPh>
    <rPh sb="6" eb="7">
      <t>ネツ</t>
    </rPh>
    <rPh sb="7" eb="9">
      <t>カネツ</t>
    </rPh>
    <rPh sb="9" eb="11">
      <t>ノウリョク</t>
    </rPh>
    <phoneticPr fontId="4"/>
  </si>
  <si>
    <t>1年目</t>
    <rPh sb="1" eb="3">
      <t>ネンメ</t>
    </rPh>
    <phoneticPr fontId="1"/>
  </si>
  <si>
    <t>2年目</t>
    <rPh sb="1" eb="3">
      <t>ネンメ</t>
    </rPh>
    <phoneticPr fontId="1"/>
  </si>
  <si>
    <t>3年目</t>
    <rPh sb="1" eb="3">
      <t>ネンメ</t>
    </rPh>
    <phoneticPr fontId="1"/>
  </si>
  <si>
    <t>4年目</t>
    <rPh sb="1" eb="3">
      <t>ネンメ</t>
    </rPh>
    <phoneticPr fontId="1"/>
  </si>
  <si>
    <t>5年目</t>
    <rPh sb="1" eb="3">
      <t>ネンメ</t>
    </rPh>
    <phoneticPr fontId="1"/>
  </si>
  <si>
    <t>6年目</t>
    <rPh sb="1" eb="3">
      <t>ネンメ</t>
    </rPh>
    <phoneticPr fontId="1"/>
  </si>
  <si>
    <t>7年目</t>
    <rPh sb="1" eb="3">
      <t>ネンメ</t>
    </rPh>
    <phoneticPr fontId="1"/>
  </si>
  <si>
    <t>8年目</t>
    <rPh sb="1" eb="3">
      <t>ネンメ</t>
    </rPh>
    <phoneticPr fontId="1"/>
  </si>
  <si>
    <t>年</t>
    <rPh sb="0" eb="1">
      <t>ネン</t>
    </rPh>
    <phoneticPr fontId="1"/>
  </si>
  <si>
    <t>年度</t>
    <rPh sb="0" eb="2">
      <t>ネンド</t>
    </rPh>
    <phoneticPr fontId="1"/>
  </si>
  <si>
    <t>合計</t>
    <rPh sb="0" eb="2">
      <t>ゴウケイ</t>
    </rPh>
    <phoneticPr fontId="1"/>
  </si>
  <si>
    <t>出典：</t>
    <rPh sb="0" eb="2">
      <t>シュッテン</t>
    </rPh>
    <phoneticPr fontId="1"/>
  </si>
  <si>
    <t>○○生産工場へのバイオマス温水ボイラーの導入</t>
    <rPh sb="2" eb="4">
      <t>セイサン</t>
    </rPh>
    <rPh sb="4" eb="6">
      <t>コウジョウ</t>
    </rPh>
    <rPh sb="13" eb="15">
      <t>オンスイ</t>
    </rPh>
    <rPh sb="20" eb="22">
      <t>ドウニュウ</t>
    </rPh>
    <phoneticPr fontId="1"/>
  </si>
  <si>
    <t>ヤシ殻</t>
    <rPh sb="2" eb="3">
      <t>カラ</t>
    </rPh>
    <phoneticPr fontId="1"/>
  </si>
  <si>
    <t>ton</t>
    <phoneticPr fontId="1"/>
  </si>
  <si>
    <t>33°26'04.1"S</t>
  </si>
  <si>
    <t>70°41'02.7"W</t>
    <phoneticPr fontId="1"/>
  </si>
  <si>
    <t>標高</t>
    <rPh sb="0" eb="2">
      <t>ヒョウコウ</t>
    </rPh>
    <phoneticPr fontId="4"/>
  </si>
  <si>
    <t>ｍ</t>
    <phoneticPr fontId="1"/>
  </si>
  <si>
    <t>負荷の対象</t>
    <rPh sb="0" eb="2">
      <t>フカ</t>
    </rPh>
    <rPh sb="3" eb="5">
      <t>タイショウ</t>
    </rPh>
    <phoneticPr fontId="4"/>
  </si>
  <si>
    <t>年間熱出力(MJ/年)</t>
    <rPh sb="0" eb="2">
      <t>ネンカン</t>
    </rPh>
    <rPh sb="2" eb="3">
      <t>ネツ</t>
    </rPh>
    <rPh sb="3" eb="4">
      <t>シュツ</t>
    </rPh>
    <rPh sb="4" eb="5">
      <t>リョク</t>
    </rPh>
    <rPh sb="9" eb="10">
      <t>ネン</t>
    </rPh>
    <phoneticPr fontId="1"/>
  </si>
  <si>
    <t>（２）リファレンスボイラーのエネルギー消費量</t>
    <phoneticPr fontId="1"/>
  </si>
  <si>
    <t>リファレンスとなる
ボイラーの仕様</t>
    <phoneticPr fontId="1"/>
  </si>
  <si>
    <t>定格蒸発能力（t/h)</t>
    <rPh sb="0" eb="2">
      <t>テイカク</t>
    </rPh>
    <rPh sb="2" eb="4">
      <t>ジョウハツ</t>
    </rPh>
    <rPh sb="4" eb="6">
      <t>ノウリョク</t>
    </rPh>
    <phoneticPr fontId="1"/>
  </si>
  <si>
    <t>(t/h)</t>
    <phoneticPr fontId="1"/>
  </si>
  <si>
    <t>※単位記入のこと</t>
    <phoneticPr fontId="1"/>
  </si>
  <si>
    <t>単位</t>
    <rPh sb="0" eb="2">
      <t>タンイ</t>
    </rPh>
    <phoneticPr fontId="1"/>
  </si>
  <si>
    <t>消費電力量（MWh)</t>
    <rPh sb="0" eb="2">
      <t>ショウヒ</t>
    </rPh>
    <rPh sb="2" eb="4">
      <t>デンリョク</t>
    </rPh>
    <rPh sb="4" eb="5">
      <t>リョウ</t>
    </rPh>
    <phoneticPr fontId="4"/>
  </si>
  <si>
    <t>（３）プロジェクト設備のガスエネルギー消費量</t>
    <rPh sb="9" eb="11">
      <t>セツビ</t>
    </rPh>
    <rPh sb="19" eb="21">
      <t>ショウヒ</t>
    </rPh>
    <rPh sb="21" eb="22">
      <t>リョウ</t>
    </rPh>
    <phoneticPr fontId="1"/>
  </si>
  <si>
    <t>プロジェクトで導入する
ボイラーの仕様</t>
    <phoneticPr fontId="1"/>
  </si>
  <si>
    <t>MHIB-400S</t>
  </si>
  <si>
    <t>（ｋJ/ｋｇ)</t>
    <phoneticPr fontId="1"/>
  </si>
  <si>
    <t>※ボイラーに投入する組成（含水率等）における発熱量を記載のこと</t>
    <phoneticPr fontId="1"/>
  </si>
  <si>
    <t>千Nm3</t>
    <phoneticPr fontId="1"/>
  </si>
  <si>
    <t>※便宜上　消費電力量は（必要蒸発量/定格蒸発能力）×定格消費電力×稼働時間で計算。</t>
    <phoneticPr fontId="1"/>
  </si>
  <si>
    <t>※発熱量単位及び消費量単位に注意願います。　１GJ=0.28MWｈ　1Gcal=1.163MWｈ</t>
    <rPh sb="1" eb="3">
      <t>ハツネツ</t>
    </rPh>
    <rPh sb="3" eb="4">
      <t>リョウ</t>
    </rPh>
    <rPh sb="4" eb="6">
      <t>タンイ</t>
    </rPh>
    <rPh sb="6" eb="7">
      <t>オヨ</t>
    </rPh>
    <rPh sb="8" eb="11">
      <t>ショウヒリョウ</t>
    </rPh>
    <rPh sb="11" eb="13">
      <t>タンイ</t>
    </rPh>
    <rPh sb="14" eb="16">
      <t>チュウイ</t>
    </rPh>
    <rPh sb="16" eb="17">
      <t>ネガ</t>
    </rPh>
    <phoneticPr fontId="1"/>
  </si>
  <si>
    <t>Ｒｙ＝RQｆｙ×fuｒf+ＲＱey×gef</t>
  </si>
  <si>
    <t>ton-CO2/年</t>
  </si>
  <si>
    <t>RQｆy</t>
  </si>
  <si>
    <t>※単位記入</t>
    <rPh sb="1" eb="3">
      <t>タンイ</t>
    </rPh>
    <rPh sb="3" eb="5">
      <t>キニュウ</t>
    </rPh>
    <phoneticPr fontId="1"/>
  </si>
  <si>
    <t>fuｒf</t>
  </si>
  <si>
    <t>RQey</t>
  </si>
  <si>
    <t>ｇeｆ</t>
  </si>
  <si>
    <t>PＱｆy</t>
  </si>
  <si>
    <t>fupf</t>
  </si>
  <si>
    <t>PQey</t>
  </si>
  <si>
    <t>◎CO2排出削減量の計算</t>
    <rPh sb="4" eb="6">
      <t>ハイシュツ</t>
    </rPh>
    <rPh sb="6" eb="8">
      <t>サクゲン</t>
    </rPh>
    <rPh sb="8" eb="9">
      <t>リョウ</t>
    </rPh>
    <rPh sb="10" eb="12">
      <t>ケイサン</t>
    </rPh>
    <phoneticPr fontId="1"/>
  </si>
  <si>
    <t>Q</t>
  </si>
  <si>
    <t>Q=Ry-Py</t>
  </si>
  <si>
    <t>Ry</t>
  </si>
  <si>
    <t>Py</t>
  </si>
  <si>
    <t>◎CO2排出削減量（生産量の変動を考慮）</t>
    <rPh sb="10" eb="12">
      <t>セイサン</t>
    </rPh>
    <rPh sb="12" eb="13">
      <t>リョウ</t>
    </rPh>
    <phoneticPr fontId="1"/>
  </si>
  <si>
    <t>年間必要熱出力</t>
    <rPh sb="0" eb="2">
      <t>ネンカン</t>
    </rPh>
    <rPh sb="2" eb="4">
      <t>ヒツヨウ</t>
    </rPh>
    <rPh sb="4" eb="5">
      <t>ネツ</t>
    </rPh>
    <rPh sb="5" eb="6">
      <t>シュツ</t>
    </rPh>
    <rPh sb="6" eb="7">
      <t>リョク</t>
    </rPh>
    <phoneticPr fontId="1"/>
  </si>
  <si>
    <t>(MJ/年)</t>
    <phoneticPr fontId="1"/>
  </si>
  <si>
    <t>A:年間必要燃料消費量</t>
    <rPh sb="2" eb="4">
      <t>ネンカン</t>
    </rPh>
    <rPh sb="6" eb="8">
      <t>ネンリョウ</t>
    </rPh>
    <rPh sb="8" eb="11">
      <t>ショウヒリョウ</t>
    </rPh>
    <phoneticPr fontId="1"/>
  </si>
  <si>
    <t>(ton/年)</t>
    <phoneticPr fontId="1"/>
  </si>
  <si>
    <t>B:確保可能バイオマス燃料</t>
    <rPh sb="2" eb="4">
      <t>カクホ</t>
    </rPh>
    <rPh sb="4" eb="6">
      <t>カノウ</t>
    </rPh>
    <rPh sb="11" eb="13">
      <t>ネンリョウ</t>
    </rPh>
    <phoneticPr fontId="1"/>
  </si>
  <si>
    <t>（ton/年）</t>
    <phoneticPr fontId="1"/>
  </si>
  <si>
    <t>有効燃料消費量</t>
    <rPh sb="0" eb="2">
      <t>ユウコウ</t>
    </rPh>
    <rPh sb="2" eb="4">
      <t>ネンリョウ</t>
    </rPh>
    <rPh sb="4" eb="7">
      <t>ショウヒリョウ</t>
    </rPh>
    <phoneticPr fontId="1"/>
  </si>
  <si>
    <t>（AとBの小さい方）</t>
    <phoneticPr fontId="1"/>
  </si>
  <si>
    <t>（ton-CO2/年）</t>
    <phoneticPr fontId="1"/>
  </si>
  <si>
    <t>ton-CO2/年</t>
    <rPh sb="8" eb="9">
      <t>ネン</t>
    </rPh>
    <phoneticPr fontId="4"/>
  </si>
  <si>
    <t>※この値を実施計画書に記載</t>
    <rPh sb="3" eb="4">
      <t>アタイ</t>
    </rPh>
    <rPh sb="5" eb="7">
      <t>ジッシ</t>
    </rPh>
    <rPh sb="7" eb="9">
      <t>ケイカク</t>
    </rPh>
    <rPh sb="9" eb="10">
      <t>ショ</t>
    </rPh>
    <rPh sb="11" eb="13">
      <t>キサイ</t>
    </rPh>
    <phoneticPr fontId="4"/>
  </si>
  <si>
    <t>記入</t>
    <rPh sb="0" eb="2">
      <t>キニュウ</t>
    </rPh>
    <phoneticPr fontId="1"/>
  </si>
  <si>
    <t>自動計算</t>
    <rPh sb="0" eb="2">
      <t>ジドウ</t>
    </rPh>
    <rPh sb="2" eb="4">
      <t>ケイサン</t>
    </rPh>
    <phoneticPr fontId="1"/>
  </si>
  <si>
    <t>定格熱出力（MJ/h)</t>
    <phoneticPr fontId="1"/>
  </si>
  <si>
    <t>（１）温水（給湯）負荷</t>
    <rPh sb="3" eb="5">
      <t>ヌクミズ</t>
    </rPh>
    <rPh sb="6" eb="8">
      <t>キュウトウ</t>
    </rPh>
    <rPh sb="9" eb="11">
      <t>フカ</t>
    </rPh>
    <phoneticPr fontId="1"/>
  </si>
  <si>
    <t>出典：　 IPCC default values at the lower limit in Table 1.4 of Chapter 1 of Vol. 2 of the “2006 IPCC Guidelines for National GHG Inventories”</t>
    <rPh sb="0" eb="2">
      <t>シュッテン</t>
    </rPh>
    <phoneticPr fontId="1"/>
  </si>
  <si>
    <t>kg(CO2)/TJ</t>
    <phoneticPr fontId="1"/>
  </si>
  <si>
    <t>採用した値：</t>
    <rPh sb="0" eb="2">
      <t>サイヨウ</t>
    </rPh>
    <rPh sb="4" eb="5">
      <t>アタイ</t>
    </rPh>
    <phoneticPr fontId="1"/>
  </si>
  <si>
    <t>係数②：　燃料の単位熱量当たりCO2排出係数</t>
    <rPh sb="0" eb="2">
      <t>ケイスウ</t>
    </rPh>
    <rPh sb="5" eb="7">
      <t>ネンリョウ</t>
    </rPh>
    <rPh sb="8" eb="13">
      <t>タンイネツリョウア</t>
    </rPh>
    <rPh sb="18" eb="22">
      <t>ハイシュツケイスウ</t>
    </rPh>
    <phoneticPr fontId="1"/>
  </si>
  <si>
    <t>TJ/Gg(fuel)</t>
    <phoneticPr fontId="1"/>
  </si>
  <si>
    <t>係数①：　燃料低位発熱量（Net Calorific Value, NCV）</t>
    <rPh sb="0" eb="2">
      <t>ケイスウ</t>
    </rPh>
    <rPh sb="5" eb="7">
      <t>ネンリョウ</t>
    </rPh>
    <rPh sb="7" eb="12">
      <t>テイイハツネツリョウ</t>
    </rPh>
    <phoneticPr fontId="1"/>
  </si>
  <si>
    <t>出典：　 IPCC default values at the lower limit in Table 1.2 of Chapter 1 of Vol. 2 of the “2006 IPCC Guidelines for National GHG Inventories”</t>
    <phoneticPr fontId="1"/>
  </si>
  <si>
    <t>※表中の該当する燃料種のLowerまたはUpperの値を入力（承認済み方法論を参照）。</t>
    <rPh sb="1" eb="3">
      <t>ヒョウチュウ</t>
    </rPh>
    <rPh sb="4" eb="6">
      <t>ガイトウ</t>
    </rPh>
    <rPh sb="8" eb="11">
      <t>ネンリョウシュ</t>
    </rPh>
    <rPh sb="26" eb="27">
      <t>アタイ</t>
    </rPh>
    <rPh sb="28" eb="30">
      <t>ニュウリョク</t>
    </rPh>
    <rPh sb="31" eb="34">
      <t>ショウニンズ</t>
    </rPh>
    <rPh sb="35" eb="38">
      <t>ホウホウロン</t>
    </rPh>
    <rPh sb="39" eb="41">
      <t>サンショウ</t>
    </rPh>
    <phoneticPr fontId="1"/>
  </si>
  <si>
    <t>GJ/kg(fuel)</t>
    <phoneticPr fontId="1"/>
  </si>
  <si>
    <t>※1T=1000G、1Gg＝1,000,000kgで換算</t>
    <rPh sb="26" eb="28">
      <t>カンザン</t>
    </rPh>
    <phoneticPr fontId="1"/>
  </si>
  <si>
    <t>tCO2/GJ</t>
    <phoneticPr fontId="1"/>
  </si>
  <si>
    <t>※1T=1000G、1tCO2＝1,000kgCO2で換算</t>
    <rPh sb="27" eb="29">
      <t>カンザン</t>
    </rPh>
    <phoneticPr fontId="1"/>
  </si>
  <si>
    <t>月の燃料消費量</t>
    <phoneticPr fontId="1"/>
  </si>
  <si>
    <r>
      <t>PE</t>
    </r>
    <r>
      <rPr>
        <vertAlign val="subscript"/>
        <sz val="11"/>
        <color theme="1"/>
        <rFont val="ＭＳ Ｐゴシック"/>
        <family val="3"/>
        <charset val="128"/>
        <scheme val="minor"/>
      </rPr>
      <t>TRANS,p</t>
    </r>
    <phoneticPr fontId="1"/>
  </si>
  <si>
    <t>バイオマスの輸送に要した化石燃料消費によるCO2排出量</t>
    <rPh sb="6" eb="8">
      <t>ユソウ</t>
    </rPh>
    <rPh sb="9" eb="10">
      <t>ヨウ</t>
    </rPh>
    <rPh sb="12" eb="18">
      <t>カセキネンリョウショウヒ</t>
    </rPh>
    <rPh sb="24" eb="27">
      <t>ハイシュツリョウ</t>
    </rPh>
    <phoneticPr fontId="1"/>
  </si>
  <si>
    <r>
      <rPr>
        <sz val="11"/>
        <color rgb="FFFF0000"/>
        <rFont val="ＭＳ Ｐゴシック"/>
        <family val="3"/>
        <charset val="128"/>
        <scheme val="minor"/>
      </rPr>
      <t xml:space="preserve">     </t>
    </r>
    <r>
      <rPr>
        <sz val="11"/>
        <color theme="1"/>
        <rFont val="ＭＳ Ｐゴシック"/>
        <family val="3"/>
        <charset val="128"/>
        <scheme val="minor"/>
      </rPr>
      <t>O</t>
    </r>
    <r>
      <rPr>
        <sz val="11"/>
        <color theme="1"/>
        <rFont val="ＭＳ Ｐゴシック"/>
        <family val="2"/>
        <charset val="128"/>
        <scheme val="minor"/>
      </rPr>
      <t>ption1：輸送に要した燃料消費量をモニタリングし計算する方法</t>
    </r>
    <rPh sb="13" eb="15">
      <t>ユソウ</t>
    </rPh>
    <rPh sb="32" eb="34">
      <t>ケイサン</t>
    </rPh>
    <rPh sb="36" eb="38">
      <t>ホウホウ</t>
    </rPh>
    <phoneticPr fontId="1"/>
  </si>
  <si>
    <r>
      <t>PE</t>
    </r>
    <r>
      <rPr>
        <vertAlign val="subscript"/>
        <sz val="11"/>
        <color theme="1"/>
        <rFont val="ＭＳ Ｐゴシック"/>
        <family val="3"/>
        <charset val="128"/>
        <scheme val="minor"/>
      </rPr>
      <t>TRANS,p</t>
    </r>
    <r>
      <rPr>
        <sz val="11"/>
        <color theme="1"/>
        <rFont val="ＭＳ Ｐゴシック"/>
        <family val="2"/>
        <charset val="128"/>
        <scheme val="minor"/>
      </rPr>
      <t>＝FC</t>
    </r>
    <r>
      <rPr>
        <vertAlign val="subscript"/>
        <sz val="11"/>
        <color theme="1"/>
        <rFont val="ＭＳ Ｐゴシック"/>
        <family val="3"/>
        <charset val="128"/>
        <scheme val="minor"/>
      </rPr>
      <t>trans</t>
    </r>
    <r>
      <rPr>
        <sz val="11"/>
        <color theme="1"/>
        <rFont val="ＭＳ Ｐゴシック"/>
        <family val="2"/>
        <charset val="128"/>
        <scheme val="minor"/>
      </rPr>
      <t>×NCV×EF</t>
    </r>
    <r>
      <rPr>
        <vertAlign val="subscript"/>
        <sz val="11"/>
        <color theme="1"/>
        <rFont val="ＭＳ Ｐゴシック"/>
        <family val="3"/>
        <charset val="128"/>
        <scheme val="minor"/>
      </rPr>
      <t>fuel</t>
    </r>
    <phoneticPr fontId="1"/>
  </si>
  <si>
    <r>
      <t>FC</t>
    </r>
    <r>
      <rPr>
        <vertAlign val="subscript"/>
        <sz val="11"/>
        <color theme="1"/>
        <rFont val="ＭＳ Ｐゴシック"/>
        <family val="3"/>
        <charset val="128"/>
        <scheme val="minor"/>
      </rPr>
      <t>trans</t>
    </r>
    <phoneticPr fontId="1"/>
  </si>
  <si>
    <t>輸送に要した化石燃料消費量</t>
    <rPh sb="0" eb="2">
      <t>ユソウ</t>
    </rPh>
    <rPh sb="3" eb="4">
      <t>ヨウ</t>
    </rPh>
    <rPh sb="6" eb="13">
      <t>カセキネンリョウショウヒリョウ</t>
    </rPh>
    <phoneticPr fontId="1"/>
  </si>
  <si>
    <t>mass or volume /年</t>
    <rPh sb="16" eb="17">
      <t>ネン</t>
    </rPh>
    <phoneticPr fontId="1"/>
  </si>
  <si>
    <t>NCV</t>
    <phoneticPr fontId="1"/>
  </si>
  <si>
    <t>化石燃料の真発熱量</t>
    <rPh sb="0" eb="4">
      <t>カセキネンリョウ</t>
    </rPh>
    <rPh sb="5" eb="9">
      <t>シンハツネツリョウ</t>
    </rPh>
    <phoneticPr fontId="1"/>
  </si>
  <si>
    <t>GJ/mass or volume</t>
    <phoneticPr fontId="1"/>
  </si>
  <si>
    <r>
      <t>EF</t>
    </r>
    <r>
      <rPr>
        <vertAlign val="subscript"/>
        <sz val="11"/>
        <color theme="1"/>
        <rFont val="ＭＳ Ｐゴシック"/>
        <family val="3"/>
        <charset val="128"/>
        <scheme val="minor"/>
      </rPr>
      <t>fuel,i</t>
    </r>
    <phoneticPr fontId="1"/>
  </si>
  <si>
    <t>化石燃料の熱量当たりCO2排出係数</t>
    <rPh sb="0" eb="4">
      <t>カセキネンリョウ</t>
    </rPh>
    <rPh sb="5" eb="8">
      <t>ネツリョウア</t>
    </rPh>
    <rPh sb="13" eb="17">
      <t>ハイシュツケイスウ</t>
    </rPh>
    <phoneticPr fontId="1"/>
  </si>
  <si>
    <r>
      <rPr>
        <sz val="11"/>
        <color rgb="FFFF0000"/>
        <rFont val="ＭＳ Ｐゴシック"/>
        <family val="3"/>
        <charset val="128"/>
        <scheme val="minor"/>
      </rPr>
      <t xml:space="preserve">     </t>
    </r>
    <r>
      <rPr>
        <sz val="11"/>
        <color theme="1"/>
        <rFont val="ＭＳ Ｐゴシック"/>
        <family val="3"/>
        <charset val="128"/>
        <scheme val="minor"/>
      </rPr>
      <t>O</t>
    </r>
    <r>
      <rPr>
        <sz val="11"/>
        <color theme="1"/>
        <rFont val="ＭＳ Ｐゴシック"/>
        <family val="2"/>
        <charset val="128"/>
        <scheme val="minor"/>
      </rPr>
      <t>ption2：バイオマス輸送量をモニタリングし輸送距離と係数から計算する方法</t>
    </r>
    <rPh sb="18" eb="21">
      <t>ユソウリョウ</t>
    </rPh>
    <rPh sb="29" eb="33">
      <t>ユソウキョリ</t>
    </rPh>
    <rPh sb="34" eb="36">
      <t>ケイスウ</t>
    </rPh>
    <rPh sb="38" eb="40">
      <t>ケイサン</t>
    </rPh>
    <rPh sb="42" eb="44">
      <t>ホウホウ</t>
    </rPh>
    <phoneticPr fontId="1"/>
  </si>
  <si>
    <r>
      <t>PE</t>
    </r>
    <r>
      <rPr>
        <vertAlign val="subscript"/>
        <sz val="11"/>
        <color theme="1"/>
        <rFont val="ＭＳ Ｐゴシック"/>
        <family val="3"/>
        <charset val="128"/>
        <scheme val="minor"/>
      </rPr>
      <t>TRANS,p</t>
    </r>
    <r>
      <rPr>
        <sz val="11"/>
        <color theme="1"/>
        <rFont val="ＭＳ Ｐゴシック"/>
        <family val="2"/>
        <charset val="128"/>
        <scheme val="minor"/>
      </rPr>
      <t>＝D×FR×EF</t>
    </r>
    <r>
      <rPr>
        <vertAlign val="subscript"/>
        <sz val="11"/>
        <color theme="1"/>
        <rFont val="ＭＳ Ｐゴシック"/>
        <family val="3"/>
        <charset val="128"/>
        <scheme val="minor"/>
      </rPr>
      <t>vehicle</t>
    </r>
    <phoneticPr fontId="1"/>
  </si>
  <si>
    <t>D</t>
    <phoneticPr fontId="1"/>
  </si>
  <si>
    <t>バイオマス発電所とバイオマス収集サイトの距離</t>
    <rPh sb="5" eb="8">
      <t>ハツデンショ</t>
    </rPh>
    <rPh sb="14" eb="16">
      <t>シュウシュウ</t>
    </rPh>
    <rPh sb="20" eb="22">
      <t>キョリ</t>
    </rPh>
    <phoneticPr fontId="1"/>
  </si>
  <si>
    <t>km</t>
    <phoneticPr fontId="1"/>
  </si>
  <si>
    <t>FR</t>
    <phoneticPr fontId="1"/>
  </si>
  <si>
    <t>バイオマス輸送量</t>
    <rPh sb="5" eb="8">
      <t>ユソウリョウ</t>
    </rPh>
    <phoneticPr fontId="1"/>
  </si>
  <si>
    <r>
      <t>EF</t>
    </r>
    <r>
      <rPr>
        <vertAlign val="subscript"/>
        <sz val="11"/>
        <color theme="1"/>
        <rFont val="ＭＳ Ｐゴシック"/>
        <family val="3"/>
        <charset val="128"/>
        <scheme val="minor"/>
      </rPr>
      <t>vehicle</t>
    </r>
    <phoneticPr fontId="1"/>
  </si>
  <si>
    <t>バイオマス輸送量と輸送距離当たりCO2排出係数</t>
    <rPh sb="5" eb="8">
      <t>ユソウリョウ</t>
    </rPh>
    <rPh sb="9" eb="14">
      <t>ユソウキョリア</t>
    </rPh>
    <rPh sb="19" eb="23">
      <t>ハイシュツケイスウ</t>
    </rPh>
    <phoneticPr fontId="1"/>
  </si>
  <si>
    <t>t-CO2/mass or volume /km</t>
    <phoneticPr fontId="1"/>
  </si>
  <si>
    <r>
      <t>Pｙ＝PQfｙ×fupf+PQey×gef+PE</t>
    </r>
    <r>
      <rPr>
        <vertAlign val="subscript"/>
        <sz val="10"/>
        <color theme="1"/>
        <rFont val="ＭＳ Ｐゴシック"/>
        <family val="3"/>
        <charset val="128"/>
        <scheme val="minor"/>
      </rPr>
      <t>TRANS,p</t>
    </r>
    <phoneticPr fontId="1"/>
  </si>
  <si>
    <t>20XX年版○○国エネルギー省△△資料</t>
    <rPh sb="4" eb="6">
      <t>ネンバン</t>
    </rPh>
    <rPh sb="8" eb="9">
      <t>コク</t>
    </rPh>
    <rPh sb="14" eb="15">
      <t>ショウ</t>
    </rPh>
    <rPh sb="17" eb="19">
      <t>シリョウ</t>
    </rPh>
    <phoneticPr fontId="1"/>
  </si>
  <si>
    <t>20XX年度JCM設備補助公募要領</t>
    <rPh sb="4" eb="6">
      <t>ネンド</t>
    </rPh>
    <rPh sb="9" eb="11">
      <t>セツビ</t>
    </rPh>
    <rPh sb="11" eb="13">
      <t>ホジョ</t>
    </rPh>
    <rPh sb="13" eb="15">
      <t>コウボ</t>
    </rPh>
    <rPh sb="15" eb="17">
      <t>ヨウリョウ</t>
    </rPh>
    <phoneticPr fontId="1"/>
  </si>
  <si>
    <t>20XX年版○○バイオマス資料</t>
    <phoneticPr fontId="1"/>
  </si>
  <si>
    <t>Bｙ＝BQｆｙ×fuｒf+BＱey×gef</t>
    <phoneticPr fontId="1"/>
  </si>
  <si>
    <t>BQｆy</t>
    <phoneticPr fontId="1"/>
  </si>
  <si>
    <t>BQey</t>
    <phoneticPr fontId="1"/>
  </si>
  <si>
    <t>By</t>
    <phoneticPr fontId="1"/>
  </si>
  <si>
    <t>Q=By-Py</t>
    <phoneticPr fontId="1"/>
  </si>
  <si>
    <t>MRV期間</t>
    <rPh sb="3" eb="5">
      <t>キカン</t>
    </rPh>
    <phoneticPr fontId="1"/>
  </si>
  <si>
    <t>（２）BaUボイラーのエネルギー消費量</t>
    <phoneticPr fontId="1"/>
  </si>
  <si>
    <t>BaUとなるボイラーの仕様</t>
    <phoneticPr fontId="1"/>
  </si>
  <si>
    <t>BaUの場合の年間燃料消費量</t>
    <rPh sb="4" eb="6">
      <t>バアイ</t>
    </rPh>
    <rPh sb="7" eb="9">
      <t>ネンカン</t>
    </rPh>
    <rPh sb="9" eb="11">
      <t>ネンリョウ</t>
    </rPh>
    <rPh sb="11" eb="13">
      <t>ショウヒ</t>
    </rPh>
    <rPh sb="13" eb="14">
      <t>リョウ</t>
    </rPh>
    <phoneticPr fontId="1"/>
  </si>
  <si>
    <t>BaUの場合の年間消費電力量</t>
    <rPh sb="4" eb="6">
      <t>バアイ</t>
    </rPh>
    <rPh sb="7" eb="9">
      <t>ネンカン</t>
    </rPh>
    <rPh sb="9" eb="11">
      <t>ショウヒ</t>
    </rPh>
    <rPh sb="11" eb="13">
      <t>デンリョク</t>
    </rPh>
    <rPh sb="13" eb="14">
      <t>リョウ</t>
    </rPh>
    <phoneticPr fontId="1"/>
  </si>
  <si>
    <t>BaUCO2排出量</t>
    <rPh sb="6" eb="8">
      <t>ハイシュツ</t>
    </rPh>
    <rPh sb="8" eb="9">
      <t>リョウ</t>
    </rPh>
    <phoneticPr fontId="1"/>
  </si>
  <si>
    <t>BaU設備、リファレンス設備及びプロジェクト設備で用いる燃料のCO2排出係数については、IPCCの以下表を参照ください。</t>
    <rPh sb="3" eb="5">
      <t>セツビ</t>
    </rPh>
    <rPh sb="12" eb="15">
      <t>セツビオヨ</t>
    </rPh>
    <rPh sb="22" eb="24">
      <t>セツビ</t>
    </rPh>
    <rPh sb="25" eb="26">
      <t>モチ</t>
    </rPh>
    <rPh sb="28" eb="30">
      <t>ネンリョウ</t>
    </rPh>
    <rPh sb="34" eb="36">
      <t>ハイシュツ</t>
    </rPh>
    <rPh sb="36" eb="38">
      <t>ケイスウ</t>
    </rPh>
    <rPh sb="49" eb="51">
      <t>イカ</t>
    </rPh>
    <rPh sb="51" eb="52">
      <t>ヒョウ</t>
    </rPh>
    <rPh sb="53" eb="55">
      <t>サンショウ</t>
    </rPh>
    <phoneticPr fontId="1"/>
  </si>
  <si>
    <t>●BaUのＣＯ２排出量の計算</t>
    <rPh sb="8" eb="10">
      <t>ハイシュツ</t>
    </rPh>
    <rPh sb="10" eb="11">
      <t>リョウ</t>
    </rPh>
    <rPh sb="12" eb="14">
      <t>ケイサン</t>
    </rPh>
    <phoneticPr fontId="1"/>
  </si>
  <si>
    <r>
      <t>※</t>
    </r>
    <r>
      <rPr>
        <sz val="10"/>
        <color rgb="FF00B050"/>
        <rFont val="ＭＳ Ｐゴシック"/>
        <family val="3"/>
        <charset val="128"/>
        <scheme val="minor"/>
      </rPr>
      <t>MRV期間</t>
    </r>
    <r>
      <rPr>
        <sz val="10"/>
        <color rgb="FFFF0000"/>
        <rFont val="ＭＳ Ｐゴシック"/>
        <family val="3"/>
        <charset val="128"/>
        <scheme val="minor"/>
      </rPr>
      <t>まで記載</t>
    </r>
    <rPh sb="4" eb="6">
      <t>キカン</t>
    </rPh>
    <rPh sb="8" eb="10">
      <t>キサイ</t>
    </rPh>
    <phoneticPr fontId="1"/>
  </si>
  <si>
    <t>※電気ボイラーの場合は”電気”と入力のこと</t>
    <rPh sb="1" eb="3">
      <t>デンキ</t>
    </rPh>
    <rPh sb="8" eb="10">
      <t>バアイ</t>
    </rPh>
    <rPh sb="12" eb="14">
      <t>デンキ</t>
    </rPh>
    <rPh sb="16" eb="18">
      <t>ニュウリョク</t>
    </rPh>
    <phoneticPr fontId="1"/>
  </si>
  <si>
    <r>
      <rPr>
        <b/>
        <sz val="16"/>
        <color rgb="FFFF0000"/>
        <rFont val="ＭＳ Ｐゴシック"/>
        <family val="3"/>
        <charset val="128"/>
      </rPr>
      <t>R8年度</t>
    </r>
    <r>
      <rPr>
        <b/>
        <sz val="10"/>
        <rFont val="ＭＳ Ｐゴシック"/>
        <family val="3"/>
        <charset val="128"/>
      </rPr>
      <t>シナジー型ＪＣＭ創出事業（バイオマス温水ボイラー）※記入例</t>
    </r>
    <rPh sb="30" eb="32">
      <t>キニュウ</t>
    </rPh>
    <rPh sb="32" eb="33">
      <t>レイ</t>
    </rPh>
    <phoneticPr fontId="1"/>
  </si>
  <si>
    <r>
      <rPr>
        <b/>
        <sz val="16"/>
        <color rgb="FFFF0000"/>
        <rFont val="ＭＳ Ｐゴシック"/>
        <family val="3"/>
        <charset val="128"/>
      </rPr>
      <t>R8年度</t>
    </r>
    <r>
      <rPr>
        <b/>
        <sz val="10"/>
        <rFont val="ＭＳ Ｐゴシック"/>
        <family val="3"/>
        <charset val="128"/>
      </rPr>
      <t>シナジー型ＪＣＭ創出事業（バイオマス温水ボイラー）</t>
    </r>
    <phoneticPr fontId="1"/>
  </si>
  <si>
    <r>
      <rPr>
        <sz val="16"/>
        <color rgb="FFFF0000"/>
        <rFont val="ＭＳ Ｐゴシック"/>
        <family val="3"/>
        <charset val="128"/>
        <scheme val="minor"/>
      </rPr>
      <t>R8年度</t>
    </r>
    <r>
      <rPr>
        <sz val="11"/>
        <color theme="1"/>
        <rFont val="ＭＳ Ｐゴシック"/>
        <family val="2"/>
        <charset val="128"/>
        <scheme val="minor"/>
      </rPr>
      <t>シナジー型ＪＣＭ創出事業　（燃料種ごとの排出係数）</t>
    </r>
    <rPh sb="18" eb="21">
      <t>ネンリョウシュ</t>
    </rPh>
    <rPh sb="24" eb="28">
      <t>ハイシュツケイスウ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</si>
</sst>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0_ "/>
    <numFmt numFmtId="177" formatCode="#,##0_ "/>
    <numFmt numFmtId="178" formatCode="0.000_ "/>
    <numFmt numFmtId="179" formatCode="0.00_ "/>
    <numFmt numFmtId="180" formatCode="0_ "/>
    <numFmt numFmtId="181" formatCode="0.0_ "/>
    <numFmt numFmtId="182" formatCode="#,##0.0_ "/>
    <numFmt numFmtId="183" formatCode="0.00_);[Red]\(0.00\)"/>
    <numFmt numFmtId="184" formatCode="#,##0.000;[Red]\-#,##0.000"/>
    <numFmt numFmtId="185" formatCode="#,##0.0000_ "/>
  </numFmts>
  <fonts count="25"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0"/>
      <name val="ＭＳ Ｐゴシック"/>
      <family val="3"/>
      <charset val="128"/>
    </font>
    <font>
      <sz val="6"/>
      <name val="ＭＳ Ｐゴシック"/>
      <family val="3"/>
      <charset val="128"/>
    </font>
    <font>
      <sz val="10"/>
      <color rgb="FFFF0000"/>
      <name val="ＭＳ Ｐゴシック"/>
      <family val="3"/>
      <charset val="128"/>
    </font>
    <font>
      <sz val="10"/>
      <color theme="1"/>
      <name val="ＭＳ Ｐゴシック"/>
      <family val="3"/>
      <charset val="128"/>
      <scheme val="minor"/>
    </font>
    <font>
      <sz val="9"/>
      <name val="ＭＳ Ｐゴシック"/>
      <family val="3"/>
      <charset val="128"/>
    </font>
    <font>
      <sz val="10"/>
      <color theme="1"/>
      <name val="ＭＳ Ｐゴシック"/>
      <family val="2"/>
      <charset val="128"/>
      <scheme val="minor"/>
    </font>
    <font>
      <sz val="11"/>
      <color theme="1"/>
      <name val="ＭＳ Ｐゴシック"/>
      <family val="2"/>
      <charset val="128"/>
      <scheme val="minor"/>
    </font>
    <font>
      <b/>
      <sz val="10"/>
      <name val="ＭＳ Ｐゴシック"/>
      <family val="3"/>
      <charset val="128"/>
    </font>
    <font>
      <sz val="9"/>
      <color rgb="FFFF0000"/>
      <name val="ＭＳ Ｐゴシック"/>
      <family val="3"/>
      <charset val="128"/>
    </font>
    <font>
      <b/>
      <sz val="10"/>
      <color theme="1"/>
      <name val="ＭＳ Ｐゴシック"/>
      <family val="3"/>
      <charset val="128"/>
      <scheme val="minor"/>
    </font>
    <font>
      <sz val="10"/>
      <color rgb="FFFF0000"/>
      <name val="ＭＳ Ｐゴシック"/>
      <family val="3"/>
      <charset val="128"/>
      <scheme val="minor"/>
    </font>
    <font>
      <b/>
      <sz val="10"/>
      <name val="ＭＳ Ｐゴシック"/>
      <family val="3"/>
      <charset val="128"/>
      <scheme val="minor"/>
    </font>
    <font>
      <sz val="9"/>
      <color theme="1"/>
      <name val="ＭＳ Ｐゴシック"/>
      <family val="3"/>
      <charset val="128"/>
      <scheme val="minor"/>
    </font>
    <font>
      <b/>
      <sz val="10"/>
      <color rgb="FFFF0000"/>
      <name val="ＭＳ Ｐゴシック"/>
      <family val="3"/>
      <charset val="128"/>
      <scheme val="minor"/>
    </font>
    <font>
      <sz val="10"/>
      <name val="ＭＳ Ｐゴシック"/>
      <family val="3"/>
      <charset val="128"/>
      <scheme val="minor"/>
    </font>
    <font>
      <vertAlign val="subscript"/>
      <sz val="11"/>
      <color theme="1"/>
      <name val="ＭＳ Ｐゴシック"/>
      <family val="3"/>
      <charset val="128"/>
      <scheme val="minor"/>
    </font>
    <font>
      <sz val="11"/>
      <color theme="1"/>
      <name val="ＭＳ Ｐゴシック"/>
      <family val="3"/>
      <charset val="128"/>
      <scheme val="minor"/>
    </font>
    <font>
      <sz val="11"/>
      <color rgb="FFFF0000"/>
      <name val="ＭＳ Ｐゴシック"/>
      <family val="3"/>
      <charset val="128"/>
      <scheme val="minor"/>
    </font>
    <font>
      <vertAlign val="subscript"/>
      <sz val="10"/>
      <color theme="1"/>
      <name val="ＭＳ Ｐゴシック"/>
      <family val="3"/>
      <charset val="128"/>
      <scheme val="minor"/>
    </font>
    <font>
      <sz val="10"/>
      <color rgb="FF00B050"/>
      <name val="ＭＳ Ｐゴシック"/>
      <family val="3"/>
      <charset val="128"/>
      <scheme val="minor"/>
    </font>
    <font>
      <b/>
      <sz val="16"/>
      <color rgb="FFFF0000"/>
      <name val="ＭＳ Ｐゴシック"/>
      <family val="3"/>
      <charset val="128"/>
    </font>
    <font>
      <sz val="16"/>
      <color rgb="FFFF0000"/>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rgb="FFCCFFFF"/>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auto="1"/>
      </top>
      <bottom/>
      <diagonal/>
    </border>
    <border>
      <left/>
      <right/>
      <top/>
      <bottom style="thin">
        <color indexed="64"/>
      </bottom>
      <diagonal/>
    </border>
  </borders>
  <cellStyleXfs count="3">
    <xf numFmtId="0" fontId="0" fillId="0" borderId="0">
      <alignment vertical="center"/>
    </xf>
    <xf numFmtId="0" fontId="2" fillId="0" borderId="0">
      <alignment vertical="center"/>
    </xf>
    <xf numFmtId="38" fontId="9" fillId="0" borderId="0" applyFont="0" applyFill="0" applyBorder="0" applyAlignment="0" applyProtection="0">
      <alignment vertical="center"/>
    </xf>
  </cellStyleXfs>
  <cellXfs count="151">
    <xf numFmtId="0" fontId="0" fillId="0" borderId="0" xfId="0">
      <alignment vertical="center"/>
    </xf>
    <xf numFmtId="0" fontId="10" fillId="0" borderId="0" xfId="1" applyFont="1" applyProtection="1">
      <alignment vertical="center"/>
      <protection locked="0"/>
    </xf>
    <xf numFmtId="0" fontId="3" fillId="0" borderId="0" xfId="1" applyFont="1" applyProtection="1">
      <alignment vertical="center"/>
      <protection locked="0"/>
    </xf>
    <xf numFmtId="0" fontId="3" fillId="0" borderId="1" xfId="0" applyFont="1" applyBorder="1" applyAlignment="1" applyProtection="1">
      <alignment horizontal="left" vertical="center"/>
      <protection locked="0"/>
    </xf>
    <xf numFmtId="0" fontId="3" fillId="2" borderId="1" xfId="0" applyFont="1" applyFill="1" applyBorder="1" applyAlignment="1" applyProtection="1">
      <alignment vertical="center" wrapText="1"/>
      <protection locked="0"/>
    </xf>
    <xf numFmtId="0" fontId="5" fillId="0" borderId="5" xfId="0" applyFont="1" applyBorder="1" applyAlignment="1" applyProtection="1">
      <alignment vertical="center" wrapText="1"/>
      <protection locked="0"/>
    </xf>
    <xf numFmtId="0" fontId="5" fillId="0" borderId="0" xfId="0" applyFont="1" applyAlignment="1" applyProtection="1">
      <alignment vertical="center" wrapText="1"/>
      <protection locked="0"/>
    </xf>
    <xf numFmtId="0" fontId="6" fillId="0" borderId="0" xfId="0" applyFont="1" applyProtection="1">
      <alignment vertical="center"/>
      <protection locked="0"/>
    </xf>
    <xf numFmtId="0" fontId="3" fillId="0" borderId="1" xfId="0" applyFont="1" applyBorder="1" applyAlignment="1" applyProtection="1">
      <alignment vertical="center" wrapText="1"/>
      <protection locked="0"/>
    </xf>
    <xf numFmtId="0" fontId="3" fillId="0" borderId="1" xfId="0" applyFont="1" applyBorder="1" applyAlignment="1" applyProtection="1">
      <alignment horizontal="center" vertical="center"/>
      <protection locked="0"/>
    </xf>
    <xf numFmtId="0" fontId="3" fillId="0" borderId="0" xfId="1" applyFont="1" applyAlignment="1" applyProtection="1">
      <alignment horizontal="center" vertical="center" wrapText="1"/>
      <protection locked="0"/>
    </xf>
    <xf numFmtId="0" fontId="3" fillId="0" borderId="9" xfId="1" applyFont="1" applyBorder="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17" fillId="0" borderId="1" xfId="0" applyFont="1" applyBorder="1" applyProtection="1">
      <alignment vertical="center"/>
      <protection locked="0"/>
    </xf>
    <xf numFmtId="0" fontId="6" fillId="0" borderId="10" xfId="0" applyFont="1" applyBorder="1" applyAlignment="1" applyProtection="1">
      <alignment horizontal="left" vertical="center"/>
      <protection locked="0"/>
    </xf>
    <xf numFmtId="0" fontId="6" fillId="0" borderId="10" xfId="0" applyFont="1" applyBorder="1" applyAlignment="1" applyProtection="1">
      <alignment horizontal="left" vertical="center" wrapText="1"/>
      <protection locked="0"/>
    </xf>
    <xf numFmtId="0" fontId="5" fillId="0" borderId="0" xfId="1" applyFont="1" applyAlignment="1" applyProtection="1">
      <alignment vertical="center" wrapText="1"/>
      <protection locked="0"/>
    </xf>
    <xf numFmtId="0" fontId="3" fillId="0" borderId="6" xfId="1" applyFont="1" applyBorder="1" applyAlignment="1" applyProtection="1">
      <alignment horizontal="center" vertical="center"/>
      <protection locked="0"/>
    </xf>
    <xf numFmtId="0" fontId="3" fillId="0" borderId="1" xfId="1" applyFont="1" applyBorder="1" applyAlignment="1" applyProtection="1">
      <alignment vertical="center" shrinkToFit="1"/>
      <protection locked="0"/>
    </xf>
    <xf numFmtId="181" fontId="3" fillId="2" borderId="1" xfId="1" applyNumberFormat="1" applyFont="1" applyFill="1" applyBorder="1" applyProtection="1">
      <alignment vertical="center"/>
      <protection locked="0"/>
    </xf>
    <xf numFmtId="182" fontId="3" fillId="2" borderId="1" xfId="1" applyNumberFormat="1" applyFont="1" applyFill="1" applyBorder="1" applyProtection="1">
      <alignment vertical="center"/>
      <protection locked="0"/>
    </xf>
    <xf numFmtId="180" fontId="3" fillId="2" borderId="1" xfId="1" applyNumberFormat="1" applyFont="1" applyFill="1" applyBorder="1" applyProtection="1">
      <alignment vertical="center"/>
      <protection locked="0"/>
    </xf>
    <xf numFmtId="0" fontId="7" fillId="0" borderId="0" xfId="1" applyFont="1" applyAlignment="1" applyProtection="1">
      <alignment horizontal="center" vertical="center" shrinkToFit="1"/>
      <protection locked="0"/>
    </xf>
    <xf numFmtId="0" fontId="3" fillId="0" borderId="0" xfId="1" applyFont="1" applyAlignment="1" applyProtection="1">
      <alignment vertical="center" shrinkToFit="1"/>
      <protection locked="0"/>
    </xf>
    <xf numFmtId="0" fontId="6" fillId="0" borderId="0" xfId="0" applyFont="1" applyAlignment="1" applyProtection="1">
      <alignment vertical="center" shrinkToFit="1"/>
      <protection locked="0"/>
    </xf>
    <xf numFmtId="0" fontId="10" fillId="0" borderId="0" xfId="1" applyFont="1" applyAlignment="1" applyProtection="1">
      <alignment horizontal="left" vertical="center"/>
      <protection locked="0"/>
    </xf>
    <xf numFmtId="0" fontId="3" fillId="0" borderId="0" xfId="1" applyFont="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3" fillId="0" borderId="2" xfId="1" applyFont="1" applyBorder="1" applyAlignment="1" applyProtection="1">
      <alignment vertical="center" shrinkToFit="1"/>
      <protection locked="0"/>
    </xf>
    <xf numFmtId="0" fontId="6" fillId="0" borderId="4" xfId="0" applyFont="1" applyBorder="1" applyAlignment="1" applyProtection="1">
      <alignment vertical="center" shrinkToFit="1"/>
      <protection locked="0"/>
    </xf>
    <xf numFmtId="0" fontId="3" fillId="0" borderId="5" xfId="1" applyFont="1" applyBorder="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left" vertical="center" shrinkToFit="1"/>
      <protection locked="0"/>
    </xf>
    <xf numFmtId="179" fontId="3" fillId="0" borderId="5" xfId="1" applyNumberFormat="1" applyFont="1" applyBorder="1" applyProtection="1">
      <alignment vertical="center"/>
      <protection locked="0"/>
    </xf>
    <xf numFmtId="0" fontId="3" fillId="0" borderId="5" xfId="1" applyFont="1" applyBorder="1" applyProtection="1">
      <alignment vertical="center"/>
      <protection locked="0"/>
    </xf>
    <xf numFmtId="0" fontId="3" fillId="0" borderId="5" xfId="1" applyFont="1" applyBorder="1" applyAlignment="1" applyProtection="1">
      <alignment horizontal="right" vertical="center"/>
      <protection locked="0"/>
    </xf>
    <xf numFmtId="0" fontId="3" fillId="2" borderId="4" xfId="1" applyFont="1" applyFill="1" applyBorder="1" applyProtection="1">
      <alignment vertical="center"/>
      <protection locked="0"/>
    </xf>
    <xf numFmtId="0" fontId="6" fillId="0" borderId="0" xfId="0" applyFont="1" applyAlignment="1" applyProtection="1">
      <alignment horizontal="right" vertical="center"/>
      <protection locked="0"/>
    </xf>
    <xf numFmtId="0" fontId="3" fillId="0" borderId="0" xfId="1" applyFont="1" applyAlignment="1" applyProtection="1">
      <alignment horizontal="right" vertical="center"/>
      <protection locked="0"/>
    </xf>
    <xf numFmtId="179" fontId="3" fillId="0" borderId="0" xfId="1" applyNumberFormat="1" applyFont="1" applyProtection="1">
      <alignment vertical="center"/>
      <protection locked="0"/>
    </xf>
    <xf numFmtId="0" fontId="11" fillId="0" borderId="0" xfId="1" applyFont="1" applyProtection="1">
      <alignment vertical="center"/>
      <protection locked="0"/>
    </xf>
    <xf numFmtId="0" fontId="3" fillId="0" borderId="1" xfId="1" applyFont="1" applyBorder="1" applyAlignment="1" applyProtection="1">
      <alignment horizontal="center" vertical="center"/>
      <protection locked="0"/>
    </xf>
    <xf numFmtId="0" fontId="3" fillId="2" borderId="1" xfId="1" applyFont="1" applyFill="1" applyBorder="1" applyAlignment="1" applyProtection="1">
      <alignment horizontal="center" vertical="center"/>
      <protection locked="0"/>
    </xf>
    <xf numFmtId="0" fontId="3" fillId="0" borderId="9" xfId="1" applyFont="1" applyBorder="1" applyAlignment="1" applyProtection="1">
      <alignment vertical="center" wrapText="1"/>
      <protection locked="0"/>
    </xf>
    <xf numFmtId="0" fontId="3" fillId="0" borderId="0" xfId="1" applyFont="1" applyAlignment="1" applyProtection="1">
      <alignment vertical="center" wrapText="1"/>
      <protection locked="0"/>
    </xf>
    <xf numFmtId="177" fontId="3" fillId="0" borderId="9" xfId="1" applyNumberFormat="1" applyFont="1" applyBorder="1" applyProtection="1">
      <alignment vertical="center"/>
      <protection locked="0"/>
    </xf>
    <xf numFmtId="0" fontId="3" fillId="0" borderId="9" xfId="1" applyFont="1" applyBorder="1" applyProtection="1">
      <alignment vertical="center"/>
      <protection locked="0"/>
    </xf>
    <xf numFmtId="177" fontId="3" fillId="0" borderId="0" xfId="1" applyNumberFormat="1" applyFont="1" applyProtection="1">
      <alignment vertical="center"/>
      <protection locked="0"/>
    </xf>
    <xf numFmtId="177" fontId="5" fillId="0" borderId="0" xfId="1" applyNumberFormat="1" applyFont="1" applyProtection="1">
      <alignment vertical="center"/>
      <protection locked="0"/>
    </xf>
    <xf numFmtId="0" fontId="3" fillId="0" borderId="0" xfId="1" applyFont="1" applyAlignment="1" applyProtection="1">
      <alignment horizontal="center" vertical="center"/>
      <protection locked="0"/>
    </xf>
    <xf numFmtId="0" fontId="3" fillId="0" borderId="0" xfId="1" applyFont="1" applyAlignment="1" applyProtection="1">
      <alignment horizontal="left" vertical="center"/>
      <protection locked="0"/>
    </xf>
    <xf numFmtId="180" fontId="3" fillId="0" borderId="0" xfId="1" applyNumberFormat="1" applyFont="1" applyProtection="1">
      <alignment vertical="center"/>
      <protection locked="0"/>
    </xf>
    <xf numFmtId="0" fontId="12" fillId="0" borderId="0" xfId="0" applyFont="1" applyProtection="1">
      <alignment vertical="center"/>
      <protection locked="0"/>
    </xf>
    <xf numFmtId="0" fontId="13" fillId="0" borderId="0" xfId="0" applyFont="1" applyProtection="1">
      <alignment vertical="center"/>
      <protection locked="0"/>
    </xf>
    <xf numFmtId="176" fontId="6" fillId="0" borderId="3" xfId="0" applyNumberFormat="1" applyFont="1" applyBorder="1" applyProtection="1">
      <alignment vertical="center"/>
      <protection locked="0"/>
    </xf>
    <xf numFmtId="0" fontId="6" fillId="0" borderId="0" xfId="0" applyFont="1" applyAlignment="1" applyProtection="1">
      <alignment horizontal="left" vertical="center"/>
      <protection locked="0"/>
    </xf>
    <xf numFmtId="0" fontId="6" fillId="2" borderId="1" xfId="0" applyFont="1" applyFill="1" applyBorder="1" applyAlignment="1" applyProtection="1">
      <alignment horizontal="right" vertical="center"/>
      <protection locked="0"/>
    </xf>
    <xf numFmtId="0" fontId="6" fillId="0" borderId="2" xfId="0" applyFont="1" applyBorder="1" applyAlignment="1" applyProtection="1">
      <alignment horizontal="right" vertical="center"/>
      <protection locked="0"/>
    </xf>
    <xf numFmtId="184" fontId="6" fillId="2" borderId="1" xfId="2" applyNumberFormat="1" applyFont="1" applyFill="1" applyBorder="1" applyProtection="1">
      <alignment vertical="center"/>
      <protection locked="0"/>
    </xf>
    <xf numFmtId="177" fontId="6" fillId="0" borderId="9" xfId="0" applyNumberFormat="1" applyFont="1" applyBorder="1" applyProtection="1">
      <alignment vertical="center"/>
      <protection locked="0"/>
    </xf>
    <xf numFmtId="178" fontId="6" fillId="0" borderId="0" xfId="0" applyNumberFormat="1" applyFont="1" applyProtection="1">
      <alignment vertical="center"/>
      <protection locked="0"/>
    </xf>
    <xf numFmtId="177" fontId="6" fillId="0" borderId="10" xfId="0" applyNumberFormat="1" applyFont="1" applyBorder="1" applyProtection="1">
      <alignment vertical="center"/>
      <protection locked="0"/>
    </xf>
    <xf numFmtId="178" fontId="6" fillId="2" borderId="1" xfId="0" applyNumberFormat="1" applyFont="1" applyFill="1" applyBorder="1" applyProtection="1">
      <alignment vertical="center"/>
      <protection locked="0"/>
    </xf>
    <xf numFmtId="183" fontId="6" fillId="0" borderId="3" xfId="0" applyNumberFormat="1" applyFont="1" applyBorder="1" applyProtection="1">
      <alignment vertical="center"/>
      <protection locked="0"/>
    </xf>
    <xf numFmtId="183" fontId="6" fillId="0" borderId="9" xfId="0" applyNumberFormat="1" applyFont="1" applyBorder="1" applyProtection="1">
      <alignment vertical="center"/>
      <protection locked="0"/>
    </xf>
    <xf numFmtId="183" fontId="6" fillId="0" borderId="10" xfId="0" applyNumberFormat="1" applyFont="1" applyBorder="1" applyProtection="1">
      <alignment vertical="center"/>
      <protection locked="0"/>
    </xf>
    <xf numFmtId="0" fontId="0" fillId="0" borderId="0" xfId="0" applyProtection="1">
      <alignment vertical="center"/>
      <protection locked="0"/>
    </xf>
    <xf numFmtId="0" fontId="0" fillId="0" borderId="0" xfId="0" quotePrefix="1" applyAlignment="1" applyProtection="1">
      <alignment horizontal="right" vertical="center"/>
      <protection locked="0"/>
    </xf>
    <xf numFmtId="0" fontId="0" fillId="0" borderId="0" xfId="0" quotePrefix="1" applyProtection="1">
      <alignment vertical="center"/>
      <protection locked="0"/>
    </xf>
    <xf numFmtId="0" fontId="19" fillId="0" borderId="0" xfId="0" applyFont="1" applyProtection="1">
      <alignment vertical="center"/>
      <protection locked="0"/>
    </xf>
    <xf numFmtId="0" fontId="0" fillId="0" borderId="0" xfId="0" applyAlignment="1" applyProtection="1">
      <alignment horizontal="right" vertical="center"/>
      <protection locked="0"/>
    </xf>
    <xf numFmtId="0" fontId="5" fillId="0" borderId="0" xfId="0" applyFont="1" applyProtection="1">
      <alignment vertical="center"/>
      <protection locked="0"/>
    </xf>
    <xf numFmtId="0" fontId="14" fillId="0" borderId="0" xfId="0" applyFont="1" applyProtection="1">
      <alignment vertical="center"/>
      <protection locked="0"/>
    </xf>
    <xf numFmtId="0" fontId="13" fillId="0" borderId="0" xfId="0" applyFont="1" applyAlignment="1" applyProtection="1">
      <alignment vertical="center" wrapText="1"/>
      <protection locked="0"/>
    </xf>
    <xf numFmtId="0" fontId="6" fillId="0" borderId="0" xfId="0" applyFont="1" applyAlignment="1" applyProtection="1">
      <alignment vertical="center" wrapText="1"/>
      <protection locked="0"/>
    </xf>
    <xf numFmtId="0" fontId="5" fillId="0" borderId="6" xfId="1" applyFont="1" applyBorder="1" applyAlignment="1" applyProtection="1">
      <alignment horizontal="center" vertical="center"/>
      <protection locked="0"/>
    </xf>
    <xf numFmtId="0" fontId="3" fillId="2" borderId="6" xfId="1" applyFont="1" applyFill="1" applyBorder="1" applyAlignment="1" applyProtection="1">
      <alignment horizontal="center" vertical="center"/>
      <protection locked="0"/>
    </xf>
    <xf numFmtId="0" fontId="3" fillId="0" borderId="6" xfId="1" applyFont="1" applyBorder="1" applyProtection="1">
      <alignment vertical="center"/>
      <protection locked="0"/>
    </xf>
    <xf numFmtId="0" fontId="7" fillId="0" borderId="1" xfId="1" applyFont="1" applyBorder="1" applyAlignment="1" applyProtection="1">
      <alignment horizontal="left" vertical="center" wrapText="1" shrinkToFit="1"/>
      <protection locked="0"/>
    </xf>
    <xf numFmtId="0" fontId="3" fillId="0" borderId="1" xfId="1" applyFont="1" applyBorder="1" applyAlignment="1" applyProtection="1">
      <alignment horizontal="left" vertical="center" shrinkToFit="1"/>
      <protection locked="0"/>
    </xf>
    <xf numFmtId="38" fontId="6" fillId="2" borderId="1" xfId="2" applyFont="1" applyFill="1" applyBorder="1" applyProtection="1">
      <alignment vertical="center"/>
      <protection locked="0"/>
    </xf>
    <xf numFmtId="177" fontId="6" fillId="2" borderId="1" xfId="0" applyNumberFormat="1" applyFont="1" applyFill="1" applyBorder="1" applyProtection="1">
      <alignment vertical="center"/>
      <protection locked="0"/>
    </xf>
    <xf numFmtId="0" fontId="3" fillId="0" borderId="1" xfId="1" applyFont="1" applyBorder="1" applyProtection="1">
      <alignment vertical="center"/>
      <protection locked="0"/>
    </xf>
    <xf numFmtId="0" fontId="15" fillId="0" borderId="1" xfId="0" applyFont="1" applyBorder="1" applyAlignment="1" applyProtection="1">
      <alignment horizontal="left" vertical="center" wrapText="1" shrinkToFit="1"/>
      <protection locked="0"/>
    </xf>
    <xf numFmtId="0" fontId="6" fillId="0" borderId="1" xfId="0" applyFont="1" applyBorder="1" applyAlignment="1" applyProtection="1">
      <alignment horizontal="left" vertical="center" shrinkToFit="1"/>
      <protection locked="0"/>
    </xf>
    <xf numFmtId="0" fontId="3" fillId="0" borderId="0" xfId="0" applyFont="1" applyProtection="1">
      <alignment vertical="center"/>
      <protection locked="0"/>
    </xf>
    <xf numFmtId="0" fontId="16" fillId="0" borderId="0" xfId="0" applyFont="1" applyProtection="1">
      <alignment vertical="center"/>
      <protection locked="0"/>
    </xf>
    <xf numFmtId="0" fontId="10" fillId="0" borderId="0" xfId="1" applyFont="1">
      <alignment vertical="center"/>
    </xf>
    <xf numFmtId="0" fontId="3" fillId="0" borderId="0" xfId="1" applyFont="1">
      <alignment vertical="center"/>
    </xf>
    <xf numFmtId="38" fontId="3" fillId="3" borderId="1" xfId="2" applyFont="1" applyFill="1" applyBorder="1" applyProtection="1">
      <alignment vertical="center"/>
    </xf>
    <xf numFmtId="0" fontId="3" fillId="3" borderId="1" xfId="0" applyFont="1" applyFill="1" applyBorder="1" applyAlignment="1">
      <alignment vertical="center" wrapText="1"/>
    </xf>
    <xf numFmtId="177" fontId="3" fillId="3" borderId="1" xfId="1" applyNumberFormat="1" applyFont="1" applyFill="1" applyBorder="1">
      <alignment vertical="center"/>
    </xf>
    <xf numFmtId="38" fontId="3" fillId="3" borderId="1" xfId="2" applyFont="1" applyFill="1" applyBorder="1" applyAlignment="1" applyProtection="1">
      <alignment horizontal="right" vertical="center"/>
    </xf>
    <xf numFmtId="40" fontId="3" fillId="3" borderId="1" xfId="2" applyNumberFormat="1" applyFont="1" applyFill="1" applyBorder="1" applyProtection="1">
      <alignment vertical="center"/>
    </xf>
    <xf numFmtId="0" fontId="6" fillId="3" borderId="4" xfId="0" applyFont="1" applyFill="1" applyBorder="1">
      <alignment vertical="center"/>
    </xf>
    <xf numFmtId="178" fontId="6" fillId="3" borderId="1" xfId="0" applyNumberFormat="1" applyFont="1" applyFill="1" applyBorder="1">
      <alignment vertical="center"/>
    </xf>
    <xf numFmtId="38" fontId="6" fillId="3" borderId="1" xfId="2" applyFont="1" applyFill="1" applyBorder="1" applyProtection="1">
      <alignment vertical="center"/>
    </xf>
    <xf numFmtId="183" fontId="6" fillId="3" borderId="1" xfId="0" applyNumberFormat="1" applyFont="1" applyFill="1" applyBorder="1">
      <alignment vertical="center"/>
    </xf>
    <xf numFmtId="177" fontId="6" fillId="3" borderId="1" xfId="0" applyNumberFormat="1" applyFont="1" applyFill="1" applyBorder="1">
      <alignment vertical="center"/>
    </xf>
    <xf numFmtId="177" fontId="8" fillId="3" borderId="1" xfId="0" applyNumberFormat="1" applyFont="1" applyFill="1" applyBorder="1">
      <alignment vertical="center"/>
    </xf>
    <xf numFmtId="38" fontId="14" fillId="3" borderId="1" xfId="2" applyFont="1" applyFill="1" applyBorder="1" applyProtection="1">
      <alignment vertical="center"/>
    </xf>
    <xf numFmtId="0" fontId="10" fillId="0" borderId="0" xfId="1" applyFont="1" applyAlignment="1" applyProtection="1">
      <alignment horizontal="left" vertical="center" wrapText="1"/>
      <protection locked="0"/>
    </xf>
    <xf numFmtId="0" fontId="0" fillId="2" borderId="1" xfId="0" applyFill="1" applyBorder="1" applyProtection="1">
      <alignment vertical="center"/>
      <protection locked="0"/>
    </xf>
    <xf numFmtId="0" fontId="0" fillId="0" borderId="1" xfId="0" applyBorder="1" applyAlignment="1" applyProtection="1">
      <alignment vertical="center" shrinkToFit="1"/>
      <protection locked="0"/>
    </xf>
    <xf numFmtId="0" fontId="0" fillId="0" borderId="0" xfId="0" applyAlignment="1" applyProtection="1">
      <alignment horizontal="center" vertical="center"/>
      <protection locked="0"/>
    </xf>
    <xf numFmtId="185" fontId="0" fillId="0" borderId="1" xfId="0" applyNumberFormat="1" applyBorder="1" applyProtection="1">
      <alignment vertical="center"/>
      <protection locked="0"/>
    </xf>
    <xf numFmtId="177" fontId="0" fillId="0" borderId="0" xfId="0" applyNumberFormat="1" applyProtection="1">
      <alignment vertical="center"/>
      <protection locked="0"/>
    </xf>
    <xf numFmtId="0" fontId="0" fillId="0" borderId="0" xfId="0" applyAlignment="1" applyProtection="1">
      <alignment vertical="center" shrinkToFit="1"/>
      <protection locked="0"/>
    </xf>
    <xf numFmtId="177" fontId="0" fillId="2" borderId="1" xfId="0" applyNumberFormat="1" applyFill="1" applyBorder="1" applyProtection="1">
      <alignment vertical="center"/>
      <protection locked="0"/>
    </xf>
    <xf numFmtId="0" fontId="0" fillId="0" borderId="1" xfId="0" applyBorder="1" applyProtection="1">
      <alignment vertical="center"/>
      <protection locked="0"/>
    </xf>
    <xf numFmtId="0" fontId="19" fillId="0" borderId="0" xfId="0" applyFont="1">
      <alignment vertical="center"/>
    </xf>
    <xf numFmtId="0" fontId="3" fillId="2" borderId="1" xfId="0" applyFont="1" applyFill="1" applyBorder="1" applyAlignment="1" applyProtection="1">
      <alignment vertical="center" wrapText="1"/>
      <protection locked="0"/>
    </xf>
    <xf numFmtId="0" fontId="3" fillId="0" borderId="6"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6" fillId="0" borderId="8" xfId="0" applyFont="1" applyBorder="1" applyAlignment="1" applyProtection="1">
      <alignment horizontal="left" vertical="center" wrapText="1"/>
      <protection locked="0"/>
    </xf>
    <xf numFmtId="0" fontId="3" fillId="0" borderId="1" xfId="0" applyFont="1" applyBorder="1" applyAlignment="1" applyProtection="1">
      <alignment vertical="center" wrapText="1"/>
      <protection locked="0"/>
    </xf>
    <xf numFmtId="0" fontId="3" fillId="2" borderId="2" xfId="1" applyFont="1" applyFill="1" applyBorder="1" applyAlignment="1" applyProtection="1">
      <alignment horizontal="center" vertical="center" shrinkToFit="1"/>
      <protection locked="0"/>
    </xf>
    <xf numFmtId="0" fontId="3" fillId="0" borderId="3" xfId="1" applyFont="1" applyBorder="1" applyAlignment="1" applyProtection="1">
      <alignment horizontal="center" vertical="center" shrinkToFit="1"/>
      <protection locked="0"/>
    </xf>
    <xf numFmtId="0" fontId="3" fillId="0" borderId="4" xfId="1" applyFont="1" applyBorder="1" applyAlignment="1" applyProtection="1">
      <alignment horizontal="center" vertical="center" shrinkToFit="1"/>
      <protection locked="0"/>
    </xf>
    <xf numFmtId="38" fontId="3" fillId="2" borderId="1" xfId="2" applyFont="1" applyFill="1" applyBorder="1" applyAlignment="1" applyProtection="1">
      <alignment horizontal="center" vertical="center"/>
      <protection locked="0"/>
    </xf>
    <xf numFmtId="0" fontId="3" fillId="0" borderId="2" xfId="0" applyFont="1" applyBorder="1" applyAlignment="1" applyProtection="1">
      <alignment vertical="center" shrinkToFit="1"/>
      <protection locked="0"/>
    </xf>
    <xf numFmtId="0" fontId="3" fillId="0" borderId="3" xfId="0" applyFont="1" applyBorder="1" applyAlignment="1" applyProtection="1">
      <alignment vertical="center" shrinkToFit="1"/>
      <protection locked="0"/>
    </xf>
    <xf numFmtId="0" fontId="3" fillId="0" borderId="4" xfId="0" applyFont="1" applyBorder="1" applyAlignment="1" applyProtection="1">
      <alignment vertical="center" shrinkToFit="1"/>
      <protection locked="0"/>
    </xf>
    <xf numFmtId="0" fontId="3" fillId="0" borderId="2" xfId="1" applyFont="1" applyBorder="1" applyAlignment="1" applyProtection="1">
      <alignment vertical="center" shrinkToFit="1"/>
      <protection locked="0"/>
    </xf>
    <xf numFmtId="0" fontId="6" fillId="0" borderId="4" xfId="0" applyFont="1" applyBorder="1" applyAlignment="1" applyProtection="1">
      <alignment vertical="center" shrinkToFit="1"/>
      <protection locked="0"/>
    </xf>
    <xf numFmtId="40" fontId="3" fillId="2" borderId="1" xfId="2" applyNumberFormat="1" applyFont="1" applyFill="1" applyBorder="1" applyAlignment="1" applyProtection="1">
      <alignment horizontal="center" vertical="center"/>
      <protection locked="0"/>
    </xf>
    <xf numFmtId="0" fontId="6" fillId="2" borderId="2" xfId="0" applyFont="1" applyFill="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0" xfId="0" applyFont="1" applyAlignment="1" applyProtection="1">
      <alignment horizontal="left" vertical="center" shrinkToFit="1"/>
      <protection locked="0"/>
    </xf>
    <xf numFmtId="0" fontId="3" fillId="0" borderId="2" xfId="1" applyFont="1" applyBorder="1" applyAlignment="1" applyProtection="1">
      <alignment vertical="center" wrapText="1"/>
      <protection locked="0"/>
    </xf>
    <xf numFmtId="0" fontId="6" fillId="0" borderId="4" xfId="0" applyFont="1" applyBorder="1" applyProtection="1">
      <alignment vertical="center"/>
      <protection locked="0"/>
    </xf>
    <xf numFmtId="40" fontId="6" fillId="2" borderId="1" xfId="2" applyNumberFormat="1" applyFont="1" applyFill="1" applyBorder="1" applyAlignment="1" applyProtection="1">
      <alignment horizontal="center" vertical="center" shrinkToFit="1"/>
      <protection locked="0"/>
    </xf>
    <xf numFmtId="179" fontId="6" fillId="2" borderId="1" xfId="0" applyNumberFormat="1" applyFont="1" applyFill="1" applyBorder="1" applyAlignment="1" applyProtection="1">
      <alignment horizontal="center" vertical="center" shrinkToFit="1"/>
      <protection locked="0"/>
    </xf>
    <xf numFmtId="0" fontId="6" fillId="2" borderId="2" xfId="0" applyFont="1" applyFill="1" applyBorder="1" applyAlignment="1" applyProtection="1">
      <alignment horizontal="left" vertical="center" shrinkToFit="1"/>
      <protection locked="0"/>
    </xf>
    <xf numFmtId="0" fontId="6" fillId="0" borderId="3" xfId="0" applyFont="1" applyBorder="1" applyAlignment="1" applyProtection="1">
      <alignment horizontal="left" vertical="center" shrinkToFit="1"/>
      <protection locked="0"/>
    </xf>
    <xf numFmtId="0" fontId="6" fillId="0" borderId="4" xfId="0" applyFont="1" applyBorder="1" applyAlignment="1" applyProtection="1">
      <alignment horizontal="left" vertical="center" shrinkToFit="1"/>
      <protection locked="0"/>
    </xf>
    <xf numFmtId="0" fontId="3" fillId="0" borderId="2" xfId="1" applyFont="1" applyBorder="1" applyAlignment="1" applyProtection="1">
      <alignment horizontal="left" vertical="center" wrapText="1"/>
      <protection locked="0"/>
    </xf>
    <xf numFmtId="0" fontId="3" fillId="0" borderId="4" xfId="1" applyFont="1" applyBorder="1" applyAlignment="1" applyProtection="1">
      <alignment horizontal="left" vertical="center" wrapText="1"/>
      <protection locked="0"/>
    </xf>
    <xf numFmtId="0" fontId="3" fillId="0" borderId="4" xfId="1" applyFont="1" applyBorder="1" applyAlignment="1" applyProtection="1">
      <alignment vertical="center" shrinkToFit="1"/>
      <protection locked="0"/>
    </xf>
    <xf numFmtId="0" fontId="6" fillId="3" borderId="2" xfId="0" applyFont="1" applyFill="1" applyBorder="1" applyAlignment="1">
      <alignment horizontal="left" vertical="center" shrinkToFit="1"/>
    </xf>
    <xf numFmtId="0" fontId="6" fillId="3" borderId="3" xfId="0" applyFont="1" applyFill="1" applyBorder="1" applyAlignment="1">
      <alignment horizontal="left" vertical="center" shrinkToFit="1"/>
    </xf>
    <xf numFmtId="0" fontId="6" fillId="3" borderId="4" xfId="0" applyFont="1" applyFill="1" applyBorder="1" applyAlignment="1">
      <alignment horizontal="left" vertical="center" shrinkToFit="1"/>
    </xf>
    <xf numFmtId="0" fontId="13" fillId="0" borderId="0" xfId="0" applyFont="1" applyAlignment="1" applyProtection="1">
      <alignment horizontal="left" vertical="center" wrapText="1"/>
      <protection locked="0"/>
    </xf>
    <xf numFmtId="0" fontId="13" fillId="0" borderId="0" xfId="0" applyFont="1" applyAlignment="1" applyProtection="1">
      <alignment vertical="center" wrapText="1"/>
      <protection locked="0"/>
    </xf>
    <xf numFmtId="0" fontId="6" fillId="0" borderId="0" xfId="0" applyFont="1" applyAlignment="1" applyProtection="1">
      <alignment vertical="center" wrapText="1"/>
      <protection locked="0"/>
    </xf>
    <xf numFmtId="0" fontId="3" fillId="0" borderId="2" xfId="1"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3" fillId="0" borderId="1" xfId="1" applyFont="1" applyBorder="1" applyAlignment="1" applyProtection="1">
      <alignment horizontal="left" vertical="center" wrapText="1"/>
      <protection locked="0"/>
    </xf>
    <xf numFmtId="0" fontId="6" fillId="2" borderId="3" xfId="0" applyFont="1" applyFill="1" applyBorder="1" applyAlignment="1" applyProtection="1">
      <alignment horizontal="left" vertical="center" shrinkToFit="1"/>
      <protection locked="0"/>
    </xf>
    <xf numFmtId="0" fontId="6" fillId="2" borderId="4" xfId="0" applyFont="1" applyFill="1" applyBorder="1" applyAlignment="1" applyProtection="1">
      <alignment horizontal="left" vertical="center" shrinkToFit="1"/>
      <protection locked="0"/>
    </xf>
  </cellXfs>
  <cellStyles count="3">
    <cellStyle name="桁区切り" xfId="2" builtinId="6"/>
    <cellStyle name="標準" xfId="0" builtinId="0"/>
    <cellStyle name="標準 2" xfId="1" xr:uid="{00000000-0005-0000-0000-000001000000}"/>
  </cellStyles>
  <dxfs count="0"/>
  <tableStyles count="0" defaultTableStyle="TableStyleMedium2" defaultPivotStyle="PivotStyleLight16"/>
  <colors>
    <mruColors>
      <color rgb="FFCCFFFF"/>
      <color rgb="FF99FF99"/>
      <color rgb="FFFFFF00"/>
      <color rgb="FFFFCCFF"/>
      <color rgb="FFFFFF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10</xdr:col>
      <xdr:colOff>333104</xdr:colOff>
      <xdr:row>3</xdr:row>
      <xdr:rowOff>68645</xdr:rowOff>
    </xdr:from>
    <xdr:to>
      <xdr:col>16</xdr:col>
      <xdr:colOff>682216</xdr:colOff>
      <xdr:row>6</xdr:row>
      <xdr:rowOff>66675</xdr:rowOff>
    </xdr:to>
    <xdr:sp macro="" textlink="">
      <xdr:nvSpPr>
        <xdr:cNvPr id="2" name="テキスト ボックス 1">
          <a:extLst>
            <a:ext uri="{FF2B5EF4-FFF2-40B4-BE49-F238E27FC236}">
              <a16:creationId xmlns:a16="http://schemas.microsoft.com/office/drawing/2014/main" id="{14F6936D-72CD-4EEE-BFA0-A977EF91C3CC}"/>
            </a:ext>
          </a:extLst>
        </xdr:cNvPr>
        <xdr:cNvSpPr txBox="1"/>
      </xdr:nvSpPr>
      <xdr:spPr>
        <a:xfrm>
          <a:off x="8172179" y="525845"/>
          <a:ext cx="5130662" cy="45523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高地（標高</a:t>
          </a:r>
          <a:r>
            <a:rPr kumimoji="1" lang="en-US" altLang="ja-JP" sz="900"/>
            <a:t>1500</a:t>
          </a:r>
          <a:r>
            <a:rPr kumimoji="1" lang="ja-JP" altLang="en-US" sz="900"/>
            <a:t>ｍで海面気圧と比較し約</a:t>
          </a:r>
          <a:r>
            <a:rPr kumimoji="1" lang="en-US" altLang="ja-JP" sz="900"/>
            <a:t>85</a:t>
          </a:r>
          <a:r>
            <a:rPr kumimoji="1" lang="ja-JP" altLang="en-US" sz="900"/>
            <a:t>％の気圧）の場合は平地（カタログ値）のボイラー効率ではなく、実力値の提示と計算を行うこと。（標高</a:t>
          </a:r>
          <a:r>
            <a:rPr kumimoji="1" lang="en-US" altLang="ja-JP" sz="900"/>
            <a:t>1000</a:t>
          </a:r>
          <a:r>
            <a:rPr kumimoji="1" lang="ja-JP" altLang="en-US" sz="900"/>
            <a:t>ｍ以下はカタログ値で</a:t>
          </a:r>
          <a:r>
            <a:rPr kumimoji="1" lang="en-US" altLang="ja-JP" sz="900"/>
            <a:t>OK)</a:t>
          </a:r>
          <a:endParaRPr kumimoji="1" lang="en-US" altLang="ja-JP" sz="900" b="0">
            <a:solidFill>
              <a:sysClr val="windowText" lastClr="000000"/>
            </a:solidFill>
          </a:endParaRPr>
        </a:p>
      </xdr:txBody>
    </xdr:sp>
    <xdr:clientData/>
  </xdr:twoCellAnchor>
  <xdr:twoCellAnchor>
    <xdr:from>
      <xdr:col>1</xdr:col>
      <xdr:colOff>35859</xdr:colOff>
      <xdr:row>92</xdr:row>
      <xdr:rowOff>44822</xdr:rowOff>
    </xdr:from>
    <xdr:to>
      <xdr:col>13</xdr:col>
      <xdr:colOff>528918</xdr:colOff>
      <xdr:row>96</xdr:row>
      <xdr:rowOff>99060</xdr:rowOff>
    </xdr:to>
    <xdr:sp macro="" textlink="">
      <xdr:nvSpPr>
        <xdr:cNvPr id="3" name="テキスト ボックス 2">
          <a:extLst>
            <a:ext uri="{FF2B5EF4-FFF2-40B4-BE49-F238E27FC236}">
              <a16:creationId xmlns:a16="http://schemas.microsoft.com/office/drawing/2014/main" id="{AC16026A-9466-45E6-929B-2AD958619DA0}"/>
            </a:ext>
          </a:extLst>
        </xdr:cNvPr>
        <xdr:cNvSpPr txBox="1"/>
      </xdr:nvSpPr>
      <xdr:spPr>
        <a:xfrm>
          <a:off x="207309" y="13162652"/>
          <a:ext cx="9368454" cy="696223"/>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上記までの記載計算事項は</a:t>
          </a:r>
          <a:r>
            <a:rPr kumimoji="1" lang="en-US" altLang="ja-JP" sz="900">
              <a:solidFill>
                <a:srgbClr val="FF0000"/>
              </a:solidFill>
            </a:rPr>
            <a:t>MRV</a:t>
          </a:r>
          <a:r>
            <a:rPr kumimoji="1" lang="ja-JP" altLang="en-US" sz="900">
              <a:solidFill>
                <a:srgbClr val="FF0000"/>
              </a:solidFill>
            </a:rPr>
            <a:t>期間</a:t>
          </a:r>
          <a:r>
            <a:rPr kumimoji="1" lang="ja-JP" altLang="en-US" sz="900"/>
            <a:t>の間の代表年の（平均的な）値とします。</a:t>
          </a:r>
        </a:p>
        <a:p>
          <a:r>
            <a:rPr kumimoji="1" lang="en-US" altLang="ja-JP" sz="900">
              <a:solidFill>
                <a:srgbClr val="FF0000"/>
              </a:solidFill>
            </a:rPr>
            <a:t>MRV</a:t>
          </a:r>
          <a:r>
            <a:rPr kumimoji="1" lang="ja-JP" altLang="en-US" sz="900">
              <a:solidFill>
                <a:srgbClr val="FF0000"/>
              </a:solidFill>
            </a:rPr>
            <a:t>期間</a:t>
          </a:r>
          <a:r>
            <a:rPr kumimoji="1" lang="ja-JP" altLang="en-US" sz="900"/>
            <a:t>の間に生産量等＝温水負荷が大きく変動し、</a:t>
          </a:r>
          <a:r>
            <a:rPr kumimoji="1" lang="en-US" altLang="ja-JP" sz="900"/>
            <a:t>CO2</a:t>
          </a:r>
          <a:r>
            <a:rPr kumimoji="1" lang="ja-JP" altLang="en-US" sz="900"/>
            <a:t>排出削減量も変動する場合は、毎年度の負荷量とバイオマスの確保量を記載のこと。</a:t>
          </a:r>
        </a:p>
        <a:p>
          <a:r>
            <a:rPr kumimoji="1" lang="ja-JP" altLang="en-US" sz="900"/>
            <a:t>下記の（</a:t>
          </a:r>
          <a:r>
            <a:rPr kumimoji="1" lang="en-US" altLang="ja-JP" sz="900"/>
            <a:t>CO2</a:t>
          </a:r>
          <a:r>
            <a:rPr kumimoji="1" lang="ja-JP" altLang="en-US" sz="900"/>
            <a:t>排出削減量）は年間必要熱出力に基づく必要バイオマス燃料（</a:t>
          </a:r>
          <a:r>
            <a:rPr kumimoji="1" lang="en-US" altLang="ja-JP" sz="900"/>
            <a:t>A</a:t>
          </a:r>
          <a:r>
            <a:rPr kumimoji="1" lang="ja-JP" altLang="en-US" sz="900"/>
            <a:t>）と入手確保可能なバイオマス燃料（</a:t>
          </a:r>
          <a:r>
            <a:rPr kumimoji="1" lang="en-US" altLang="ja-JP" sz="900"/>
            <a:t>B</a:t>
          </a:r>
          <a:r>
            <a:rPr kumimoji="1" lang="ja-JP" altLang="en-US" sz="900"/>
            <a:t>）と比較し、小さな方を</a:t>
          </a:r>
          <a:r>
            <a:rPr kumimoji="1" lang="en-US" altLang="ja-JP" sz="900"/>
            <a:t>CO2</a:t>
          </a:r>
          <a:r>
            <a:rPr kumimoji="1" lang="ja-JP" altLang="en-US" sz="900"/>
            <a:t>排出削減量のベースとして按分比例計算しています。</a:t>
          </a:r>
          <a:endParaRPr lang="ja-JP" altLang="ja-JP" sz="900">
            <a:effectLst/>
          </a:endParaRPr>
        </a:p>
      </xdr:txBody>
    </xdr:sp>
    <xdr:clientData/>
  </xdr:twoCellAnchor>
  <xdr:twoCellAnchor>
    <xdr:from>
      <xdr:col>15</xdr:col>
      <xdr:colOff>83820</xdr:colOff>
      <xdr:row>11</xdr:row>
      <xdr:rowOff>7620</xdr:rowOff>
    </xdr:from>
    <xdr:to>
      <xdr:col>16</xdr:col>
      <xdr:colOff>358140</xdr:colOff>
      <xdr:row>14</xdr:row>
      <xdr:rowOff>91440</xdr:rowOff>
    </xdr:to>
    <xdr:sp macro="" textlink="">
      <xdr:nvSpPr>
        <xdr:cNvPr id="4" name="テキスト ボックス 3">
          <a:extLst>
            <a:ext uri="{FF2B5EF4-FFF2-40B4-BE49-F238E27FC236}">
              <a16:creationId xmlns:a16="http://schemas.microsoft.com/office/drawing/2014/main" id="{9A36C34B-F053-49CB-9789-E731FD015148}"/>
            </a:ext>
          </a:extLst>
        </xdr:cNvPr>
        <xdr:cNvSpPr txBox="1"/>
      </xdr:nvSpPr>
      <xdr:spPr>
        <a:xfrm>
          <a:off x="10507980" y="1767840"/>
          <a:ext cx="1234440" cy="56388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rgbClr val="FF0000"/>
              </a:solidFill>
            </a:rPr>
            <a:t>※</a:t>
          </a:r>
          <a:r>
            <a:rPr kumimoji="1" lang="ja-JP" altLang="en-US" sz="900">
              <a:solidFill>
                <a:srgbClr val="FF0000"/>
              </a:solidFill>
            </a:rPr>
            <a:t>暖房利用時</a:t>
          </a:r>
          <a:endParaRPr kumimoji="1" lang="en-US" altLang="ja-JP" sz="900">
            <a:solidFill>
              <a:srgbClr val="FF0000"/>
            </a:solidFill>
          </a:endParaRPr>
        </a:p>
        <a:p>
          <a:r>
            <a:rPr kumimoji="1" lang="ja-JP" altLang="en-US" sz="900">
              <a:solidFill>
                <a:srgbClr val="FF0000"/>
              </a:solidFill>
            </a:rPr>
            <a:t>給水温度＝戻り温度</a:t>
          </a:r>
          <a:endParaRPr kumimoji="1" lang="en-US" altLang="ja-JP" sz="900">
            <a:solidFill>
              <a:srgbClr val="FF0000"/>
            </a:solidFill>
          </a:endParaRPr>
        </a:p>
        <a:p>
          <a:r>
            <a:rPr kumimoji="1" lang="ja-JP" altLang="ja-JP" sz="900">
              <a:solidFill>
                <a:srgbClr val="FF0000"/>
              </a:solidFill>
              <a:effectLst/>
              <a:latin typeface="+mn-lt"/>
              <a:ea typeface="+mn-ea"/>
              <a:cs typeface="+mn-cs"/>
            </a:rPr>
            <a:t>出湯温度</a:t>
          </a:r>
          <a:r>
            <a:rPr kumimoji="1" lang="en-US" altLang="ja-JP" sz="900">
              <a:solidFill>
                <a:srgbClr val="FF0000"/>
              </a:solidFill>
              <a:effectLst/>
              <a:latin typeface="+mn-lt"/>
              <a:ea typeface="+mn-ea"/>
              <a:cs typeface="+mn-cs"/>
            </a:rPr>
            <a:t>=</a:t>
          </a:r>
          <a:r>
            <a:rPr kumimoji="1" lang="ja-JP" altLang="ja-JP" sz="900">
              <a:solidFill>
                <a:srgbClr val="FF0000"/>
              </a:solidFill>
              <a:effectLst/>
              <a:latin typeface="+mn-lt"/>
              <a:ea typeface="+mn-ea"/>
              <a:cs typeface="+mn-cs"/>
            </a:rPr>
            <a:t>供給温度</a:t>
          </a:r>
          <a:endParaRPr kumimoji="1" lang="en-US" altLang="ja-JP" sz="900" b="0">
            <a:solidFill>
              <a:srgbClr val="FF0000"/>
            </a:solidFill>
          </a:endParaRPr>
        </a:p>
      </xdr:txBody>
    </xdr:sp>
    <xdr:clientData/>
  </xdr:twoCellAnchor>
  <xdr:twoCellAnchor>
    <xdr:from>
      <xdr:col>7</xdr:col>
      <xdr:colOff>581025</xdr:colOff>
      <xdr:row>85</xdr:row>
      <xdr:rowOff>9525</xdr:rowOff>
    </xdr:from>
    <xdr:to>
      <xdr:col>14</xdr:col>
      <xdr:colOff>619128</xdr:colOff>
      <xdr:row>88</xdr:row>
      <xdr:rowOff>92074</xdr:rowOff>
    </xdr:to>
    <xdr:sp macro="" textlink="">
      <xdr:nvSpPr>
        <xdr:cNvPr id="5" name="正方形/長方形 4">
          <a:extLst>
            <a:ext uri="{FF2B5EF4-FFF2-40B4-BE49-F238E27FC236}">
              <a16:creationId xmlns:a16="http://schemas.microsoft.com/office/drawing/2014/main" id="{B6669377-3319-4245-9710-E742D45C00DD}"/>
            </a:ext>
          </a:extLst>
        </xdr:cNvPr>
        <xdr:cNvSpPr/>
      </xdr:nvSpPr>
      <xdr:spPr>
        <a:xfrm>
          <a:off x="6191250" y="13592175"/>
          <a:ext cx="5238753" cy="539749"/>
        </a:xfrm>
        <a:prstGeom prst="rect">
          <a:avLst/>
        </a:prstGeom>
        <a:solidFill>
          <a:srgbClr val="70AD47">
            <a:lumMod val="40000"/>
            <a:lumOff val="6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”リファレンスからの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排出量削減量＞</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BaU</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排出削減量”　</a:t>
          </a:r>
          <a:endPar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の場合は適切ではないため見直しを行うこと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333104</xdr:colOff>
      <xdr:row>3</xdr:row>
      <xdr:rowOff>68645</xdr:rowOff>
    </xdr:from>
    <xdr:to>
      <xdr:col>16</xdr:col>
      <xdr:colOff>682216</xdr:colOff>
      <xdr:row>6</xdr:row>
      <xdr:rowOff>0</xdr:rowOff>
    </xdr:to>
    <xdr:sp macro="" textlink="">
      <xdr:nvSpPr>
        <xdr:cNvPr id="2" name="テキスト ボックス 1">
          <a:extLst>
            <a:ext uri="{FF2B5EF4-FFF2-40B4-BE49-F238E27FC236}">
              <a16:creationId xmlns:a16="http://schemas.microsoft.com/office/drawing/2014/main" id="{7D7F4CB3-3667-4093-9C7B-3BA0B6EBA420}"/>
            </a:ext>
          </a:extLst>
        </xdr:cNvPr>
        <xdr:cNvSpPr txBox="1"/>
      </xdr:nvSpPr>
      <xdr:spPr>
        <a:xfrm>
          <a:off x="7404464" y="548705"/>
          <a:ext cx="4662032" cy="41141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高地（標高</a:t>
          </a:r>
          <a:r>
            <a:rPr kumimoji="1" lang="en-US" altLang="ja-JP" sz="900"/>
            <a:t>1500</a:t>
          </a:r>
          <a:r>
            <a:rPr kumimoji="1" lang="ja-JP" altLang="en-US" sz="900"/>
            <a:t>ｍで海面気圧と比較し約</a:t>
          </a:r>
          <a:r>
            <a:rPr kumimoji="1" lang="en-US" altLang="ja-JP" sz="900"/>
            <a:t>85</a:t>
          </a:r>
          <a:r>
            <a:rPr kumimoji="1" lang="ja-JP" altLang="en-US" sz="900"/>
            <a:t>％の気圧）の場合は平地（カタログ値）のボイラー効率ではなく、実力値の提示と計算を行うこと。（標高</a:t>
          </a:r>
          <a:r>
            <a:rPr kumimoji="1" lang="en-US" altLang="ja-JP" sz="900"/>
            <a:t>1000</a:t>
          </a:r>
          <a:r>
            <a:rPr kumimoji="1" lang="ja-JP" altLang="en-US" sz="900"/>
            <a:t>ｍ以下はカタログ値で</a:t>
          </a:r>
          <a:r>
            <a:rPr kumimoji="1" lang="en-US" altLang="ja-JP" sz="900"/>
            <a:t>OK)</a:t>
          </a:r>
          <a:endParaRPr kumimoji="1" lang="en-US" altLang="ja-JP" sz="900" b="0">
            <a:solidFill>
              <a:sysClr val="windowText" lastClr="000000"/>
            </a:solidFill>
          </a:endParaRPr>
        </a:p>
      </xdr:txBody>
    </xdr:sp>
    <xdr:clientData/>
  </xdr:twoCellAnchor>
  <xdr:twoCellAnchor>
    <xdr:from>
      <xdr:col>1</xdr:col>
      <xdr:colOff>35859</xdr:colOff>
      <xdr:row>92</xdr:row>
      <xdr:rowOff>44822</xdr:rowOff>
    </xdr:from>
    <xdr:to>
      <xdr:col>13</xdr:col>
      <xdr:colOff>528918</xdr:colOff>
      <xdr:row>96</xdr:row>
      <xdr:rowOff>99060</xdr:rowOff>
    </xdr:to>
    <xdr:sp macro="" textlink="">
      <xdr:nvSpPr>
        <xdr:cNvPr id="3" name="テキスト ボックス 2">
          <a:extLst>
            <a:ext uri="{FF2B5EF4-FFF2-40B4-BE49-F238E27FC236}">
              <a16:creationId xmlns:a16="http://schemas.microsoft.com/office/drawing/2014/main" id="{69083C05-A0BF-49C1-BFBE-C44B91E984F7}"/>
            </a:ext>
          </a:extLst>
        </xdr:cNvPr>
        <xdr:cNvSpPr txBox="1"/>
      </xdr:nvSpPr>
      <xdr:spPr>
        <a:xfrm>
          <a:off x="211119" y="12686402"/>
          <a:ext cx="9400839" cy="694318"/>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上記までの記載計算事項は</a:t>
          </a:r>
          <a:r>
            <a:rPr kumimoji="1" lang="en-US" altLang="ja-JP" sz="900">
              <a:solidFill>
                <a:srgbClr val="FF0000"/>
              </a:solidFill>
            </a:rPr>
            <a:t>MRV</a:t>
          </a:r>
          <a:r>
            <a:rPr kumimoji="1" lang="ja-JP" altLang="en-US" sz="900">
              <a:solidFill>
                <a:srgbClr val="FF0000"/>
              </a:solidFill>
            </a:rPr>
            <a:t>期間</a:t>
          </a:r>
          <a:r>
            <a:rPr kumimoji="1" lang="ja-JP" altLang="en-US" sz="900"/>
            <a:t>の間の代表年の（平均的な）値とします。</a:t>
          </a:r>
        </a:p>
        <a:p>
          <a:r>
            <a:rPr kumimoji="1" lang="en-US" altLang="ja-JP" sz="900">
              <a:solidFill>
                <a:srgbClr val="FF0000"/>
              </a:solidFill>
            </a:rPr>
            <a:t>MRV</a:t>
          </a:r>
          <a:r>
            <a:rPr kumimoji="1" lang="ja-JP" altLang="en-US" sz="900">
              <a:solidFill>
                <a:srgbClr val="FF0000"/>
              </a:solidFill>
            </a:rPr>
            <a:t>期間</a:t>
          </a:r>
          <a:r>
            <a:rPr kumimoji="1" lang="ja-JP" altLang="en-US" sz="900"/>
            <a:t>の間に生産量等＝温水負荷が大きく変動し、</a:t>
          </a:r>
          <a:r>
            <a:rPr kumimoji="1" lang="en-US" altLang="ja-JP" sz="900"/>
            <a:t>CO2</a:t>
          </a:r>
          <a:r>
            <a:rPr kumimoji="1" lang="ja-JP" altLang="en-US" sz="900"/>
            <a:t>排出削減量も変動する場合は、毎年度の負荷量とバイオマスの確保量を記載のこと。</a:t>
          </a:r>
        </a:p>
        <a:p>
          <a:r>
            <a:rPr kumimoji="1" lang="ja-JP" altLang="en-US" sz="900"/>
            <a:t>下記の（</a:t>
          </a:r>
          <a:r>
            <a:rPr kumimoji="1" lang="en-US" altLang="ja-JP" sz="900"/>
            <a:t>CO2</a:t>
          </a:r>
          <a:r>
            <a:rPr kumimoji="1" lang="ja-JP" altLang="en-US" sz="900"/>
            <a:t>排出削減量）は年間必要熱出力に基づく必要バイオマス燃料（</a:t>
          </a:r>
          <a:r>
            <a:rPr kumimoji="1" lang="en-US" altLang="ja-JP" sz="900"/>
            <a:t>A</a:t>
          </a:r>
          <a:r>
            <a:rPr kumimoji="1" lang="ja-JP" altLang="en-US" sz="900"/>
            <a:t>）と入手確保可能なバイオマス燃料（</a:t>
          </a:r>
          <a:r>
            <a:rPr kumimoji="1" lang="en-US" altLang="ja-JP" sz="900"/>
            <a:t>B</a:t>
          </a:r>
          <a:r>
            <a:rPr kumimoji="1" lang="ja-JP" altLang="en-US" sz="900"/>
            <a:t>）と比較し、小さな方を</a:t>
          </a:r>
          <a:r>
            <a:rPr kumimoji="1" lang="en-US" altLang="ja-JP" sz="900"/>
            <a:t>CO2</a:t>
          </a:r>
          <a:r>
            <a:rPr kumimoji="1" lang="ja-JP" altLang="en-US" sz="900"/>
            <a:t>排出削減量のベースとして按分比例計算しています。</a:t>
          </a:r>
          <a:endParaRPr lang="ja-JP" altLang="ja-JP" sz="900">
            <a:effectLst/>
          </a:endParaRPr>
        </a:p>
      </xdr:txBody>
    </xdr:sp>
    <xdr:clientData/>
  </xdr:twoCellAnchor>
  <xdr:twoCellAnchor>
    <xdr:from>
      <xdr:col>15</xdr:col>
      <xdr:colOff>83820</xdr:colOff>
      <xdr:row>11</xdr:row>
      <xdr:rowOff>7620</xdr:rowOff>
    </xdr:from>
    <xdr:to>
      <xdr:col>16</xdr:col>
      <xdr:colOff>358140</xdr:colOff>
      <xdr:row>14</xdr:row>
      <xdr:rowOff>91440</xdr:rowOff>
    </xdr:to>
    <xdr:sp macro="" textlink="">
      <xdr:nvSpPr>
        <xdr:cNvPr id="4" name="テキスト ボックス 3">
          <a:extLst>
            <a:ext uri="{FF2B5EF4-FFF2-40B4-BE49-F238E27FC236}">
              <a16:creationId xmlns:a16="http://schemas.microsoft.com/office/drawing/2014/main" id="{B0806051-DF61-4456-8FEB-CE8A1AA78A6F}"/>
            </a:ext>
          </a:extLst>
        </xdr:cNvPr>
        <xdr:cNvSpPr txBox="1"/>
      </xdr:nvSpPr>
      <xdr:spPr>
        <a:xfrm>
          <a:off x="10507980" y="1767840"/>
          <a:ext cx="1234440" cy="56388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rgbClr val="FF0000"/>
              </a:solidFill>
            </a:rPr>
            <a:t>※</a:t>
          </a:r>
          <a:r>
            <a:rPr kumimoji="1" lang="ja-JP" altLang="en-US" sz="900">
              <a:solidFill>
                <a:srgbClr val="FF0000"/>
              </a:solidFill>
            </a:rPr>
            <a:t>暖房利用時</a:t>
          </a:r>
          <a:endParaRPr kumimoji="1" lang="en-US" altLang="ja-JP" sz="900">
            <a:solidFill>
              <a:srgbClr val="FF0000"/>
            </a:solidFill>
          </a:endParaRPr>
        </a:p>
        <a:p>
          <a:r>
            <a:rPr kumimoji="1" lang="ja-JP" altLang="en-US" sz="900">
              <a:solidFill>
                <a:srgbClr val="FF0000"/>
              </a:solidFill>
            </a:rPr>
            <a:t>給水温度＝戻り温度</a:t>
          </a:r>
          <a:endParaRPr kumimoji="1" lang="en-US" altLang="ja-JP" sz="900">
            <a:solidFill>
              <a:srgbClr val="FF0000"/>
            </a:solidFill>
          </a:endParaRPr>
        </a:p>
        <a:p>
          <a:r>
            <a:rPr kumimoji="1" lang="ja-JP" altLang="ja-JP" sz="900">
              <a:solidFill>
                <a:srgbClr val="FF0000"/>
              </a:solidFill>
              <a:effectLst/>
              <a:latin typeface="+mn-lt"/>
              <a:ea typeface="+mn-ea"/>
              <a:cs typeface="+mn-cs"/>
            </a:rPr>
            <a:t>出湯温度</a:t>
          </a:r>
          <a:r>
            <a:rPr kumimoji="1" lang="en-US" altLang="ja-JP" sz="900">
              <a:solidFill>
                <a:srgbClr val="FF0000"/>
              </a:solidFill>
              <a:effectLst/>
              <a:latin typeface="+mn-lt"/>
              <a:ea typeface="+mn-ea"/>
              <a:cs typeface="+mn-cs"/>
            </a:rPr>
            <a:t>=</a:t>
          </a:r>
          <a:r>
            <a:rPr kumimoji="1" lang="ja-JP" altLang="ja-JP" sz="900">
              <a:solidFill>
                <a:srgbClr val="FF0000"/>
              </a:solidFill>
              <a:effectLst/>
              <a:latin typeface="+mn-lt"/>
              <a:ea typeface="+mn-ea"/>
              <a:cs typeface="+mn-cs"/>
            </a:rPr>
            <a:t>供給温度</a:t>
          </a:r>
          <a:endParaRPr kumimoji="1" lang="en-US" altLang="ja-JP" sz="900" b="0">
            <a:solidFill>
              <a:srgbClr val="FF0000"/>
            </a:solidFill>
          </a:endParaRPr>
        </a:p>
      </xdr:txBody>
    </xdr:sp>
    <xdr:clientData/>
  </xdr:twoCellAnchor>
  <xdr:twoCellAnchor>
    <xdr:from>
      <xdr:col>7</xdr:col>
      <xdr:colOff>504825</xdr:colOff>
      <xdr:row>84</xdr:row>
      <xdr:rowOff>142875</xdr:rowOff>
    </xdr:from>
    <xdr:to>
      <xdr:col>14</xdr:col>
      <xdr:colOff>542928</xdr:colOff>
      <xdr:row>88</xdr:row>
      <xdr:rowOff>73024</xdr:rowOff>
    </xdr:to>
    <xdr:sp macro="" textlink="">
      <xdr:nvSpPr>
        <xdr:cNvPr id="5" name="正方形/長方形 4">
          <a:extLst>
            <a:ext uri="{FF2B5EF4-FFF2-40B4-BE49-F238E27FC236}">
              <a16:creationId xmlns:a16="http://schemas.microsoft.com/office/drawing/2014/main" id="{C8EED2FC-A5D0-4AFF-986D-A3AC17E44B55}"/>
            </a:ext>
          </a:extLst>
        </xdr:cNvPr>
        <xdr:cNvSpPr/>
      </xdr:nvSpPr>
      <xdr:spPr>
        <a:xfrm>
          <a:off x="6115050" y="13515975"/>
          <a:ext cx="5238753" cy="539749"/>
        </a:xfrm>
        <a:prstGeom prst="rect">
          <a:avLst/>
        </a:prstGeom>
        <a:solidFill>
          <a:srgbClr val="70AD47">
            <a:lumMod val="40000"/>
            <a:lumOff val="6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”リファレンスからの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排出量削減量＞</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BaU</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排出削減量”　</a:t>
          </a:r>
          <a:endPar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の場合は適切ではないため見直しを行うこと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333104</xdr:colOff>
      <xdr:row>5</xdr:row>
      <xdr:rowOff>68645</xdr:rowOff>
    </xdr:from>
    <xdr:to>
      <xdr:col>16</xdr:col>
      <xdr:colOff>682216</xdr:colOff>
      <xdr:row>8</xdr:row>
      <xdr:rowOff>0</xdr:rowOff>
    </xdr:to>
    <xdr:sp macro="" textlink="">
      <xdr:nvSpPr>
        <xdr:cNvPr id="2" name="テキスト ボックス 1">
          <a:extLst>
            <a:ext uri="{FF2B5EF4-FFF2-40B4-BE49-F238E27FC236}">
              <a16:creationId xmlns:a16="http://schemas.microsoft.com/office/drawing/2014/main" id="{55EEBED6-1226-49FA-8028-C39E7BCACF06}"/>
            </a:ext>
          </a:extLst>
        </xdr:cNvPr>
        <xdr:cNvSpPr txBox="1"/>
      </xdr:nvSpPr>
      <xdr:spPr>
        <a:xfrm>
          <a:off x="8172179" y="525845"/>
          <a:ext cx="5130662" cy="38855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高地（標高</a:t>
          </a:r>
          <a:r>
            <a:rPr kumimoji="1" lang="en-US" altLang="ja-JP" sz="900"/>
            <a:t>1500</a:t>
          </a:r>
          <a:r>
            <a:rPr kumimoji="1" lang="ja-JP" altLang="en-US" sz="900"/>
            <a:t>ｍで海面気圧と比較し約</a:t>
          </a:r>
          <a:r>
            <a:rPr kumimoji="1" lang="en-US" altLang="ja-JP" sz="900"/>
            <a:t>85</a:t>
          </a:r>
          <a:r>
            <a:rPr kumimoji="1" lang="ja-JP" altLang="en-US" sz="900"/>
            <a:t>％の気圧）の場合は平地（カタログ値）のボイラー効率ではなく、実力値の提示と計算を行うこと。（標高</a:t>
          </a:r>
          <a:r>
            <a:rPr kumimoji="1" lang="en-US" altLang="ja-JP" sz="900"/>
            <a:t>1000</a:t>
          </a:r>
          <a:r>
            <a:rPr kumimoji="1" lang="ja-JP" altLang="en-US" sz="900"/>
            <a:t>ｍ以下はカタログ値で</a:t>
          </a:r>
          <a:r>
            <a:rPr kumimoji="1" lang="en-US" altLang="ja-JP" sz="900"/>
            <a:t>OK)</a:t>
          </a:r>
          <a:endParaRPr kumimoji="1" lang="en-US" altLang="ja-JP" sz="900" b="0">
            <a:solidFill>
              <a:sysClr val="windowText" lastClr="000000"/>
            </a:solidFill>
          </a:endParaRPr>
        </a:p>
      </xdr:txBody>
    </xdr:sp>
    <xdr:clientData/>
  </xdr:twoCellAnchor>
  <xdr:twoCellAnchor>
    <xdr:from>
      <xdr:col>1</xdr:col>
      <xdr:colOff>35859</xdr:colOff>
      <xdr:row>94</xdr:row>
      <xdr:rowOff>44822</xdr:rowOff>
    </xdr:from>
    <xdr:to>
      <xdr:col>13</xdr:col>
      <xdr:colOff>528918</xdr:colOff>
      <xdr:row>98</xdr:row>
      <xdr:rowOff>99060</xdr:rowOff>
    </xdr:to>
    <xdr:sp macro="" textlink="">
      <xdr:nvSpPr>
        <xdr:cNvPr id="3" name="テキスト ボックス 2">
          <a:extLst>
            <a:ext uri="{FF2B5EF4-FFF2-40B4-BE49-F238E27FC236}">
              <a16:creationId xmlns:a16="http://schemas.microsoft.com/office/drawing/2014/main" id="{155C0604-B23F-4F7F-95C6-9F7DCBAC4886}"/>
            </a:ext>
          </a:extLst>
        </xdr:cNvPr>
        <xdr:cNvSpPr txBox="1"/>
      </xdr:nvSpPr>
      <xdr:spPr>
        <a:xfrm>
          <a:off x="226359" y="14541872"/>
          <a:ext cx="10370484" cy="663838"/>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上記までの記載計算事項は</a:t>
          </a:r>
          <a:r>
            <a:rPr kumimoji="1" lang="en-US" altLang="ja-JP" sz="900">
              <a:solidFill>
                <a:srgbClr val="FF0000"/>
              </a:solidFill>
            </a:rPr>
            <a:t>MRV</a:t>
          </a:r>
          <a:r>
            <a:rPr kumimoji="1" lang="ja-JP" altLang="en-US" sz="900">
              <a:solidFill>
                <a:srgbClr val="FF0000"/>
              </a:solidFill>
            </a:rPr>
            <a:t>期間</a:t>
          </a:r>
          <a:r>
            <a:rPr kumimoji="1" lang="ja-JP" altLang="en-US" sz="900"/>
            <a:t>の間の代表年の（平均的な）値とします。</a:t>
          </a:r>
        </a:p>
        <a:p>
          <a:r>
            <a:rPr kumimoji="1" lang="en-US" altLang="ja-JP" sz="900">
              <a:solidFill>
                <a:srgbClr val="FF0000"/>
              </a:solidFill>
            </a:rPr>
            <a:t>MRV</a:t>
          </a:r>
          <a:r>
            <a:rPr kumimoji="1" lang="ja-JP" altLang="en-US" sz="900">
              <a:solidFill>
                <a:srgbClr val="FF0000"/>
              </a:solidFill>
            </a:rPr>
            <a:t>期間</a:t>
          </a:r>
          <a:r>
            <a:rPr kumimoji="1" lang="ja-JP" altLang="en-US" sz="900"/>
            <a:t>の間に生産量等＝温水負荷が大きく変動し、</a:t>
          </a:r>
          <a:r>
            <a:rPr kumimoji="1" lang="en-US" altLang="ja-JP" sz="900"/>
            <a:t>CO2</a:t>
          </a:r>
          <a:r>
            <a:rPr kumimoji="1" lang="ja-JP" altLang="en-US" sz="900"/>
            <a:t>排出削減量も変動する場合は、毎年度の負荷量とバイオマスの確保量を記載のこと。</a:t>
          </a:r>
        </a:p>
        <a:p>
          <a:r>
            <a:rPr kumimoji="1" lang="ja-JP" altLang="en-US" sz="900"/>
            <a:t>下記の（</a:t>
          </a:r>
          <a:r>
            <a:rPr kumimoji="1" lang="en-US" altLang="ja-JP" sz="900"/>
            <a:t>CO2</a:t>
          </a:r>
          <a:r>
            <a:rPr kumimoji="1" lang="ja-JP" altLang="en-US" sz="900"/>
            <a:t>排出削減量）は年間必要熱出力に基づく必要バイオマス燃料（</a:t>
          </a:r>
          <a:r>
            <a:rPr kumimoji="1" lang="en-US" altLang="ja-JP" sz="900"/>
            <a:t>A</a:t>
          </a:r>
          <a:r>
            <a:rPr kumimoji="1" lang="ja-JP" altLang="en-US" sz="900"/>
            <a:t>）と入手確保可能なバイオマス燃料（</a:t>
          </a:r>
          <a:r>
            <a:rPr kumimoji="1" lang="en-US" altLang="ja-JP" sz="900"/>
            <a:t>B</a:t>
          </a:r>
          <a:r>
            <a:rPr kumimoji="1" lang="ja-JP" altLang="en-US" sz="900"/>
            <a:t>）と比較し、小さな方を</a:t>
          </a:r>
          <a:r>
            <a:rPr kumimoji="1" lang="en-US" altLang="ja-JP" sz="900"/>
            <a:t>CO2</a:t>
          </a:r>
          <a:r>
            <a:rPr kumimoji="1" lang="ja-JP" altLang="en-US" sz="900"/>
            <a:t>排出削減量のベースとして按分比例計算しています。</a:t>
          </a:r>
          <a:endParaRPr lang="ja-JP" altLang="ja-JP" sz="900">
            <a:effectLst/>
          </a:endParaRPr>
        </a:p>
      </xdr:txBody>
    </xdr:sp>
    <xdr:clientData/>
  </xdr:twoCellAnchor>
  <xdr:twoCellAnchor>
    <xdr:from>
      <xdr:col>15</xdr:col>
      <xdr:colOff>83820</xdr:colOff>
      <xdr:row>13</xdr:row>
      <xdr:rowOff>7620</xdr:rowOff>
    </xdr:from>
    <xdr:to>
      <xdr:col>16</xdr:col>
      <xdr:colOff>358140</xdr:colOff>
      <xdr:row>16</xdr:row>
      <xdr:rowOff>91440</xdr:rowOff>
    </xdr:to>
    <xdr:sp macro="" textlink="">
      <xdr:nvSpPr>
        <xdr:cNvPr id="4" name="テキスト ボックス 3">
          <a:extLst>
            <a:ext uri="{FF2B5EF4-FFF2-40B4-BE49-F238E27FC236}">
              <a16:creationId xmlns:a16="http://schemas.microsoft.com/office/drawing/2014/main" id="{9E1F6628-05D1-40A4-89B8-6E036DD6CEC1}"/>
            </a:ext>
          </a:extLst>
        </xdr:cNvPr>
        <xdr:cNvSpPr txBox="1"/>
      </xdr:nvSpPr>
      <xdr:spPr>
        <a:xfrm>
          <a:off x="11637645" y="1684020"/>
          <a:ext cx="1341120" cy="54102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rgbClr val="FF0000"/>
              </a:solidFill>
            </a:rPr>
            <a:t>※</a:t>
          </a:r>
          <a:r>
            <a:rPr kumimoji="1" lang="ja-JP" altLang="en-US" sz="900">
              <a:solidFill>
                <a:srgbClr val="FF0000"/>
              </a:solidFill>
            </a:rPr>
            <a:t>暖房利用時</a:t>
          </a:r>
          <a:endParaRPr kumimoji="1" lang="en-US" altLang="ja-JP" sz="900">
            <a:solidFill>
              <a:srgbClr val="FF0000"/>
            </a:solidFill>
          </a:endParaRPr>
        </a:p>
        <a:p>
          <a:r>
            <a:rPr kumimoji="1" lang="ja-JP" altLang="en-US" sz="900">
              <a:solidFill>
                <a:srgbClr val="FF0000"/>
              </a:solidFill>
            </a:rPr>
            <a:t>給水温度＝戻り温度</a:t>
          </a:r>
          <a:endParaRPr kumimoji="1" lang="en-US" altLang="ja-JP" sz="900">
            <a:solidFill>
              <a:srgbClr val="FF0000"/>
            </a:solidFill>
          </a:endParaRPr>
        </a:p>
        <a:p>
          <a:r>
            <a:rPr kumimoji="1" lang="ja-JP" altLang="ja-JP" sz="900">
              <a:solidFill>
                <a:srgbClr val="FF0000"/>
              </a:solidFill>
              <a:effectLst/>
              <a:latin typeface="+mn-lt"/>
              <a:ea typeface="+mn-ea"/>
              <a:cs typeface="+mn-cs"/>
            </a:rPr>
            <a:t>出湯温度</a:t>
          </a:r>
          <a:r>
            <a:rPr kumimoji="1" lang="en-US" altLang="ja-JP" sz="900">
              <a:solidFill>
                <a:srgbClr val="FF0000"/>
              </a:solidFill>
              <a:effectLst/>
              <a:latin typeface="+mn-lt"/>
              <a:ea typeface="+mn-ea"/>
              <a:cs typeface="+mn-cs"/>
            </a:rPr>
            <a:t>=</a:t>
          </a:r>
          <a:r>
            <a:rPr kumimoji="1" lang="ja-JP" altLang="ja-JP" sz="900">
              <a:solidFill>
                <a:srgbClr val="FF0000"/>
              </a:solidFill>
              <a:effectLst/>
              <a:latin typeface="+mn-lt"/>
              <a:ea typeface="+mn-ea"/>
              <a:cs typeface="+mn-cs"/>
            </a:rPr>
            <a:t>供給温度</a:t>
          </a:r>
          <a:endParaRPr kumimoji="1" lang="en-US" altLang="ja-JP" sz="900" b="0">
            <a:solidFill>
              <a:srgbClr val="FF0000"/>
            </a:solidFill>
          </a:endParaRPr>
        </a:p>
      </xdr:txBody>
    </xdr:sp>
    <xdr:clientData/>
  </xdr:twoCellAnchor>
  <xdr:twoCellAnchor>
    <xdr:from>
      <xdr:col>7</xdr:col>
      <xdr:colOff>723900</xdr:colOff>
      <xdr:row>0</xdr:row>
      <xdr:rowOff>76200</xdr:rowOff>
    </xdr:from>
    <xdr:to>
      <xdr:col>17</xdr:col>
      <xdr:colOff>190500</xdr:colOff>
      <xdr:row>4</xdr:row>
      <xdr:rowOff>95250</xdr:rowOff>
    </xdr:to>
    <xdr:sp macro="" textlink="">
      <xdr:nvSpPr>
        <xdr:cNvPr id="5" name="テキスト ボックス 4">
          <a:extLst>
            <a:ext uri="{FF2B5EF4-FFF2-40B4-BE49-F238E27FC236}">
              <a16:creationId xmlns:a16="http://schemas.microsoft.com/office/drawing/2014/main" id="{4A47C0A1-E991-44EA-A10C-2A46F2BC0FC6}"/>
            </a:ext>
          </a:extLst>
        </xdr:cNvPr>
        <xdr:cNvSpPr txBox="1"/>
      </xdr:nvSpPr>
      <xdr:spPr>
        <a:xfrm>
          <a:off x="6334125" y="76200"/>
          <a:ext cx="7362825" cy="628650"/>
        </a:xfrm>
        <a:prstGeom prst="rect">
          <a:avLst/>
        </a:prstGeom>
        <a:no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rgbClr val="FF0000"/>
              </a:solidFill>
            </a:rPr>
            <a:t>Ba</a:t>
          </a:r>
          <a:r>
            <a:rPr kumimoji="1" lang="ja-JP" altLang="en-US" sz="900">
              <a:solidFill>
                <a:srgbClr val="FF0000"/>
              </a:solidFill>
            </a:rPr>
            <a:t>Ｕ排出量の考え方</a:t>
          </a:r>
        </a:p>
        <a:p>
          <a:r>
            <a:rPr kumimoji="1" lang="ja-JP" altLang="en-US" sz="900">
              <a:solidFill>
                <a:srgbClr val="FF0000"/>
              </a:solidFill>
            </a:rPr>
            <a:t>・省エネルギー設備で、現在工場等で使用している設備を置き換える場合は、現在使用している設備の排出量とする。</a:t>
          </a:r>
        </a:p>
        <a:p>
          <a:r>
            <a:rPr kumimoji="1" lang="ja-JP" altLang="en-US" sz="900">
              <a:solidFill>
                <a:srgbClr val="FF0000"/>
              </a:solidFill>
            </a:rPr>
            <a:t>・新設工場などに新たに省エネルギー設備を導入する場合は、現時点においてその国で一般的に使われている同種設備の排出量とする。</a:t>
          </a:r>
        </a:p>
      </xdr:txBody>
    </xdr:sp>
    <xdr:clientData/>
  </xdr:twoCellAnchor>
  <xdr:twoCellAnchor>
    <xdr:from>
      <xdr:col>7</xdr:col>
      <xdr:colOff>561975</xdr:colOff>
      <xdr:row>87</xdr:row>
      <xdr:rowOff>47625</xdr:rowOff>
    </xdr:from>
    <xdr:to>
      <xdr:col>14</xdr:col>
      <xdr:colOff>609603</xdr:colOff>
      <xdr:row>90</xdr:row>
      <xdr:rowOff>130174</xdr:rowOff>
    </xdr:to>
    <xdr:sp macro="" textlink="">
      <xdr:nvSpPr>
        <xdr:cNvPr id="6" name="正方形/長方形 5">
          <a:extLst>
            <a:ext uri="{FF2B5EF4-FFF2-40B4-BE49-F238E27FC236}">
              <a16:creationId xmlns:a16="http://schemas.microsoft.com/office/drawing/2014/main" id="{037CBEBB-2BBF-4186-9D8B-DBCCD98858B1}"/>
            </a:ext>
          </a:extLst>
        </xdr:cNvPr>
        <xdr:cNvSpPr/>
      </xdr:nvSpPr>
      <xdr:spPr>
        <a:xfrm>
          <a:off x="6172200" y="13887450"/>
          <a:ext cx="5238753" cy="539749"/>
        </a:xfrm>
        <a:prstGeom prst="rect">
          <a:avLst/>
        </a:prstGeom>
        <a:solidFill>
          <a:srgbClr val="70AD47">
            <a:lumMod val="40000"/>
            <a:lumOff val="6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”リファレンスからの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排出量削減量＞</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BaU</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排出削減量”　</a:t>
          </a:r>
          <a:endPar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の場合は適切ではないため見直しを行うこと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19049</xdr:colOff>
      <xdr:row>79</xdr:row>
      <xdr:rowOff>32656</xdr:rowOff>
    </xdr:from>
    <xdr:to>
      <xdr:col>12</xdr:col>
      <xdr:colOff>87501</xdr:colOff>
      <xdr:row>139</xdr:row>
      <xdr:rowOff>104798</xdr:rowOff>
    </xdr:to>
    <xdr:grpSp>
      <xdr:nvGrpSpPr>
        <xdr:cNvPr id="2" name="グループ化 1">
          <a:extLst>
            <a:ext uri="{FF2B5EF4-FFF2-40B4-BE49-F238E27FC236}">
              <a16:creationId xmlns:a16="http://schemas.microsoft.com/office/drawing/2014/main" id="{2F01EF93-8ECF-45A9-A9DC-735E68D257F2}"/>
            </a:ext>
          </a:extLst>
        </xdr:cNvPr>
        <xdr:cNvGrpSpPr/>
      </xdr:nvGrpSpPr>
      <xdr:grpSpPr>
        <a:xfrm>
          <a:off x="314324" y="13643881"/>
          <a:ext cx="7612252" cy="10359142"/>
          <a:chOff x="314324" y="13577206"/>
          <a:chExt cx="7612252" cy="10359142"/>
        </a:xfrm>
      </xdr:grpSpPr>
      <xdr:pic>
        <xdr:nvPicPr>
          <xdr:cNvPr id="3" name="図 2">
            <a:extLst>
              <a:ext uri="{FF2B5EF4-FFF2-40B4-BE49-F238E27FC236}">
                <a16:creationId xmlns:a16="http://schemas.microsoft.com/office/drawing/2014/main" id="{32853EFB-5128-458F-AEAB-238E6B16CAA7}"/>
              </a:ext>
            </a:extLst>
          </xdr:cNvPr>
          <xdr:cNvPicPr>
            <a:picLocks noChangeAspect="1"/>
          </xdr:cNvPicPr>
        </xdr:nvPicPr>
        <xdr:blipFill>
          <a:blip xmlns:r="http://schemas.openxmlformats.org/officeDocument/2006/relationships" r:embed="rId1"/>
          <a:stretch>
            <a:fillRect/>
          </a:stretch>
        </xdr:blipFill>
        <xdr:spPr>
          <a:xfrm>
            <a:off x="314324" y="13577206"/>
            <a:ext cx="7612252" cy="10359142"/>
          </a:xfrm>
          <a:prstGeom prst="rect">
            <a:avLst/>
          </a:prstGeom>
          <a:ln>
            <a:solidFill>
              <a:sysClr val="windowText" lastClr="000000"/>
            </a:solidFill>
          </a:ln>
        </xdr:spPr>
      </xdr:pic>
      <xdr:sp macro="" textlink="">
        <xdr:nvSpPr>
          <xdr:cNvPr id="4" name="正方形/長方形 3">
            <a:extLst>
              <a:ext uri="{FF2B5EF4-FFF2-40B4-BE49-F238E27FC236}">
                <a16:creationId xmlns:a16="http://schemas.microsoft.com/office/drawing/2014/main" id="{C1760988-1754-4D30-B999-E2FAFDDED392}"/>
              </a:ext>
            </a:extLst>
          </xdr:cNvPr>
          <xdr:cNvSpPr/>
        </xdr:nvSpPr>
        <xdr:spPr>
          <a:xfrm>
            <a:off x="5734050" y="15249524"/>
            <a:ext cx="628650" cy="7362825"/>
          </a:xfrm>
          <a:prstGeom prst="rect">
            <a:avLst/>
          </a:prstGeom>
          <a:no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0</xdr:colOff>
      <xdr:row>8</xdr:row>
      <xdr:rowOff>0</xdr:rowOff>
    </xdr:from>
    <xdr:to>
      <xdr:col>12</xdr:col>
      <xdr:colOff>8581</xdr:colOff>
      <xdr:row>70</xdr:row>
      <xdr:rowOff>55814</xdr:rowOff>
    </xdr:to>
    <xdr:grpSp>
      <xdr:nvGrpSpPr>
        <xdr:cNvPr id="5" name="グループ化 4">
          <a:extLst>
            <a:ext uri="{FF2B5EF4-FFF2-40B4-BE49-F238E27FC236}">
              <a16:creationId xmlns:a16="http://schemas.microsoft.com/office/drawing/2014/main" id="{84D89E90-B84F-45E8-A708-99306ACF8E57}"/>
            </a:ext>
          </a:extLst>
        </xdr:cNvPr>
        <xdr:cNvGrpSpPr/>
      </xdr:nvGrpSpPr>
      <xdr:grpSpPr>
        <a:xfrm>
          <a:off x="295275" y="1438275"/>
          <a:ext cx="7552381" cy="10685714"/>
          <a:chOff x="295275" y="1371600"/>
          <a:chExt cx="7552381" cy="10685714"/>
        </a:xfrm>
      </xdr:grpSpPr>
      <xdr:pic>
        <xdr:nvPicPr>
          <xdr:cNvPr id="6" name="図 5">
            <a:extLst>
              <a:ext uri="{FF2B5EF4-FFF2-40B4-BE49-F238E27FC236}">
                <a16:creationId xmlns:a16="http://schemas.microsoft.com/office/drawing/2014/main" id="{35E6484A-AB95-4141-90D8-E00484715E55}"/>
              </a:ext>
            </a:extLst>
          </xdr:cNvPr>
          <xdr:cNvPicPr>
            <a:picLocks noChangeAspect="1"/>
          </xdr:cNvPicPr>
        </xdr:nvPicPr>
        <xdr:blipFill>
          <a:blip xmlns:r="http://schemas.openxmlformats.org/officeDocument/2006/relationships" r:embed="rId2"/>
          <a:stretch>
            <a:fillRect/>
          </a:stretch>
        </xdr:blipFill>
        <xdr:spPr>
          <a:xfrm>
            <a:off x="295275" y="1371600"/>
            <a:ext cx="7552381" cy="10685714"/>
          </a:xfrm>
          <a:prstGeom prst="rect">
            <a:avLst/>
          </a:prstGeom>
          <a:ln>
            <a:solidFill>
              <a:sysClr val="windowText" lastClr="000000"/>
            </a:solidFill>
          </a:ln>
        </xdr:spPr>
      </xdr:pic>
      <xdr:sp macro="" textlink="">
        <xdr:nvSpPr>
          <xdr:cNvPr id="7" name="正方形/長方形 6">
            <a:extLst>
              <a:ext uri="{FF2B5EF4-FFF2-40B4-BE49-F238E27FC236}">
                <a16:creationId xmlns:a16="http://schemas.microsoft.com/office/drawing/2014/main" id="{186B0769-72E5-4461-A249-33B5F0C57244}"/>
              </a:ext>
            </a:extLst>
          </xdr:cNvPr>
          <xdr:cNvSpPr/>
        </xdr:nvSpPr>
        <xdr:spPr>
          <a:xfrm>
            <a:off x="5025118" y="2378528"/>
            <a:ext cx="937532" cy="8156121"/>
          </a:xfrm>
          <a:prstGeom prst="rect">
            <a:avLst/>
          </a:prstGeom>
          <a:no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xdr:col>
      <xdr:colOff>234043</xdr:colOff>
      <xdr:row>27</xdr:row>
      <xdr:rowOff>149679</xdr:rowOff>
    </xdr:from>
    <xdr:to>
      <xdr:col>10</xdr:col>
      <xdr:colOff>466725</xdr:colOff>
      <xdr:row>28</xdr:row>
      <xdr:rowOff>152400</xdr:rowOff>
    </xdr:to>
    <xdr:sp macro="" textlink="">
      <xdr:nvSpPr>
        <xdr:cNvPr id="8" name="正方形/長方形 7">
          <a:extLst>
            <a:ext uri="{FF2B5EF4-FFF2-40B4-BE49-F238E27FC236}">
              <a16:creationId xmlns:a16="http://schemas.microsoft.com/office/drawing/2014/main" id="{A3A0FFC7-BEA2-4784-9F88-E95CEE31A943}"/>
            </a:ext>
          </a:extLst>
        </xdr:cNvPr>
        <xdr:cNvSpPr/>
      </xdr:nvSpPr>
      <xdr:spPr>
        <a:xfrm>
          <a:off x="1215118" y="6579054"/>
          <a:ext cx="5719082" cy="24084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243568</xdr:colOff>
      <xdr:row>102</xdr:row>
      <xdr:rowOff>140155</xdr:rowOff>
    </xdr:from>
    <xdr:to>
      <xdr:col>10</xdr:col>
      <xdr:colOff>533400</xdr:colOff>
      <xdr:row>104</xdr:row>
      <xdr:rowOff>1</xdr:rowOff>
    </xdr:to>
    <xdr:sp macro="" textlink="">
      <xdr:nvSpPr>
        <xdr:cNvPr id="9" name="正方形/長方形 8">
          <a:extLst>
            <a:ext uri="{FF2B5EF4-FFF2-40B4-BE49-F238E27FC236}">
              <a16:creationId xmlns:a16="http://schemas.microsoft.com/office/drawing/2014/main" id="{3A7B50AB-2B7E-41EA-A960-D9AD50F71BD3}"/>
            </a:ext>
          </a:extLst>
        </xdr:cNvPr>
        <xdr:cNvSpPr/>
      </xdr:nvSpPr>
      <xdr:spPr>
        <a:xfrm>
          <a:off x="1224643" y="24428905"/>
          <a:ext cx="5776232" cy="33609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533401</xdr:colOff>
      <xdr:row>21</xdr:row>
      <xdr:rowOff>152400</xdr:rowOff>
    </xdr:from>
    <xdr:to>
      <xdr:col>12</xdr:col>
      <xdr:colOff>533401</xdr:colOff>
      <xdr:row>25</xdr:row>
      <xdr:rowOff>38100</xdr:rowOff>
    </xdr:to>
    <xdr:sp macro="" textlink="">
      <xdr:nvSpPr>
        <xdr:cNvPr id="10" name="吹き出し: 四角形 9">
          <a:extLst>
            <a:ext uri="{FF2B5EF4-FFF2-40B4-BE49-F238E27FC236}">
              <a16:creationId xmlns:a16="http://schemas.microsoft.com/office/drawing/2014/main" id="{66002E14-492B-44A6-91FF-715243BE90F1}"/>
            </a:ext>
          </a:extLst>
        </xdr:cNvPr>
        <xdr:cNvSpPr/>
      </xdr:nvSpPr>
      <xdr:spPr>
        <a:xfrm>
          <a:off x="7000876" y="5153025"/>
          <a:ext cx="1371600" cy="838200"/>
        </a:xfrm>
        <a:prstGeom prst="wedgeRectCallout">
          <a:avLst>
            <a:gd name="adj1" fmla="val -64288"/>
            <a:gd name="adj2" fmla="val 1291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該当する燃料種に赤枠を移動</a:t>
          </a:r>
        </a:p>
      </xdr:txBody>
    </xdr:sp>
    <xdr:clientData/>
  </xdr:twoCellAnchor>
  <xdr:twoCellAnchor>
    <xdr:from>
      <xdr:col>10</xdr:col>
      <xdr:colOff>647700</xdr:colOff>
      <xdr:row>96</xdr:row>
      <xdr:rowOff>133350</xdr:rowOff>
    </xdr:from>
    <xdr:to>
      <xdr:col>12</xdr:col>
      <xdr:colOff>647700</xdr:colOff>
      <xdr:row>100</xdr:row>
      <xdr:rowOff>19050</xdr:rowOff>
    </xdr:to>
    <xdr:sp macro="" textlink="">
      <xdr:nvSpPr>
        <xdr:cNvPr id="11" name="吹き出し: 四角形 10">
          <a:extLst>
            <a:ext uri="{FF2B5EF4-FFF2-40B4-BE49-F238E27FC236}">
              <a16:creationId xmlns:a16="http://schemas.microsoft.com/office/drawing/2014/main" id="{D1248486-241B-444B-B40E-19603F61D167}"/>
            </a:ext>
          </a:extLst>
        </xdr:cNvPr>
        <xdr:cNvSpPr/>
      </xdr:nvSpPr>
      <xdr:spPr>
        <a:xfrm>
          <a:off x="7115175" y="22993350"/>
          <a:ext cx="1371600" cy="838200"/>
        </a:xfrm>
        <a:prstGeom prst="wedgeRectCallout">
          <a:avLst>
            <a:gd name="adj1" fmla="val -64288"/>
            <a:gd name="adj2" fmla="val 1291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該当する燃料種に赤枠を移動</a:t>
          </a:r>
        </a:p>
      </xdr:txBody>
    </xdr:sp>
    <xdr:clientData/>
  </xdr:twoCellAnchor>
  <xdr:twoCellAnchor>
    <xdr:from>
      <xdr:col>13</xdr:col>
      <xdr:colOff>13606</xdr:colOff>
      <xdr:row>8</xdr:row>
      <xdr:rowOff>13608</xdr:rowOff>
    </xdr:from>
    <xdr:to>
      <xdr:col>24</xdr:col>
      <xdr:colOff>57113</xdr:colOff>
      <xdr:row>69</xdr:row>
      <xdr:rowOff>47197</xdr:rowOff>
    </xdr:to>
    <xdr:grpSp>
      <xdr:nvGrpSpPr>
        <xdr:cNvPr id="12" name="グループ化 11">
          <a:extLst>
            <a:ext uri="{FF2B5EF4-FFF2-40B4-BE49-F238E27FC236}">
              <a16:creationId xmlns:a16="http://schemas.microsoft.com/office/drawing/2014/main" id="{E731DF10-6004-47DF-9D15-8D5F6EB31BB6}"/>
            </a:ext>
          </a:extLst>
        </xdr:cNvPr>
        <xdr:cNvGrpSpPr/>
      </xdr:nvGrpSpPr>
      <xdr:grpSpPr>
        <a:xfrm>
          <a:off x="8538481" y="1451883"/>
          <a:ext cx="7587307" cy="10492039"/>
          <a:chOff x="8538481" y="1385208"/>
          <a:chExt cx="7587307" cy="10492039"/>
        </a:xfrm>
      </xdr:grpSpPr>
      <xdr:pic>
        <xdr:nvPicPr>
          <xdr:cNvPr id="13" name="図 12">
            <a:extLst>
              <a:ext uri="{FF2B5EF4-FFF2-40B4-BE49-F238E27FC236}">
                <a16:creationId xmlns:a16="http://schemas.microsoft.com/office/drawing/2014/main" id="{6585D5D2-BE76-42BF-99AF-78FFAE21045F}"/>
              </a:ext>
            </a:extLst>
          </xdr:cNvPr>
          <xdr:cNvPicPr>
            <a:picLocks noChangeAspect="1"/>
          </xdr:cNvPicPr>
        </xdr:nvPicPr>
        <xdr:blipFill>
          <a:blip xmlns:r="http://schemas.openxmlformats.org/officeDocument/2006/relationships" r:embed="rId3"/>
          <a:stretch>
            <a:fillRect/>
          </a:stretch>
        </xdr:blipFill>
        <xdr:spPr>
          <a:xfrm>
            <a:off x="8538481" y="1385208"/>
            <a:ext cx="7587307" cy="10492039"/>
          </a:xfrm>
          <a:prstGeom prst="rect">
            <a:avLst/>
          </a:prstGeom>
          <a:ln>
            <a:solidFill>
              <a:sysClr val="windowText" lastClr="000000"/>
            </a:solidFill>
          </a:ln>
        </xdr:spPr>
      </xdr:pic>
      <xdr:sp macro="" textlink="">
        <xdr:nvSpPr>
          <xdr:cNvPr id="14" name="正方形/長方形 13">
            <a:extLst>
              <a:ext uri="{FF2B5EF4-FFF2-40B4-BE49-F238E27FC236}">
                <a16:creationId xmlns:a16="http://schemas.microsoft.com/office/drawing/2014/main" id="{3820D379-5BF0-4D16-B0FE-F8F12596DFC8}"/>
              </a:ext>
            </a:extLst>
          </xdr:cNvPr>
          <xdr:cNvSpPr/>
        </xdr:nvSpPr>
        <xdr:spPr>
          <a:xfrm>
            <a:off x="13296900" y="2362200"/>
            <a:ext cx="937532" cy="2524125"/>
          </a:xfrm>
          <a:prstGeom prst="rect">
            <a:avLst/>
          </a:prstGeom>
          <a:no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13</xdr:col>
      <xdr:colOff>13607</xdr:colOff>
      <xdr:row>78</xdr:row>
      <xdr:rowOff>160564</xdr:rowOff>
    </xdr:from>
    <xdr:to>
      <xdr:col>24</xdr:col>
      <xdr:colOff>82060</xdr:colOff>
      <xdr:row>139</xdr:row>
      <xdr:rowOff>61256</xdr:rowOff>
    </xdr:to>
    <xdr:grpSp>
      <xdr:nvGrpSpPr>
        <xdr:cNvPr id="15" name="グループ化 14">
          <a:extLst>
            <a:ext uri="{FF2B5EF4-FFF2-40B4-BE49-F238E27FC236}">
              <a16:creationId xmlns:a16="http://schemas.microsoft.com/office/drawing/2014/main" id="{7858645A-1FF5-4B7F-A80A-B5C99E302B0E}"/>
            </a:ext>
          </a:extLst>
        </xdr:cNvPr>
        <xdr:cNvGrpSpPr/>
      </xdr:nvGrpSpPr>
      <xdr:grpSpPr>
        <a:xfrm>
          <a:off x="8538482" y="13600339"/>
          <a:ext cx="7612253" cy="10359142"/>
          <a:chOff x="8538482" y="13571764"/>
          <a:chExt cx="7612253" cy="10359142"/>
        </a:xfrm>
      </xdr:grpSpPr>
      <xdr:pic>
        <xdr:nvPicPr>
          <xdr:cNvPr id="16" name="図 15">
            <a:extLst>
              <a:ext uri="{FF2B5EF4-FFF2-40B4-BE49-F238E27FC236}">
                <a16:creationId xmlns:a16="http://schemas.microsoft.com/office/drawing/2014/main" id="{E0E4D960-D8B8-4314-ADF4-7CD0C6F2BEB4}"/>
              </a:ext>
            </a:extLst>
          </xdr:cNvPr>
          <xdr:cNvPicPr>
            <a:picLocks noChangeAspect="1"/>
          </xdr:cNvPicPr>
        </xdr:nvPicPr>
        <xdr:blipFill>
          <a:blip xmlns:r="http://schemas.openxmlformats.org/officeDocument/2006/relationships" r:embed="rId4"/>
          <a:stretch>
            <a:fillRect/>
          </a:stretch>
        </xdr:blipFill>
        <xdr:spPr>
          <a:xfrm>
            <a:off x="8538482" y="13571764"/>
            <a:ext cx="7612253" cy="10359142"/>
          </a:xfrm>
          <a:prstGeom prst="rect">
            <a:avLst/>
          </a:prstGeom>
          <a:ln>
            <a:solidFill>
              <a:sysClr val="windowText" lastClr="000000"/>
            </a:solidFill>
          </a:ln>
        </xdr:spPr>
      </xdr:pic>
      <xdr:sp macro="" textlink="">
        <xdr:nvSpPr>
          <xdr:cNvPr id="17" name="正方形/長方形 16">
            <a:extLst>
              <a:ext uri="{FF2B5EF4-FFF2-40B4-BE49-F238E27FC236}">
                <a16:creationId xmlns:a16="http://schemas.microsoft.com/office/drawing/2014/main" id="{78089372-E6F7-4FFE-A3FC-12D248888FD0}"/>
              </a:ext>
            </a:extLst>
          </xdr:cNvPr>
          <xdr:cNvSpPr/>
        </xdr:nvSpPr>
        <xdr:spPr>
          <a:xfrm>
            <a:off x="13944600" y="15240000"/>
            <a:ext cx="647700" cy="3876675"/>
          </a:xfrm>
          <a:prstGeom prst="rect">
            <a:avLst/>
          </a:prstGeom>
          <a:no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DDB3B-8758-43A9-852E-C93CA38DEE40}">
  <dimension ref="B2:V107"/>
  <sheetViews>
    <sheetView tabSelected="1" view="pageBreakPreview" zoomScaleNormal="90" zoomScaleSheetLayoutView="100" workbookViewId="0">
      <selection activeCell="B2" sqref="B2"/>
    </sheetView>
  </sheetViews>
  <sheetFormatPr defaultRowHeight="12.6" customHeight="1" x14ac:dyDescent="0.15"/>
  <cols>
    <col min="1" max="1" width="2.5" style="2" customWidth="1"/>
    <col min="2" max="2" width="21.875" style="2" customWidth="1"/>
    <col min="3" max="3" width="10.25" style="2" customWidth="1"/>
    <col min="4" max="15" width="9.75" style="2" customWidth="1"/>
    <col min="16" max="16" width="14" style="2" customWidth="1"/>
    <col min="17" max="17" width="11.75" style="2" bestFit="1" customWidth="1"/>
    <col min="18" max="18" width="3.125" style="2" customWidth="1"/>
    <col min="19" max="258" width="8.875" style="2"/>
    <col min="259" max="259" width="27.375" style="2" customWidth="1"/>
    <col min="260" max="261" width="8.875" style="2" customWidth="1"/>
    <col min="262" max="271" width="9.5" style="2" bestFit="1" customWidth="1"/>
    <col min="272" max="272" width="17.5" style="2" customWidth="1"/>
    <col min="273" max="514" width="8.875" style="2"/>
    <col min="515" max="515" width="27.375" style="2" customWidth="1"/>
    <col min="516" max="517" width="8.875" style="2" customWidth="1"/>
    <col min="518" max="527" width="9.5" style="2" bestFit="1" customWidth="1"/>
    <col min="528" max="528" width="17.5" style="2" customWidth="1"/>
    <col min="529" max="770" width="8.875" style="2"/>
    <col min="771" max="771" width="27.375" style="2" customWidth="1"/>
    <col min="772" max="773" width="8.875" style="2" customWidth="1"/>
    <col min="774" max="783" width="9.5" style="2" bestFit="1" customWidth="1"/>
    <col min="784" max="784" width="17.5" style="2" customWidth="1"/>
    <col min="785" max="1026" width="8.875" style="2"/>
    <col min="1027" max="1027" width="27.375" style="2" customWidth="1"/>
    <col min="1028" max="1029" width="8.875" style="2" customWidth="1"/>
    <col min="1030" max="1039" width="9.5" style="2" bestFit="1" customWidth="1"/>
    <col min="1040" max="1040" width="17.5" style="2" customWidth="1"/>
    <col min="1041" max="1282" width="8.875" style="2"/>
    <col min="1283" max="1283" width="27.375" style="2" customWidth="1"/>
    <col min="1284" max="1285" width="8.875" style="2" customWidth="1"/>
    <col min="1286" max="1295" width="9.5" style="2" bestFit="1" customWidth="1"/>
    <col min="1296" max="1296" width="17.5" style="2" customWidth="1"/>
    <col min="1297" max="1538" width="8.875" style="2"/>
    <col min="1539" max="1539" width="27.375" style="2" customWidth="1"/>
    <col min="1540" max="1541" width="8.875" style="2" customWidth="1"/>
    <col min="1542" max="1551" width="9.5" style="2" bestFit="1" customWidth="1"/>
    <col min="1552" max="1552" width="17.5" style="2" customWidth="1"/>
    <col min="1553" max="1794" width="8.875" style="2"/>
    <col min="1795" max="1795" width="27.375" style="2" customWidth="1"/>
    <col min="1796" max="1797" width="8.875" style="2" customWidth="1"/>
    <col min="1798" max="1807" width="9.5" style="2" bestFit="1" customWidth="1"/>
    <col min="1808" max="1808" width="17.5" style="2" customWidth="1"/>
    <col min="1809" max="2050" width="8.875" style="2"/>
    <col min="2051" max="2051" width="27.375" style="2" customWidth="1"/>
    <col min="2052" max="2053" width="8.875" style="2" customWidth="1"/>
    <col min="2054" max="2063" width="9.5" style="2" bestFit="1" customWidth="1"/>
    <col min="2064" max="2064" width="17.5" style="2" customWidth="1"/>
    <col min="2065" max="2306" width="8.875" style="2"/>
    <col min="2307" max="2307" width="27.375" style="2" customWidth="1"/>
    <col min="2308" max="2309" width="8.875" style="2" customWidth="1"/>
    <col min="2310" max="2319" width="9.5" style="2" bestFit="1" customWidth="1"/>
    <col min="2320" max="2320" width="17.5" style="2" customWidth="1"/>
    <col min="2321" max="2562" width="8.875" style="2"/>
    <col min="2563" max="2563" width="27.375" style="2" customWidth="1"/>
    <col min="2564" max="2565" width="8.875" style="2" customWidth="1"/>
    <col min="2566" max="2575" width="9.5" style="2" bestFit="1" customWidth="1"/>
    <col min="2576" max="2576" width="17.5" style="2" customWidth="1"/>
    <col min="2577" max="2818" width="8.875" style="2"/>
    <col min="2819" max="2819" width="27.375" style="2" customWidth="1"/>
    <col min="2820" max="2821" width="8.875" style="2" customWidth="1"/>
    <col min="2822" max="2831" width="9.5" style="2" bestFit="1" customWidth="1"/>
    <col min="2832" max="2832" width="17.5" style="2" customWidth="1"/>
    <col min="2833" max="3074" width="8.875" style="2"/>
    <col min="3075" max="3075" width="27.375" style="2" customWidth="1"/>
    <col min="3076" max="3077" width="8.875" style="2" customWidth="1"/>
    <col min="3078" max="3087" width="9.5" style="2" bestFit="1" customWidth="1"/>
    <col min="3088" max="3088" width="17.5" style="2" customWidth="1"/>
    <col min="3089" max="3330" width="8.875" style="2"/>
    <col min="3331" max="3331" width="27.375" style="2" customWidth="1"/>
    <col min="3332" max="3333" width="8.875" style="2" customWidth="1"/>
    <col min="3334" max="3343" width="9.5" style="2" bestFit="1" customWidth="1"/>
    <col min="3344" max="3344" width="17.5" style="2" customWidth="1"/>
    <col min="3345" max="3586" width="8.875" style="2"/>
    <col min="3587" max="3587" width="27.375" style="2" customWidth="1"/>
    <col min="3588" max="3589" width="8.875" style="2" customWidth="1"/>
    <col min="3590" max="3599" width="9.5" style="2" bestFit="1" customWidth="1"/>
    <col min="3600" max="3600" width="17.5" style="2" customWidth="1"/>
    <col min="3601" max="3842" width="8.875" style="2"/>
    <col min="3843" max="3843" width="27.375" style="2" customWidth="1"/>
    <col min="3844" max="3845" width="8.875" style="2" customWidth="1"/>
    <col min="3846" max="3855" width="9.5" style="2" bestFit="1" customWidth="1"/>
    <col min="3856" max="3856" width="17.5" style="2" customWidth="1"/>
    <col min="3857" max="4098" width="8.875" style="2"/>
    <col min="4099" max="4099" width="27.375" style="2" customWidth="1"/>
    <col min="4100" max="4101" width="8.875" style="2" customWidth="1"/>
    <col min="4102" max="4111" width="9.5" style="2" bestFit="1" customWidth="1"/>
    <col min="4112" max="4112" width="17.5" style="2" customWidth="1"/>
    <col min="4113" max="4354" width="8.875" style="2"/>
    <col min="4355" max="4355" width="27.375" style="2" customWidth="1"/>
    <col min="4356" max="4357" width="8.875" style="2" customWidth="1"/>
    <col min="4358" max="4367" width="9.5" style="2" bestFit="1" customWidth="1"/>
    <col min="4368" max="4368" width="17.5" style="2" customWidth="1"/>
    <col min="4369" max="4610" width="8.875" style="2"/>
    <col min="4611" max="4611" width="27.375" style="2" customWidth="1"/>
    <col min="4612" max="4613" width="8.875" style="2" customWidth="1"/>
    <col min="4614" max="4623" width="9.5" style="2" bestFit="1" customWidth="1"/>
    <col min="4624" max="4624" width="17.5" style="2" customWidth="1"/>
    <col min="4625" max="4866" width="8.875" style="2"/>
    <col min="4867" max="4867" width="27.375" style="2" customWidth="1"/>
    <col min="4868" max="4869" width="8.875" style="2" customWidth="1"/>
    <col min="4870" max="4879" width="9.5" style="2" bestFit="1" customWidth="1"/>
    <col min="4880" max="4880" width="17.5" style="2" customWidth="1"/>
    <col min="4881" max="5122" width="8.875" style="2"/>
    <col min="5123" max="5123" width="27.375" style="2" customWidth="1"/>
    <col min="5124" max="5125" width="8.875" style="2" customWidth="1"/>
    <col min="5126" max="5135" width="9.5" style="2" bestFit="1" customWidth="1"/>
    <col min="5136" max="5136" width="17.5" style="2" customWidth="1"/>
    <col min="5137" max="5378" width="8.875" style="2"/>
    <col min="5379" max="5379" width="27.375" style="2" customWidth="1"/>
    <col min="5380" max="5381" width="8.875" style="2" customWidth="1"/>
    <col min="5382" max="5391" width="9.5" style="2" bestFit="1" customWidth="1"/>
    <col min="5392" max="5392" width="17.5" style="2" customWidth="1"/>
    <col min="5393" max="5634" width="8.875" style="2"/>
    <col min="5635" max="5635" width="27.375" style="2" customWidth="1"/>
    <col min="5636" max="5637" width="8.875" style="2" customWidth="1"/>
    <col min="5638" max="5647" width="9.5" style="2" bestFit="1" customWidth="1"/>
    <col min="5648" max="5648" width="17.5" style="2" customWidth="1"/>
    <col min="5649" max="5890" width="8.875" style="2"/>
    <col min="5891" max="5891" width="27.375" style="2" customWidth="1"/>
    <col min="5892" max="5893" width="8.875" style="2" customWidth="1"/>
    <col min="5894" max="5903" width="9.5" style="2" bestFit="1" customWidth="1"/>
    <col min="5904" max="5904" width="17.5" style="2" customWidth="1"/>
    <col min="5905" max="6146" width="8.875" style="2"/>
    <col min="6147" max="6147" width="27.375" style="2" customWidth="1"/>
    <col min="6148" max="6149" width="8.875" style="2" customWidth="1"/>
    <col min="6150" max="6159" width="9.5" style="2" bestFit="1" customWidth="1"/>
    <col min="6160" max="6160" width="17.5" style="2" customWidth="1"/>
    <col min="6161" max="6402" width="8.875" style="2"/>
    <col min="6403" max="6403" width="27.375" style="2" customWidth="1"/>
    <col min="6404" max="6405" width="8.875" style="2" customWidth="1"/>
    <col min="6406" max="6415" width="9.5" style="2" bestFit="1" customWidth="1"/>
    <col min="6416" max="6416" width="17.5" style="2" customWidth="1"/>
    <col min="6417" max="6658" width="8.875" style="2"/>
    <col min="6659" max="6659" width="27.375" style="2" customWidth="1"/>
    <col min="6660" max="6661" width="8.875" style="2" customWidth="1"/>
    <col min="6662" max="6671" width="9.5" style="2" bestFit="1" customWidth="1"/>
    <col min="6672" max="6672" width="17.5" style="2" customWidth="1"/>
    <col min="6673" max="6914" width="8.875" style="2"/>
    <col min="6915" max="6915" width="27.375" style="2" customWidth="1"/>
    <col min="6916" max="6917" width="8.875" style="2" customWidth="1"/>
    <col min="6918" max="6927" width="9.5" style="2" bestFit="1" customWidth="1"/>
    <col min="6928" max="6928" width="17.5" style="2" customWidth="1"/>
    <col min="6929" max="7170" width="8.875" style="2"/>
    <col min="7171" max="7171" width="27.375" style="2" customWidth="1"/>
    <col min="7172" max="7173" width="8.875" style="2" customWidth="1"/>
    <col min="7174" max="7183" width="9.5" style="2" bestFit="1" customWidth="1"/>
    <col min="7184" max="7184" width="17.5" style="2" customWidth="1"/>
    <col min="7185" max="7426" width="8.875" style="2"/>
    <col min="7427" max="7427" width="27.375" style="2" customWidth="1"/>
    <col min="7428" max="7429" width="8.875" style="2" customWidth="1"/>
    <col min="7430" max="7439" width="9.5" style="2" bestFit="1" customWidth="1"/>
    <col min="7440" max="7440" width="17.5" style="2" customWidth="1"/>
    <col min="7441" max="7682" width="8.875" style="2"/>
    <col min="7683" max="7683" width="27.375" style="2" customWidth="1"/>
    <col min="7684" max="7685" width="8.875" style="2" customWidth="1"/>
    <col min="7686" max="7695" width="9.5" style="2" bestFit="1" customWidth="1"/>
    <col min="7696" max="7696" width="17.5" style="2" customWidth="1"/>
    <col min="7697" max="7938" width="8.875" style="2"/>
    <col min="7939" max="7939" width="27.375" style="2" customWidth="1"/>
    <col min="7940" max="7941" width="8.875" style="2" customWidth="1"/>
    <col min="7942" max="7951" width="9.5" style="2" bestFit="1" customWidth="1"/>
    <col min="7952" max="7952" width="17.5" style="2" customWidth="1"/>
    <col min="7953" max="8194" width="8.875" style="2"/>
    <col min="8195" max="8195" width="27.375" style="2" customWidth="1"/>
    <col min="8196" max="8197" width="8.875" style="2" customWidth="1"/>
    <col min="8198" max="8207" width="9.5" style="2" bestFit="1" customWidth="1"/>
    <col min="8208" max="8208" width="17.5" style="2" customWidth="1"/>
    <col min="8209" max="8450" width="8.875" style="2"/>
    <col min="8451" max="8451" width="27.375" style="2" customWidth="1"/>
    <col min="8452" max="8453" width="8.875" style="2" customWidth="1"/>
    <col min="8454" max="8463" width="9.5" style="2" bestFit="1" customWidth="1"/>
    <col min="8464" max="8464" width="17.5" style="2" customWidth="1"/>
    <col min="8465" max="8706" width="8.875" style="2"/>
    <col min="8707" max="8707" width="27.375" style="2" customWidth="1"/>
    <col min="8708" max="8709" width="8.875" style="2" customWidth="1"/>
    <col min="8710" max="8719" width="9.5" style="2" bestFit="1" customWidth="1"/>
    <col min="8720" max="8720" width="17.5" style="2" customWidth="1"/>
    <col min="8721" max="8962" width="8.875" style="2"/>
    <col min="8963" max="8963" width="27.375" style="2" customWidth="1"/>
    <col min="8964" max="8965" width="8.875" style="2" customWidth="1"/>
    <col min="8966" max="8975" width="9.5" style="2" bestFit="1" customWidth="1"/>
    <col min="8976" max="8976" width="17.5" style="2" customWidth="1"/>
    <col min="8977" max="9218" width="8.875" style="2"/>
    <col min="9219" max="9219" width="27.375" style="2" customWidth="1"/>
    <col min="9220" max="9221" width="8.875" style="2" customWidth="1"/>
    <col min="9222" max="9231" width="9.5" style="2" bestFit="1" customWidth="1"/>
    <col min="9232" max="9232" width="17.5" style="2" customWidth="1"/>
    <col min="9233" max="9474" width="8.875" style="2"/>
    <col min="9475" max="9475" width="27.375" style="2" customWidth="1"/>
    <col min="9476" max="9477" width="8.875" style="2" customWidth="1"/>
    <col min="9478" max="9487" width="9.5" style="2" bestFit="1" customWidth="1"/>
    <col min="9488" max="9488" width="17.5" style="2" customWidth="1"/>
    <col min="9489" max="9730" width="8.875" style="2"/>
    <col min="9731" max="9731" width="27.375" style="2" customWidth="1"/>
    <col min="9732" max="9733" width="8.875" style="2" customWidth="1"/>
    <col min="9734" max="9743" width="9.5" style="2" bestFit="1" customWidth="1"/>
    <col min="9744" max="9744" width="17.5" style="2" customWidth="1"/>
    <col min="9745" max="9986" width="8.875" style="2"/>
    <col min="9987" max="9987" width="27.375" style="2" customWidth="1"/>
    <col min="9988" max="9989" width="8.875" style="2" customWidth="1"/>
    <col min="9990" max="9999" width="9.5" style="2" bestFit="1" customWidth="1"/>
    <col min="10000" max="10000" width="17.5" style="2" customWidth="1"/>
    <col min="10001" max="10242" width="8.875" style="2"/>
    <col min="10243" max="10243" width="27.375" style="2" customWidth="1"/>
    <col min="10244" max="10245" width="8.875" style="2" customWidth="1"/>
    <col min="10246" max="10255" width="9.5" style="2" bestFit="1" customWidth="1"/>
    <col min="10256" max="10256" width="17.5" style="2" customWidth="1"/>
    <col min="10257" max="10498" width="8.875" style="2"/>
    <col min="10499" max="10499" width="27.375" style="2" customWidth="1"/>
    <col min="10500" max="10501" width="8.875" style="2" customWidth="1"/>
    <col min="10502" max="10511" width="9.5" style="2" bestFit="1" customWidth="1"/>
    <col min="10512" max="10512" width="17.5" style="2" customWidth="1"/>
    <col min="10513" max="10754" width="8.875" style="2"/>
    <col min="10755" max="10755" width="27.375" style="2" customWidth="1"/>
    <col min="10756" max="10757" width="8.875" style="2" customWidth="1"/>
    <col min="10758" max="10767" width="9.5" style="2" bestFit="1" customWidth="1"/>
    <col min="10768" max="10768" width="17.5" style="2" customWidth="1"/>
    <col min="10769" max="11010" width="8.875" style="2"/>
    <col min="11011" max="11011" width="27.375" style="2" customWidth="1"/>
    <col min="11012" max="11013" width="8.875" style="2" customWidth="1"/>
    <col min="11014" max="11023" width="9.5" style="2" bestFit="1" customWidth="1"/>
    <col min="11024" max="11024" width="17.5" style="2" customWidth="1"/>
    <col min="11025" max="11266" width="8.875" style="2"/>
    <col min="11267" max="11267" width="27.375" style="2" customWidth="1"/>
    <col min="11268" max="11269" width="8.875" style="2" customWidth="1"/>
    <col min="11270" max="11279" width="9.5" style="2" bestFit="1" customWidth="1"/>
    <col min="11280" max="11280" width="17.5" style="2" customWidth="1"/>
    <col min="11281" max="11522" width="8.875" style="2"/>
    <col min="11523" max="11523" width="27.375" style="2" customWidth="1"/>
    <col min="11524" max="11525" width="8.875" style="2" customWidth="1"/>
    <col min="11526" max="11535" width="9.5" style="2" bestFit="1" customWidth="1"/>
    <col min="11536" max="11536" width="17.5" style="2" customWidth="1"/>
    <col min="11537" max="11778" width="8.875" style="2"/>
    <col min="11779" max="11779" width="27.375" style="2" customWidth="1"/>
    <col min="11780" max="11781" width="8.875" style="2" customWidth="1"/>
    <col min="11782" max="11791" width="9.5" style="2" bestFit="1" customWidth="1"/>
    <col min="11792" max="11792" width="17.5" style="2" customWidth="1"/>
    <col min="11793" max="12034" width="8.875" style="2"/>
    <col min="12035" max="12035" width="27.375" style="2" customWidth="1"/>
    <col min="12036" max="12037" width="8.875" style="2" customWidth="1"/>
    <col min="12038" max="12047" width="9.5" style="2" bestFit="1" customWidth="1"/>
    <col min="12048" max="12048" width="17.5" style="2" customWidth="1"/>
    <col min="12049" max="12290" width="8.875" style="2"/>
    <col min="12291" max="12291" width="27.375" style="2" customWidth="1"/>
    <col min="12292" max="12293" width="8.875" style="2" customWidth="1"/>
    <col min="12294" max="12303" width="9.5" style="2" bestFit="1" customWidth="1"/>
    <col min="12304" max="12304" width="17.5" style="2" customWidth="1"/>
    <col min="12305" max="12546" width="8.875" style="2"/>
    <col min="12547" max="12547" width="27.375" style="2" customWidth="1"/>
    <col min="12548" max="12549" width="8.875" style="2" customWidth="1"/>
    <col min="12550" max="12559" width="9.5" style="2" bestFit="1" customWidth="1"/>
    <col min="12560" max="12560" width="17.5" style="2" customWidth="1"/>
    <col min="12561" max="12802" width="8.875" style="2"/>
    <col min="12803" max="12803" width="27.375" style="2" customWidth="1"/>
    <col min="12804" max="12805" width="8.875" style="2" customWidth="1"/>
    <col min="12806" max="12815" width="9.5" style="2" bestFit="1" customWidth="1"/>
    <col min="12816" max="12816" width="17.5" style="2" customWidth="1"/>
    <col min="12817" max="13058" width="8.875" style="2"/>
    <col min="13059" max="13059" width="27.375" style="2" customWidth="1"/>
    <col min="13060" max="13061" width="8.875" style="2" customWidth="1"/>
    <col min="13062" max="13071" width="9.5" style="2" bestFit="1" customWidth="1"/>
    <col min="13072" max="13072" width="17.5" style="2" customWidth="1"/>
    <col min="13073" max="13314" width="8.875" style="2"/>
    <col min="13315" max="13315" width="27.375" style="2" customWidth="1"/>
    <col min="13316" max="13317" width="8.875" style="2" customWidth="1"/>
    <col min="13318" max="13327" width="9.5" style="2" bestFit="1" customWidth="1"/>
    <col min="13328" max="13328" width="17.5" style="2" customWidth="1"/>
    <col min="13329" max="13570" width="8.875" style="2"/>
    <col min="13571" max="13571" width="27.375" style="2" customWidth="1"/>
    <col min="13572" max="13573" width="8.875" style="2" customWidth="1"/>
    <col min="13574" max="13583" width="9.5" style="2" bestFit="1" customWidth="1"/>
    <col min="13584" max="13584" width="17.5" style="2" customWidth="1"/>
    <col min="13585" max="13826" width="8.875" style="2"/>
    <col min="13827" max="13827" width="27.375" style="2" customWidth="1"/>
    <col min="13828" max="13829" width="8.875" style="2" customWidth="1"/>
    <col min="13830" max="13839" width="9.5" style="2" bestFit="1" customWidth="1"/>
    <col min="13840" max="13840" width="17.5" style="2" customWidth="1"/>
    <col min="13841" max="14082" width="8.875" style="2"/>
    <col min="14083" max="14083" width="27.375" style="2" customWidth="1"/>
    <col min="14084" max="14085" width="8.875" style="2" customWidth="1"/>
    <col min="14086" max="14095" width="9.5" style="2" bestFit="1" customWidth="1"/>
    <col min="14096" max="14096" width="17.5" style="2" customWidth="1"/>
    <col min="14097" max="14338" width="8.875" style="2"/>
    <col min="14339" max="14339" width="27.375" style="2" customWidth="1"/>
    <col min="14340" max="14341" width="8.875" style="2" customWidth="1"/>
    <col min="14342" max="14351" width="9.5" style="2" bestFit="1" customWidth="1"/>
    <col min="14352" max="14352" width="17.5" style="2" customWidth="1"/>
    <col min="14353" max="14594" width="8.875" style="2"/>
    <col min="14595" max="14595" width="27.375" style="2" customWidth="1"/>
    <col min="14596" max="14597" width="8.875" style="2" customWidth="1"/>
    <col min="14598" max="14607" width="9.5" style="2" bestFit="1" customWidth="1"/>
    <col min="14608" max="14608" width="17.5" style="2" customWidth="1"/>
    <col min="14609" max="14850" width="8.875" style="2"/>
    <col min="14851" max="14851" width="27.375" style="2" customWidth="1"/>
    <col min="14852" max="14853" width="8.875" style="2" customWidth="1"/>
    <col min="14854" max="14863" width="9.5" style="2" bestFit="1" customWidth="1"/>
    <col min="14864" max="14864" width="17.5" style="2" customWidth="1"/>
    <col min="14865" max="15106" width="8.875" style="2"/>
    <col min="15107" max="15107" width="27.375" style="2" customWidth="1"/>
    <col min="15108" max="15109" width="8.875" style="2" customWidth="1"/>
    <col min="15110" max="15119" width="9.5" style="2" bestFit="1" customWidth="1"/>
    <col min="15120" max="15120" width="17.5" style="2" customWidth="1"/>
    <col min="15121" max="15362" width="8.875" style="2"/>
    <col min="15363" max="15363" width="27.375" style="2" customWidth="1"/>
    <col min="15364" max="15365" width="8.875" style="2" customWidth="1"/>
    <col min="15366" max="15375" width="9.5" style="2" bestFit="1" customWidth="1"/>
    <col min="15376" max="15376" width="17.5" style="2" customWidth="1"/>
    <col min="15377" max="15618" width="8.875" style="2"/>
    <col min="15619" max="15619" width="27.375" style="2" customWidth="1"/>
    <col min="15620" max="15621" width="8.875" style="2" customWidth="1"/>
    <col min="15622" max="15631" width="9.5" style="2" bestFit="1" customWidth="1"/>
    <col min="15632" max="15632" width="17.5" style="2" customWidth="1"/>
    <col min="15633" max="15874" width="8.875" style="2"/>
    <col min="15875" max="15875" width="27.375" style="2" customWidth="1"/>
    <col min="15876" max="15877" width="8.875" style="2" customWidth="1"/>
    <col min="15878" max="15887" width="9.5" style="2" bestFit="1" customWidth="1"/>
    <col min="15888" max="15888" width="17.5" style="2" customWidth="1"/>
    <col min="15889" max="16130" width="8.875" style="2"/>
    <col min="16131" max="16131" width="27.375" style="2" customWidth="1"/>
    <col min="16132" max="16133" width="8.875" style="2" customWidth="1"/>
    <col min="16134" max="16143" width="9.5" style="2" bestFit="1" customWidth="1"/>
    <col min="16144" max="16144" width="17.5" style="2" customWidth="1"/>
    <col min="16145" max="16384" width="8.875" style="2"/>
  </cols>
  <sheetData>
    <row r="2" spans="2:22" ht="24" customHeight="1" x14ac:dyDescent="0.15">
      <c r="B2" s="87" t="s">
        <v>180</v>
      </c>
      <c r="C2" s="88"/>
      <c r="D2" s="88"/>
      <c r="E2" s="88"/>
      <c r="F2" s="88"/>
      <c r="G2" s="88"/>
      <c r="H2" s="88"/>
    </row>
    <row r="4" spans="2:22" s="7" customFormat="1" ht="12.6" customHeight="1" x14ac:dyDescent="0.15">
      <c r="B4" s="3" t="s">
        <v>7</v>
      </c>
      <c r="C4" s="111" t="s">
        <v>71</v>
      </c>
      <c r="D4" s="111"/>
      <c r="E4" s="111"/>
      <c r="F4" s="111"/>
      <c r="G4" s="111"/>
      <c r="H4" s="111"/>
      <c r="I4" s="111"/>
      <c r="J4" s="111"/>
      <c r="K4" s="5"/>
      <c r="L4" s="6"/>
      <c r="M4" s="6"/>
      <c r="N4" s="6"/>
    </row>
    <row r="5" spans="2:22" s="7" customFormat="1" ht="12.6" customHeight="1" x14ac:dyDescent="0.15">
      <c r="B5" s="112" t="s">
        <v>8</v>
      </c>
      <c r="C5" s="3" t="s">
        <v>9</v>
      </c>
      <c r="D5" s="111"/>
      <c r="E5" s="115"/>
      <c r="F5" s="115"/>
      <c r="G5" s="115"/>
      <c r="H5" s="115"/>
      <c r="I5" s="115"/>
      <c r="J5" s="115"/>
      <c r="K5" s="5"/>
      <c r="L5" s="6"/>
      <c r="M5" s="6"/>
    </row>
    <row r="6" spans="2:22" s="7" customFormat="1" ht="12.6" customHeight="1" x14ac:dyDescent="0.15">
      <c r="B6" s="113"/>
      <c r="C6" s="3" t="s">
        <v>10</v>
      </c>
      <c r="D6" s="116" t="s">
        <v>74</v>
      </c>
      <c r="E6" s="117"/>
      <c r="F6" s="118"/>
      <c r="G6" s="9" t="s">
        <v>11</v>
      </c>
      <c r="H6" s="116" t="s">
        <v>75</v>
      </c>
      <c r="I6" s="117"/>
      <c r="J6" s="118"/>
      <c r="K6" s="5"/>
      <c r="L6" s="6"/>
      <c r="M6" s="6"/>
    </row>
    <row r="7" spans="2:22" s="7" customFormat="1" ht="12.6" customHeight="1" x14ac:dyDescent="0.15">
      <c r="B7" s="114"/>
      <c r="C7" s="3" t="s">
        <v>76</v>
      </c>
      <c r="D7" s="119">
        <v>700</v>
      </c>
      <c r="E7" s="119"/>
      <c r="F7" s="119"/>
      <c r="G7" s="120" t="s">
        <v>77</v>
      </c>
      <c r="H7" s="121"/>
      <c r="I7" s="121"/>
      <c r="J7" s="122"/>
      <c r="K7" s="5"/>
      <c r="L7" s="6"/>
      <c r="M7" s="6"/>
      <c r="N7" s="6"/>
    </row>
    <row r="8" spans="2:22" ht="12.6" customHeight="1" x14ac:dyDescent="0.15">
      <c r="B8" s="3" t="s">
        <v>78</v>
      </c>
      <c r="C8" s="111" t="s">
        <v>55</v>
      </c>
      <c r="D8" s="111"/>
      <c r="E8" s="111"/>
      <c r="F8" s="111"/>
      <c r="G8" s="111"/>
      <c r="H8" s="111"/>
      <c r="I8" s="111"/>
      <c r="J8" s="111"/>
      <c r="K8" s="5"/>
      <c r="L8" s="6"/>
      <c r="M8" s="6"/>
      <c r="N8" s="6"/>
      <c r="O8" s="7"/>
      <c r="P8" s="7"/>
      <c r="Q8" s="7"/>
      <c r="R8" s="7"/>
      <c r="S8" s="7"/>
      <c r="T8" s="7"/>
      <c r="U8" s="7"/>
      <c r="V8" s="7"/>
    </row>
    <row r="9" spans="2:22" ht="12.6" customHeight="1" x14ac:dyDescent="0.15">
      <c r="B9" s="10"/>
      <c r="C9" s="10"/>
      <c r="D9" s="11"/>
      <c r="E9" s="12"/>
      <c r="F9" s="12"/>
      <c r="G9" s="12"/>
      <c r="H9" s="12"/>
      <c r="I9" s="12"/>
      <c r="J9" s="12"/>
      <c r="K9" s="6"/>
      <c r="L9" s="4"/>
      <c r="M9" s="8" t="s">
        <v>122</v>
      </c>
      <c r="N9" s="90"/>
      <c r="O9" s="13" t="s">
        <v>123</v>
      </c>
      <c r="P9" s="7"/>
      <c r="Q9" s="7"/>
      <c r="R9" s="7"/>
      <c r="S9" s="7"/>
      <c r="T9" s="7"/>
      <c r="U9" s="7"/>
      <c r="V9" s="7"/>
    </row>
    <row r="10" spans="2:22" ht="12.6" customHeight="1" x14ac:dyDescent="0.15">
      <c r="B10" s="1" t="s">
        <v>125</v>
      </c>
      <c r="C10" s="1"/>
      <c r="D10" s="14"/>
      <c r="F10" s="15"/>
      <c r="G10" s="15"/>
      <c r="H10" s="15"/>
      <c r="I10" s="15"/>
      <c r="J10" s="15"/>
      <c r="K10" s="15"/>
      <c r="L10" s="16"/>
      <c r="M10" s="16"/>
      <c r="N10" s="16"/>
      <c r="O10" s="16"/>
    </row>
    <row r="11" spans="2:22" ht="12.6" customHeight="1" x14ac:dyDescent="0.15">
      <c r="B11" s="1"/>
      <c r="C11" s="1"/>
      <c r="D11" s="17" t="s">
        <v>12</v>
      </c>
      <c r="E11" s="17" t="s">
        <v>13</v>
      </c>
      <c r="F11" s="17" t="s">
        <v>14</v>
      </c>
      <c r="G11" s="17" t="s">
        <v>15</v>
      </c>
      <c r="H11" s="17" t="s">
        <v>16</v>
      </c>
      <c r="I11" s="17" t="s">
        <v>17</v>
      </c>
      <c r="J11" s="17" t="s">
        <v>18</v>
      </c>
      <c r="K11" s="17" t="s">
        <v>19</v>
      </c>
      <c r="L11" s="17" t="s">
        <v>20</v>
      </c>
      <c r="M11" s="17" t="s">
        <v>21</v>
      </c>
      <c r="N11" s="17" t="s">
        <v>22</v>
      </c>
      <c r="O11" s="17" t="s">
        <v>23</v>
      </c>
    </row>
    <row r="12" spans="2:22" ht="12.6" customHeight="1" x14ac:dyDescent="0.15">
      <c r="B12" s="18" t="s">
        <v>27</v>
      </c>
      <c r="C12" s="18"/>
      <c r="D12" s="19">
        <v>15</v>
      </c>
      <c r="E12" s="19">
        <v>15</v>
      </c>
      <c r="F12" s="19">
        <v>16</v>
      </c>
      <c r="G12" s="19">
        <v>18</v>
      </c>
      <c r="H12" s="19">
        <v>22</v>
      </c>
      <c r="I12" s="19">
        <v>24</v>
      </c>
      <c r="J12" s="19">
        <v>26</v>
      </c>
      <c r="K12" s="19">
        <v>26</v>
      </c>
      <c r="L12" s="19">
        <v>25</v>
      </c>
      <c r="M12" s="19">
        <v>24</v>
      </c>
      <c r="N12" s="19">
        <v>20</v>
      </c>
      <c r="O12" s="19">
        <v>18</v>
      </c>
    </row>
    <row r="13" spans="2:22" ht="12.6" customHeight="1" x14ac:dyDescent="0.15">
      <c r="B13" s="18" t="s">
        <v>56</v>
      </c>
      <c r="C13" s="18"/>
      <c r="D13" s="20">
        <v>60</v>
      </c>
      <c r="E13" s="20">
        <v>60</v>
      </c>
      <c r="F13" s="20">
        <v>60</v>
      </c>
      <c r="G13" s="20">
        <v>60</v>
      </c>
      <c r="H13" s="20">
        <v>60</v>
      </c>
      <c r="I13" s="20">
        <v>60</v>
      </c>
      <c r="J13" s="20">
        <v>60</v>
      </c>
      <c r="K13" s="20">
        <v>60</v>
      </c>
      <c r="L13" s="20">
        <v>65</v>
      </c>
      <c r="M13" s="20">
        <v>65</v>
      </c>
      <c r="N13" s="20">
        <v>65</v>
      </c>
      <c r="O13" s="20">
        <v>65</v>
      </c>
    </row>
    <row r="14" spans="2:22" ht="12.6" customHeight="1" x14ac:dyDescent="0.15">
      <c r="B14" s="18" t="s">
        <v>57</v>
      </c>
      <c r="C14" s="18"/>
      <c r="D14" s="19">
        <v>100</v>
      </c>
      <c r="E14" s="19">
        <v>100</v>
      </c>
      <c r="F14" s="19">
        <v>100</v>
      </c>
      <c r="G14" s="19">
        <v>100</v>
      </c>
      <c r="H14" s="19">
        <v>100</v>
      </c>
      <c r="I14" s="19">
        <v>100</v>
      </c>
      <c r="J14" s="19">
        <v>100</v>
      </c>
      <c r="K14" s="19">
        <v>100</v>
      </c>
      <c r="L14" s="19">
        <v>100</v>
      </c>
      <c r="M14" s="19">
        <v>100</v>
      </c>
      <c r="N14" s="19">
        <v>100</v>
      </c>
      <c r="O14" s="19">
        <v>100</v>
      </c>
    </row>
    <row r="15" spans="2:22" ht="12.6" customHeight="1" x14ac:dyDescent="0.15">
      <c r="B15" s="18" t="s">
        <v>58</v>
      </c>
      <c r="C15" s="18"/>
      <c r="D15" s="89">
        <f>4.19*D14*(D13-D12)*60/1000</f>
        <v>1131.3000000000002</v>
      </c>
      <c r="E15" s="89">
        <f t="shared" ref="E15:O15" si="0">4.19*E14*(E13-E12)*60/1000</f>
        <v>1131.3000000000002</v>
      </c>
      <c r="F15" s="89">
        <f t="shared" si="0"/>
        <v>1106.1600000000003</v>
      </c>
      <c r="G15" s="89">
        <f t="shared" si="0"/>
        <v>1055.8800000000003</v>
      </c>
      <c r="H15" s="89">
        <f t="shared" si="0"/>
        <v>955.32000000000016</v>
      </c>
      <c r="I15" s="89">
        <f t="shared" si="0"/>
        <v>905.04000000000008</v>
      </c>
      <c r="J15" s="89">
        <f t="shared" si="0"/>
        <v>854.7600000000001</v>
      </c>
      <c r="K15" s="89">
        <f t="shared" si="0"/>
        <v>854.7600000000001</v>
      </c>
      <c r="L15" s="89">
        <f t="shared" si="0"/>
        <v>1005.6000000000003</v>
      </c>
      <c r="M15" s="89">
        <f t="shared" si="0"/>
        <v>1030.7400000000002</v>
      </c>
      <c r="N15" s="89">
        <f t="shared" si="0"/>
        <v>1131.3000000000002</v>
      </c>
      <c r="O15" s="89">
        <f t="shared" si="0"/>
        <v>1181.5800000000002</v>
      </c>
    </row>
    <row r="16" spans="2:22" ht="12.6" customHeight="1" x14ac:dyDescent="0.15">
      <c r="B16" s="18" t="s">
        <v>28</v>
      </c>
      <c r="C16" s="18"/>
      <c r="D16" s="19">
        <v>10</v>
      </c>
      <c r="E16" s="19">
        <v>10</v>
      </c>
      <c r="F16" s="19">
        <v>10</v>
      </c>
      <c r="G16" s="19">
        <v>10</v>
      </c>
      <c r="H16" s="19">
        <v>10</v>
      </c>
      <c r="I16" s="19">
        <v>10</v>
      </c>
      <c r="J16" s="19">
        <v>10</v>
      </c>
      <c r="K16" s="19">
        <v>10</v>
      </c>
      <c r="L16" s="19">
        <v>10</v>
      </c>
      <c r="M16" s="19">
        <v>10</v>
      </c>
      <c r="N16" s="19">
        <v>10</v>
      </c>
      <c r="O16" s="19">
        <v>10</v>
      </c>
    </row>
    <row r="17" spans="2:17" ht="12.6" customHeight="1" x14ac:dyDescent="0.15">
      <c r="B17" s="18" t="s">
        <v>29</v>
      </c>
      <c r="C17" s="18"/>
      <c r="D17" s="21">
        <v>24</v>
      </c>
      <c r="E17" s="21">
        <v>22</v>
      </c>
      <c r="F17" s="21">
        <v>26</v>
      </c>
      <c r="G17" s="21">
        <v>26</v>
      </c>
      <c r="H17" s="21">
        <v>25</v>
      </c>
      <c r="I17" s="21">
        <v>20</v>
      </c>
      <c r="J17" s="21">
        <v>26</v>
      </c>
      <c r="K17" s="21">
        <v>26</v>
      </c>
      <c r="L17" s="21">
        <v>26</v>
      </c>
      <c r="M17" s="21">
        <v>26</v>
      </c>
      <c r="N17" s="21">
        <v>26</v>
      </c>
      <c r="O17" s="21">
        <v>25</v>
      </c>
      <c r="P17" s="22" t="s">
        <v>79</v>
      </c>
    </row>
    <row r="18" spans="2:17" ht="12.6" customHeight="1" x14ac:dyDescent="0.15">
      <c r="B18" s="18" t="s">
        <v>30</v>
      </c>
      <c r="C18" s="18"/>
      <c r="D18" s="91">
        <f>D15*D16*D17</f>
        <v>271512.00000000006</v>
      </c>
      <c r="E18" s="91">
        <f t="shared" ref="E18:O18" si="1">E15*E16*E17</f>
        <v>248886.00000000003</v>
      </c>
      <c r="F18" s="91">
        <f t="shared" si="1"/>
        <v>287601.60000000003</v>
      </c>
      <c r="G18" s="91">
        <f t="shared" si="1"/>
        <v>274528.80000000005</v>
      </c>
      <c r="H18" s="91">
        <f t="shared" si="1"/>
        <v>238830.00000000003</v>
      </c>
      <c r="I18" s="91">
        <f t="shared" si="1"/>
        <v>181008.00000000003</v>
      </c>
      <c r="J18" s="91">
        <f t="shared" si="1"/>
        <v>222237.6</v>
      </c>
      <c r="K18" s="91">
        <f t="shared" si="1"/>
        <v>222237.6</v>
      </c>
      <c r="L18" s="91">
        <f t="shared" si="1"/>
        <v>261456.00000000006</v>
      </c>
      <c r="M18" s="91">
        <f t="shared" si="1"/>
        <v>267992.40000000002</v>
      </c>
      <c r="N18" s="91">
        <f t="shared" si="1"/>
        <v>294138.00000000006</v>
      </c>
      <c r="O18" s="91">
        <f t="shared" si="1"/>
        <v>295395</v>
      </c>
      <c r="P18" s="92">
        <f>SUM(D18:O18)</f>
        <v>3065823.0000000005</v>
      </c>
    </row>
    <row r="19" spans="2:17" ht="12.6" customHeight="1" x14ac:dyDescent="0.15">
      <c r="B19" s="23"/>
      <c r="C19" s="24"/>
      <c r="D19" s="24"/>
      <c r="E19" s="24"/>
      <c r="F19" s="24"/>
      <c r="G19" s="24"/>
      <c r="H19" s="24"/>
      <c r="I19" s="24"/>
      <c r="J19" s="24"/>
      <c r="K19" s="24"/>
      <c r="L19" s="24"/>
      <c r="M19" s="24"/>
      <c r="N19" s="24"/>
      <c r="O19" s="24"/>
      <c r="P19" s="24"/>
    </row>
    <row r="20" spans="2:17" ht="12.6" customHeight="1" x14ac:dyDescent="0.15">
      <c r="B20" s="25" t="s">
        <v>80</v>
      </c>
      <c r="C20" s="25"/>
      <c r="D20" s="26"/>
      <c r="E20" s="27"/>
      <c r="F20" s="27"/>
      <c r="G20" s="27"/>
      <c r="H20" s="27"/>
      <c r="I20" s="27"/>
      <c r="J20" s="27"/>
      <c r="K20" s="27"/>
      <c r="L20" s="16"/>
      <c r="M20" s="16"/>
      <c r="N20" s="16"/>
      <c r="O20" s="16"/>
    </row>
    <row r="21" spans="2:17" ht="12.6" customHeight="1" x14ac:dyDescent="0.15">
      <c r="B21" s="25" t="s">
        <v>81</v>
      </c>
      <c r="C21" s="25"/>
      <c r="D21" s="26"/>
      <c r="E21" s="27"/>
      <c r="F21" s="27"/>
      <c r="G21" s="27"/>
      <c r="H21" s="27"/>
      <c r="I21" s="27"/>
      <c r="J21" s="27"/>
      <c r="K21" s="27"/>
      <c r="L21" s="16"/>
      <c r="M21" s="16"/>
      <c r="N21" s="16"/>
      <c r="O21" s="16"/>
    </row>
    <row r="22" spans="2:17" ht="12.6" customHeight="1" x14ac:dyDescent="0.15">
      <c r="B22" s="123" t="s">
        <v>31</v>
      </c>
      <c r="C22" s="124"/>
      <c r="D22" s="126" t="s">
        <v>34</v>
      </c>
      <c r="E22" s="127"/>
      <c r="F22" s="128"/>
      <c r="G22" s="30"/>
      <c r="H22" s="31"/>
      <c r="I22" s="129"/>
      <c r="J22" s="129"/>
    </row>
    <row r="23" spans="2:17" ht="12.6" customHeight="1" x14ac:dyDescent="0.15">
      <c r="B23" s="130" t="s">
        <v>35</v>
      </c>
      <c r="C23" s="131"/>
      <c r="D23" s="126" t="s">
        <v>43</v>
      </c>
      <c r="E23" s="127"/>
      <c r="F23" s="128"/>
      <c r="G23" s="30"/>
    </row>
    <row r="24" spans="2:17" ht="12.6" customHeight="1" x14ac:dyDescent="0.15">
      <c r="B24" s="123" t="s">
        <v>124</v>
      </c>
      <c r="C24" s="124"/>
      <c r="D24" s="125">
        <v>500</v>
      </c>
      <c r="E24" s="125"/>
      <c r="F24" s="125"/>
      <c r="G24" s="33" t="s">
        <v>83</v>
      </c>
    </row>
    <row r="25" spans="2:17" ht="12.6" customHeight="1" x14ac:dyDescent="0.15">
      <c r="B25" s="123" t="s">
        <v>32</v>
      </c>
      <c r="C25" s="124"/>
      <c r="D25" s="125">
        <v>90</v>
      </c>
      <c r="E25" s="125"/>
      <c r="F25" s="125"/>
      <c r="G25" s="33" t="s">
        <v>33</v>
      </c>
    </row>
    <row r="26" spans="2:17" ht="12.6" customHeight="1" x14ac:dyDescent="0.15">
      <c r="B26" s="123" t="s">
        <v>36</v>
      </c>
      <c r="C26" s="124"/>
      <c r="D26" s="132">
        <v>5</v>
      </c>
      <c r="E26" s="132"/>
      <c r="F26" s="132"/>
      <c r="G26" s="34" t="s">
        <v>37</v>
      </c>
    </row>
    <row r="27" spans="2:17" ht="12.6" customHeight="1" x14ac:dyDescent="0.15">
      <c r="B27" s="123" t="s">
        <v>42</v>
      </c>
      <c r="C27" s="124"/>
      <c r="D27" s="119">
        <v>3</v>
      </c>
      <c r="E27" s="119"/>
      <c r="F27" s="119"/>
      <c r="G27" s="35"/>
    </row>
    <row r="28" spans="2:17" ht="12.6" customHeight="1" x14ac:dyDescent="0.15">
      <c r="B28" s="28" t="s">
        <v>38</v>
      </c>
      <c r="C28" s="29"/>
      <c r="D28" s="133" t="s">
        <v>41</v>
      </c>
      <c r="E28" s="133"/>
      <c r="F28" s="133"/>
      <c r="I28" s="23"/>
    </row>
    <row r="29" spans="2:17" ht="12.6" customHeight="1" x14ac:dyDescent="0.15">
      <c r="B29" s="123" t="s">
        <v>39</v>
      </c>
      <c r="C29" s="139"/>
      <c r="D29" s="132">
        <v>33948</v>
      </c>
      <c r="E29" s="132"/>
      <c r="F29" s="132"/>
      <c r="G29" s="36" t="s">
        <v>40</v>
      </c>
      <c r="H29" s="37" t="s">
        <v>70</v>
      </c>
      <c r="I29" s="134" t="s">
        <v>162</v>
      </c>
      <c r="J29" s="135"/>
      <c r="K29" s="135"/>
      <c r="L29" s="136"/>
    </row>
    <row r="30" spans="2:17" ht="12.6" customHeight="1" x14ac:dyDescent="0.15">
      <c r="D30" s="38"/>
      <c r="E30" s="37"/>
      <c r="F30" s="39"/>
      <c r="G30" s="40" t="s">
        <v>84</v>
      </c>
      <c r="H30" s="38"/>
      <c r="I30" s="23"/>
    </row>
    <row r="31" spans="2:17" ht="12.6" customHeight="1" x14ac:dyDescent="0.15">
      <c r="D31" s="17" t="s">
        <v>12</v>
      </c>
      <c r="E31" s="17" t="s">
        <v>13</v>
      </c>
      <c r="F31" s="17" t="s">
        <v>14</v>
      </c>
      <c r="G31" s="17" t="s">
        <v>15</v>
      </c>
      <c r="H31" s="17" t="s">
        <v>16</v>
      </c>
      <c r="I31" s="17" t="s">
        <v>17</v>
      </c>
      <c r="J31" s="17" t="s">
        <v>18</v>
      </c>
      <c r="K31" s="17" t="s">
        <v>19</v>
      </c>
      <c r="L31" s="17" t="s">
        <v>20</v>
      </c>
      <c r="M31" s="17" t="s">
        <v>21</v>
      </c>
      <c r="N31" s="17" t="s">
        <v>22</v>
      </c>
      <c r="O31" s="17" t="s">
        <v>23</v>
      </c>
      <c r="P31" s="41" t="s">
        <v>24</v>
      </c>
      <c r="Q31" s="41" t="s">
        <v>85</v>
      </c>
    </row>
    <row r="32" spans="2:17" ht="12.6" customHeight="1" x14ac:dyDescent="0.15">
      <c r="B32" s="137" t="s">
        <v>138</v>
      </c>
      <c r="C32" s="138"/>
      <c r="D32" s="89">
        <f>D18/($D$25/100*$D$29/1000)</f>
        <v>8886.5323435843075</v>
      </c>
      <c r="E32" s="89">
        <f t="shared" ref="E32:O32" si="2">E18/($D$25/100*$D$29/1000)</f>
        <v>8145.9879816189477</v>
      </c>
      <c r="F32" s="89">
        <f t="shared" si="2"/>
        <v>9413.1416676485624</v>
      </c>
      <c r="G32" s="89">
        <f t="shared" si="2"/>
        <v>8985.2715918463546</v>
      </c>
      <c r="H32" s="89">
        <f t="shared" si="2"/>
        <v>7816.857154078788</v>
      </c>
      <c r="I32" s="89">
        <f t="shared" si="2"/>
        <v>5924.3548957228713</v>
      </c>
      <c r="J32" s="89">
        <f t="shared" si="2"/>
        <v>7273.7912886375243</v>
      </c>
      <c r="K32" s="89">
        <f t="shared" si="2"/>
        <v>7273.7912886375243</v>
      </c>
      <c r="L32" s="89">
        <f t="shared" si="2"/>
        <v>8557.4015160441486</v>
      </c>
      <c r="M32" s="89">
        <f t="shared" si="2"/>
        <v>8771.3365539452498</v>
      </c>
      <c r="N32" s="89">
        <f t="shared" si="2"/>
        <v>9627.0767055496653</v>
      </c>
      <c r="O32" s="89">
        <f t="shared" si="2"/>
        <v>9668.2180589921845</v>
      </c>
      <c r="P32" s="89">
        <f>SUM(D32:O32)</f>
        <v>100343.76104630614</v>
      </c>
      <c r="Q32" s="42" t="s">
        <v>50</v>
      </c>
    </row>
    <row r="33" spans="2:17" ht="12.6" customHeight="1" x14ac:dyDescent="0.15">
      <c r="B33" s="137" t="s">
        <v>86</v>
      </c>
      <c r="C33" s="138"/>
      <c r="D33" s="93">
        <f>(D15/($D$24*$D$27))*$D$26*$D$27*D16*D17/1000</f>
        <v>2.7151200000000002</v>
      </c>
      <c r="E33" s="93">
        <f t="shared" ref="E33:O33" si="3">(E15/($D$24*$D$27))*$D$26*$D$27*E16*E17/1000</f>
        <v>2.4888600000000003</v>
      </c>
      <c r="F33" s="93">
        <f t="shared" si="3"/>
        <v>2.8760160000000008</v>
      </c>
      <c r="G33" s="93">
        <f t="shared" si="3"/>
        <v>2.7452880000000008</v>
      </c>
      <c r="H33" s="93">
        <f t="shared" si="3"/>
        <v>2.3883000000000005</v>
      </c>
      <c r="I33" s="93">
        <f t="shared" si="3"/>
        <v>1.8100799999999999</v>
      </c>
      <c r="J33" s="93">
        <f t="shared" si="3"/>
        <v>2.2223760000000006</v>
      </c>
      <c r="K33" s="93">
        <f t="shared" si="3"/>
        <v>2.2223760000000006</v>
      </c>
      <c r="L33" s="93">
        <f t="shared" si="3"/>
        <v>2.6145600000000013</v>
      </c>
      <c r="M33" s="93">
        <f t="shared" si="3"/>
        <v>2.6799240000000006</v>
      </c>
      <c r="N33" s="93">
        <f t="shared" si="3"/>
        <v>2.9413800000000001</v>
      </c>
      <c r="O33" s="93">
        <f t="shared" si="3"/>
        <v>2.9539500000000003</v>
      </c>
      <c r="P33" s="93">
        <f>SUM(D33:O33)</f>
        <v>30.65823</v>
      </c>
      <c r="Q33" s="41" t="s">
        <v>51</v>
      </c>
    </row>
    <row r="34" spans="2:17" ht="12.6" customHeight="1" x14ac:dyDescent="0.15">
      <c r="B34" s="43"/>
      <c r="C34" s="44"/>
      <c r="D34" s="45"/>
      <c r="E34" s="45"/>
      <c r="F34" s="45"/>
      <c r="G34" s="45"/>
      <c r="H34" s="45"/>
      <c r="I34" s="45"/>
      <c r="J34" s="45"/>
      <c r="K34" s="45"/>
      <c r="L34" s="45"/>
      <c r="M34" s="45"/>
      <c r="N34" s="45"/>
      <c r="O34" s="45"/>
      <c r="P34" s="46"/>
    </row>
    <row r="35" spans="2:17" ht="12.6" customHeight="1" x14ac:dyDescent="0.15">
      <c r="B35" s="25" t="s">
        <v>87</v>
      </c>
      <c r="C35" s="25"/>
      <c r="D35" s="47"/>
      <c r="E35" s="47"/>
      <c r="F35" s="47"/>
      <c r="G35" s="47"/>
      <c r="H35" s="47"/>
      <c r="I35" s="47"/>
      <c r="J35" s="47"/>
      <c r="K35" s="47"/>
      <c r="L35" s="47"/>
      <c r="M35" s="47"/>
      <c r="N35" s="47"/>
      <c r="O35" s="47"/>
    </row>
    <row r="36" spans="2:17" ht="12.6" customHeight="1" x14ac:dyDescent="0.15">
      <c r="B36" s="25" t="s">
        <v>88</v>
      </c>
      <c r="C36" s="25"/>
      <c r="D36" s="48"/>
      <c r="F36" s="47"/>
      <c r="G36" s="47"/>
      <c r="H36" s="47"/>
      <c r="I36" s="47"/>
      <c r="J36" s="47"/>
      <c r="K36" s="47"/>
      <c r="L36" s="47"/>
      <c r="M36" s="47"/>
      <c r="N36" s="47"/>
      <c r="O36" s="47"/>
    </row>
    <row r="37" spans="2:17" ht="12.6" customHeight="1" x14ac:dyDescent="0.15">
      <c r="B37" s="123" t="s">
        <v>31</v>
      </c>
      <c r="C37" s="124"/>
      <c r="D37" s="126" t="s">
        <v>44</v>
      </c>
      <c r="E37" s="127"/>
      <c r="F37" s="128"/>
      <c r="G37" s="30"/>
      <c r="H37" s="31"/>
      <c r="I37" s="129"/>
      <c r="J37" s="129"/>
    </row>
    <row r="38" spans="2:17" ht="12.6" customHeight="1" x14ac:dyDescent="0.15">
      <c r="B38" s="130" t="s">
        <v>35</v>
      </c>
      <c r="C38" s="131"/>
      <c r="D38" s="126" t="s">
        <v>89</v>
      </c>
      <c r="E38" s="127"/>
      <c r="F38" s="128"/>
      <c r="G38" s="30"/>
    </row>
    <row r="39" spans="2:17" ht="12.6" customHeight="1" x14ac:dyDescent="0.15">
      <c r="B39" s="123" t="s">
        <v>82</v>
      </c>
      <c r="C39" s="124"/>
      <c r="D39" s="125">
        <v>400</v>
      </c>
      <c r="E39" s="125"/>
      <c r="F39" s="125"/>
      <c r="G39" s="33" t="s">
        <v>83</v>
      </c>
    </row>
    <row r="40" spans="2:17" ht="12.6" customHeight="1" x14ac:dyDescent="0.15">
      <c r="B40" s="123" t="s">
        <v>32</v>
      </c>
      <c r="C40" s="124"/>
      <c r="D40" s="125">
        <v>80</v>
      </c>
      <c r="E40" s="125"/>
      <c r="F40" s="125"/>
      <c r="G40" s="33" t="s">
        <v>33</v>
      </c>
    </row>
    <row r="41" spans="2:17" ht="12.6" customHeight="1" x14ac:dyDescent="0.15">
      <c r="B41" s="123" t="s">
        <v>36</v>
      </c>
      <c r="C41" s="124"/>
      <c r="D41" s="132">
        <v>4</v>
      </c>
      <c r="E41" s="132"/>
      <c r="F41" s="132"/>
      <c r="G41" s="34" t="s">
        <v>37</v>
      </c>
    </row>
    <row r="42" spans="2:17" ht="12.6" customHeight="1" x14ac:dyDescent="0.15">
      <c r="B42" s="123" t="s">
        <v>42</v>
      </c>
      <c r="C42" s="124"/>
      <c r="D42" s="119">
        <v>3</v>
      </c>
      <c r="E42" s="119"/>
      <c r="F42" s="119"/>
      <c r="G42" s="35"/>
    </row>
    <row r="43" spans="2:17" ht="12.6" customHeight="1" x14ac:dyDescent="0.15">
      <c r="B43" s="28" t="s">
        <v>38</v>
      </c>
      <c r="C43" s="29"/>
      <c r="D43" s="133" t="s">
        <v>72</v>
      </c>
      <c r="E43" s="133"/>
      <c r="F43" s="133"/>
      <c r="G43" s="40" t="s">
        <v>179</v>
      </c>
      <c r="I43" s="23"/>
    </row>
    <row r="44" spans="2:17" ht="12.6" customHeight="1" x14ac:dyDescent="0.15">
      <c r="B44" s="123" t="s">
        <v>39</v>
      </c>
      <c r="C44" s="139"/>
      <c r="D44" s="132">
        <v>15000</v>
      </c>
      <c r="E44" s="132"/>
      <c r="F44" s="132"/>
      <c r="G44" s="36" t="s">
        <v>90</v>
      </c>
      <c r="H44" s="40" t="s">
        <v>91</v>
      </c>
    </row>
    <row r="45" spans="2:17" ht="12.6" customHeight="1" x14ac:dyDescent="0.15">
      <c r="G45" s="40" t="s">
        <v>84</v>
      </c>
      <c r="I45" s="37" t="s">
        <v>70</v>
      </c>
      <c r="J45" s="134" t="s">
        <v>162</v>
      </c>
      <c r="K45" s="135"/>
      <c r="L45" s="135"/>
      <c r="M45" s="136"/>
    </row>
    <row r="46" spans="2:17" ht="12.6" customHeight="1" x14ac:dyDescent="0.15">
      <c r="B46" s="49"/>
      <c r="C46" s="49"/>
      <c r="D46" s="50"/>
      <c r="E46" s="37"/>
      <c r="F46" s="39"/>
      <c r="H46" s="38"/>
      <c r="I46" s="37"/>
      <c r="J46" s="39"/>
      <c r="K46" s="38"/>
      <c r="L46" s="38"/>
      <c r="M46" s="51"/>
    </row>
    <row r="47" spans="2:17" ht="12.6" customHeight="1" x14ac:dyDescent="0.15">
      <c r="D47" s="17" t="s">
        <v>12</v>
      </c>
      <c r="E47" s="17" t="s">
        <v>13</v>
      </c>
      <c r="F47" s="17" t="s">
        <v>14</v>
      </c>
      <c r="G47" s="17" t="s">
        <v>15</v>
      </c>
      <c r="H47" s="17" t="s">
        <v>16</v>
      </c>
      <c r="I47" s="17" t="s">
        <v>17</v>
      </c>
      <c r="J47" s="17" t="s">
        <v>18</v>
      </c>
      <c r="K47" s="17" t="s">
        <v>19</v>
      </c>
      <c r="L47" s="17" t="s">
        <v>20</v>
      </c>
      <c r="M47" s="17" t="s">
        <v>21</v>
      </c>
      <c r="N47" s="17" t="s">
        <v>22</v>
      </c>
      <c r="O47" s="17" t="s">
        <v>23</v>
      </c>
      <c r="P47" s="41" t="s">
        <v>24</v>
      </c>
      <c r="Q47" s="41" t="s">
        <v>85</v>
      </c>
    </row>
    <row r="48" spans="2:17" ht="12.6" customHeight="1" x14ac:dyDescent="0.15">
      <c r="B48" s="148" t="s">
        <v>138</v>
      </c>
      <c r="C48" s="148"/>
      <c r="D48" s="89">
        <f>IF($D$43="電気",0,D18/($D$40/100*$D$44/1000))</f>
        <v>22626.000000000004</v>
      </c>
      <c r="E48" s="89">
        <f t="shared" ref="E48:O48" si="4">IF($D$43="電気",0,E18/($D$40/100*$D$44/1000))</f>
        <v>20740.500000000004</v>
      </c>
      <c r="F48" s="89">
        <f t="shared" si="4"/>
        <v>23966.800000000003</v>
      </c>
      <c r="G48" s="89">
        <f t="shared" si="4"/>
        <v>22877.400000000005</v>
      </c>
      <c r="H48" s="89">
        <f t="shared" si="4"/>
        <v>19902.500000000004</v>
      </c>
      <c r="I48" s="89">
        <f t="shared" si="4"/>
        <v>15084.000000000002</v>
      </c>
      <c r="J48" s="89">
        <f t="shared" si="4"/>
        <v>18519.8</v>
      </c>
      <c r="K48" s="89">
        <f t="shared" si="4"/>
        <v>18519.8</v>
      </c>
      <c r="L48" s="89">
        <f t="shared" si="4"/>
        <v>21788.000000000004</v>
      </c>
      <c r="M48" s="89">
        <f t="shared" si="4"/>
        <v>22332.7</v>
      </c>
      <c r="N48" s="89">
        <f t="shared" si="4"/>
        <v>24511.500000000004</v>
      </c>
      <c r="O48" s="89">
        <f t="shared" si="4"/>
        <v>24616.25</v>
      </c>
      <c r="P48" s="89">
        <f>SUM(D48:O48)</f>
        <v>255485.25000000003</v>
      </c>
      <c r="Q48" s="42" t="s">
        <v>92</v>
      </c>
    </row>
    <row r="49" spans="2:17" ht="12.6" customHeight="1" x14ac:dyDescent="0.15">
      <c r="B49" s="148" t="s">
        <v>86</v>
      </c>
      <c r="C49" s="148"/>
      <c r="D49" s="93">
        <f>(D15/($D$39*$D$42))*$D$41*$D$42*D16*D17/1000</f>
        <v>2.7151200000000006</v>
      </c>
      <c r="E49" s="93">
        <f t="shared" ref="E49:O49" si="5">(E15/($D$39*$D$42))*$D$41*$D$42*E16*E17/1000</f>
        <v>2.4888600000000007</v>
      </c>
      <c r="F49" s="93">
        <f t="shared" si="5"/>
        <v>2.8760160000000008</v>
      </c>
      <c r="G49" s="93">
        <f t="shared" si="5"/>
        <v>2.7452880000000008</v>
      </c>
      <c r="H49" s="93">
        <f t="shared" si="5"/>
        <v>2.3883000000000005</v>
      </c>
      <c r="I49" s="93">
        <f t="shared" si="5"/>
        <v>1.8100800000000004</v>
      </c>
      <c r="J49" s="93">
        <f t="shared" si="5"/>
        <v>2.2223760000000001</v>
      </c>
      <c r="K49" s="93">
        <f t="shared" si="5"/>
        <v>2.2223760000000001</v>
      </c>
      <c r="L49" s="93">
        <f t="shared" si="5"/>
        <v>2.6145600000000009</v>
      </c>
      <c r="M49" s="93">
        <f t="shared" si="5"/>
        <v>2.6799240000000011</v>
      </c>
      <c r="N49" s="93">
        <f t="shared" si="5"/>
        <v>2.9413800000000005</v>
      </c>
      <c r="O49" s="93">
        <f t="shared" si="5"/>
        <v>2.9539500000000003</v>
      </c>
      <c r="P49" s="93">
        <f>SUM(D49:O49)</f>
        <v>30.658230000000003</v>
      </c>
      <c r="Q49" s="41" t="s">
        <v>51</v>
      </c>
    </row>
    <row r="50" spans="2:17" ht="12.6" customHeight="1" x14ac:dyDescent="0.15">
      <c r="B50" s="49"/>
      <c r="C50" s="49"/>
      <c r="D50" s="50" t="s">
        <v>93</v>
      </c>
      <c r="E50" s="37"/>
      <c r="F50" s="39"/>
      <c r="H50" s="38"/>
      <c r="I50" s="37"/>
      <c r="J50" s="39"/>
      <c r="K50" s="38"/>
      <c r="L50" s="38"/>
      <c r="M50" s="51"/>
    </row>
    <row r="51" spans="2:17" ht="12.6" customHeight="1" x14ac:dyDescent="0.15">
      <c r="B51" s="37"/>
      <c r="C51" s="37"/>
      <c r="D51" s="7"/>
      <c r="E51" s="7"/>
      <c r="F51" s="7"/>
      <c r="G51" s="7"/>
      <c r="H51" s="7"/>
      <c r="I51" s="7"/>
      <c r="J51" s="7"/>
      <c r="K51" s="7"/>
      <c r="L51" s="7"/>
      <c r="M51" s="7"/>
      <c r="N51" s="7"/>
      <c r="O51" s="7"/>
      <c r="P51" s="7"/>
    </row>
    <row r="52" spans="2:17" ht="12.6" customHeight="1" x14ac:dyDescent="0.15">
      <c r="B52" s="52" t="s">
        <v>4</v>
      </c>
      <c r="C52" s="7"/>
      <c r="D52" s="53" t="s">
        <v>94</v>
      </c>
      <c r="E52" s="7"/>
      <c r="F52" s="7"/>
      <c r="G52" s="7"/>
      <c r="H52" s="7"/>
      <c r="I52" s="7"/>
      <c r="J52" s="7"/>
      <c r="K52" s="7"/>
      <c r="L52" s="7"/>
      <c r="M52" s="7"/>
      <c r="N52" s="7"/>
      <c r="O52" s="7"/>
      <c r="P52" s="7"/>
    </row>
    <row r="53" spans="2:17" ht="12.6" customHeight="1" x14ac:dyDescent="0.15">
      <c r="B53" s="7"/>
      <c r="C53" s="7"/>
      <c r="D53" s="7" t="s">
        <v>95</v>
      </c>
      <c r="E53" s="7"/>
      <c r="F53" s="7"/>
      <c r="G53" s="7"/>
      <c r="H53" s="7"/>
      <c r="I53" s="7" t="s">
        <v>96</v>
      </c>
      <c r="J53" s="7"/>
      <c r="K53" s="7"/>
      <c r="L53" s="7"/>
      <c r="M53" s="7"/>
      <c r="N53" s="7"/>
      <c r="O53" s="7"/>
      <c r="P53" s="96">
        <f>P55*I56+P58*I59</f>
        <v>276.65757486574768</v>
      </c>
    </row>
    <row r="54" spans="2:17" ht="12.6" customHeight="1" x14ac:dyDescent="0.15">
      <c r="B54" s="7"/>
      <c r="C54" s="7"/>
      <c r="D54" s="7"/>
      <c r="E54" s="7"/>
      <c r="F54" s="7"/>
      <c r="G54" s="7"/>
      <c r="H54" s="7"/>
      <c r="I54" s="7"/>
      <c r="J54" s="7"/>
      <c r="K54" s="7"/>
      <c r="L54" s="7"/>
      <c r="M54" s="7"/>
      <c r="N54" s="7"/>
      <c r="O54" s="7"/>
      <c r="P54" s="54"/>
    </row>
    <row r="55" spans="2:17" ht="12.6" customHeight="1" x14ac:dyDescent="0.15">
      <c r="B55" s="37" t="s">
        <v>97</v>
      </c>
      <c r="C55" s="37"/>
      <c r="D55" s="55" t="s">
        <v>45</v>
      </c>
      <c r="E55" s="7"/>
      <c r="F55" s="7"/>
      <c r="G55" s="7"/>
      <c r="H55" s="7"/>
      <c r="I55" s="56" t="s">
        <v>54</v>
      </c>
      <c r="J55" s="7" t="s">
        <v>52</v>
      </c>
      <c r="K55" s="7" t="s">
        <v>98</v>
      </c>
      <c r="L55" s="7"/>
      <c r="M55" s="7"/>
      <c r="N55" s="7"/>
      <c r="O55" s="7"/>
      <c r="P55" s="96">
        <f>P32/1000</f>
        <v>100.34376104630614</v>
      </c>
    </row>
    <row r="56" spans="2:17" ht="12.6" customHeight="1" x14ac:dyDescent="0.15">
      <c r="B56" s="37" t="s">
        <v>99</v>
      </c>
      <c r="C56" s="37"/>
      <c r="D56" s="55" t="s">
        <v>46</v>
      </c>
      <c r="E56" s="7"/>
      <c r="F56" s="7"/>
      <c r="G56" s="57" t="s">
        <v>53</v>
      </c>
      <c r="H56" s="94" t="str">
        <f>I55</f>
        <v>Kl</v>
      </c>
      <c r="I56" s="58">
        <v>2.5859999999999999</v>
      </c>
      <c r="J56" s="37" t="s">
        <v>70</v>
      </c>
      <c r="K56" s="134" t="s">
        <v>162</v>
      </c>
      <c r="L56" s="135"/>
      <c r="M56" s="135"/>
      <c r="N56" s="136"/>
      <c r="O56" s="7"/>
      <c r="P56" s="59"/>
    </row>
    <row r="57" spans="2:17" ht="12.6" customHeight="1" x14ac:dyDescent="0.15">
      <c r="C57" s="37"/>
      <c r="E57" s="7"/>
      <c r="F57" s="7"/>
      <c r="G57" s="37"/>
      <c r="H57" s="7"/>
      <c r="I57" s="60"/>
      <c r="J57" s="37"/>
      <c r="K57" s="32"/>
      <c r="L57" s="32"/>
      <c r="M57" s="32"/>
      <c r="N57" s="32"/>
      <c r="O57" s="7"/>
      <c r="P57" s="61"/>
    </row>
    <row r="58" spans="2:17" ht="12.6" customHeight="1" x14ac:dyDescent="0.15">
      <c r="B58" s="37" t="s">
        <v>100</v>
      </c>
      <c r="C58" s="37"/>
      <c r="D58" s="55" t="s">
        <v>47</v>
      </c>
      <c r="E58" s="7"/>
      <c r="F58" s="7"/>
      <c r="G58" s="7"/>
      <c r="H58" s="7"/>
      <c r="I58" s="7" t="s">
        <v>25</v>
      </c>
      <c r="J58" s="7"/>
      <c r="K58" s="7"/>
      <c r="L58" s="7"/>
      <c r="M58" s="7"/>
      <c r="N58" s="7"/>
      <c r="O58" s="7"/>
      <c r="P58" s="96">
        <f>P33</f>
        <v>30.65823</v>
      </c>
    </row>
    <row r="59" spans="2:17" ht="12.6" customHeight="1" x14ac:dyDescent="0.15">
      <c r="B59" s="37" t="s">
        <v>101</v>
      </c>
      <c r="C59" s="37"/>
      <c r="D59" s="55" t="s">
        <v>5</v>
      </c>
      <c r="E59" s="7"/>
      <c r="F59" s="7"/>
      <c r="G59" s="7" t="s">
        <v>26</v>
      </c>
      <c r="H59" s="7"/>
      <c r="I59" s="62">
        <v>0.56000000000000005</v>
      </c>
      <c r="J59" s="37" t="s">
        <v>70</v>
      </c>
      <c r="K59" s="134" t="s">
        <v>163</v>
      </c>
      <c r="L59" s="135"/>
      <c r="M59" s="135"/>
      <c r="N59" s="136"/>
      <c r="O59" s="37"/>
      <c r="P59" s="7"/>
    </row>
    <row r="60" spans="2:17" ht="12.6" customHeight="1" x14ac:dyDescent="0.15">
      <c r="B60" s="7"/>
      <c r="C60" s="7"/>
      <c r="D60" s="7"/>
      <c r="E60" s="7"/>
      <c r="F60" s="7"/>
      <c r="G60" s="7"/>
      <c r="H60" s="7"/>
      <c r="I60" s="7"/>
      <c r="J60" s="7"/>
      <c r="K60" s="7"/>
      <c r="L60" s="7"/>
      <c r="M60" s="7"/>
      <c r="N60" s="7"/>
      <c r="O60" s="7"/>
      <c r="P60" s="7"/>
    </row>
    <row r="61" spans="2:17" ht="12.6" customHeight="1" x14ac:dyDescent="0.15">
      <c r="B61" s="7"/>
      <c r="C61" s="7"/>
      <c r="D61" s="7"/>
      <c r="E61" s="7"/>
      <c r="F61" s="7"/>
      <c r="G61" s="7"/>
      <c r="H61" s="7"/>
      <c r="I61" s="7"/>
      <c r="J61" s="7"/>
      <c r="K61" s="7"/>
      <c r="L61" s="7"/>
      <c r="M61" s="7"/>
      <c r="N61" s="7"/>
      <c r="O61" s="7"/>
      <c r="P61" s="7"/>
    </row>
    <row r="62" spans="2:17" ht="12.6" customHeight="1" x14ac:dyDescent="0.15">
      <c r="B62" s="52" t="s">
        <v>6</v>
      </c>
      <c r="C62" s="7"/>
      <c r="D62" s="53" t="s">
        <v>94</v>
      </c>
      <c r="E62" s="7"/>
      <c r="F62" s="7"/>
      <c r="G62" s="7"/>
      <c r="H62" s="7"/>
      <c r="I62" s="7"/>
      <c r="J62" s="7"/>
      <c r="K62" s="7"/>
      <c r="L62" s="7"/>
      <c r="M62" s="7"/>
      <c r="N62" s="7"/>
      <c r="O62" s="7"/>
      <c r="P62" s="7"/>
      <c r="Q62" s="7"/>
    </row>
    <row r="63" spans="2:17" ht="12.6" customHeight="1" x14ac:dyDescent="0.15">
      <c r="B63" s="7"/>
      <c r="C63" s="7"/>
      <c r="D63" s="7" t="s">
        <v>161</v>
      </c>
      <c r="E63" s="7"/>
      <c r="F63" s="7"/>
      <c r="G63" s="7" t="s">
        <v>1</v>
      </c>
      <c r="H63" s="7"/>
      <c r="I63" s="7"/>
      <c r="J63" s="7"/>
      <c r="K63" s="7"/>
      <c r="L63" s="7"/>
      <c r="M63" s="7"/>
      <c r="N63" s="7"/>
      <c r="O63" s="7"/>
      <c r="P63" s="97">
        <f>P65*I66+P68*I69+P71</f>
        <v>17.168608800000005</v>
      </c>
      <c r="Q63" s="7"/>
    </row>
    <row r="64" spans="2:17" ht="12.6" customHeight="1" x14ac:dyDescent="0.15">
      <c r="B64" s="7"/>
      <c r="C64" s="7"/>
      <c r="D64" s="7"/>
      <c r="E64" s="7"/>
      <c r="F64" s="7"/>
      <c r="G64" s="7"/>
      <c r="H64" s="7"/>
      <c r="I64" s="7"/>
      <c r="J64" s="7"/>
      <c r="K64" s="7"/>
      <c r="L64" s="7"/>
      <c r="M64" s="7"/>
      <c r="N64" s="7"/>
      <c r="O64" s="7"/>
      <c r="P64" s="63"/>
      <c r="Q64" s="7"/>
    </row>
    <row r="65" spans="2:17" ht="12.6" customHeight="1" x14ac:dyDescent="0.15">
      <c r="B65" s="37" t="s">
        <v>102</v>
      </c>
      <c r="C65" s="37"/>
      <c r="D65" s="55" t="s">
        <v>48</v>
      </c>
      <c r="E65" s="7"/>
      <c r="F65" s="7"/>
      <c r="G65" s="7"/>
      <c r="H65" s="7"/>
      <c r="I65" s="56" t="s">
        <v>73</v>
      </c>
      <c r="J65" s="7" t="s">
        <v>52</v>
      </c>
      <c r="K65" s="7" t="s">
        <v>98</v>
      </c>
      <c r="L65" s="7"/>
      <c r="M65" s="7"/>
      <c r="N65" s="7"/>
      <c r="O65" s="7"/>
      <c r="P65" s="96">
        <f>P48/1000</f>
        <v>255.48525000000004</v>
      </c>
      <c r="Q65" s="7"/>
    </row>
    <row r="66" spans="2:17" ht="12.6" customHeight="1" x14ac:dyDescent="0.15">
      <c r="B66" s="37" t="s">
        <v>103</v>
      </c>
      <c r="C66" s="37"/>
      <c r="D66" s="55" t="s">
        <v>46</v>
      </c>
      <c r="E66" s="7"/>
      <c r="F66" s="7"/>
      <c r="G66" s="57" t="s">
        <v>53</v>
      </c>
      <c r="H66" s="94" t="str">
        <f>I65</f>
        <v>ton</v>
      </c>
      <c r="I66" s="95">
        <v>0</v>
      </c>
      <c r="J66" s="37" t="s">
        <v>70</v>
      </c>
      <c r="K66" s="134" t="s">
        <v>164</v>
      </c>
      <c r="L66" s="149"/>
      <c r="M66" s="149"/>
      <c r="N66" s="150"/>
      <c r="O66" s="7"/>
      <c r="P66" s="64"/>
      <c r="Q66" s="7"/>
    </row>
    <row r="67" spans="2:17" ht="12.6" customHeight="1" x14ac:dyDescent="0.15">
      <c r="B67" s="37"/>
      <c r="C67" s="37"/>
      <c r="D67" s="7"/>
      <c r="E67" s="7"/>
      <c r="F67" s="7"/>
      <c r="G67" s="37"/>
      <c r="H67" s="7"/>
      <c r="I67" s="60"/>
      <c r="J67" s="37"/>
      <c r="K67" s="32"/>
      <c r="L67" s="32"/>
      <c r="M67" s="32"/>
      <c r="N67" s="32"/>
      <c r="O67" s="7"/>
      <c r="P67" s="65"/>
      <c r="Q67" s="7"/>
    </row>
    <row r="68" spans="2:17" ht="12.6" customHeight="1" x14ac:dyDescent="0.15">
      <c r="B68" s="37" t="s">
        <v>104</v>
      </c>
      <c r="C68" s="37"/>
      <c r="D68" s="7" t="s">
        <v>49</v>
      </c>
      <c r="E68" s="7"/>
      <c r="F68" s="7"/>
      <c r="G68" s="7"/>
      <c r="H68" s="7"/>
      <c r="I68" s="7" t="s">
        <v>25</v>
      </c>
      <c r="J68" s="7"/>
      <c r="K68" s="7"/>
      <c r="L68" s="7"/>
      <c r="M68" s="7"/>
      <c r="N68" s="7"/>
      <c r="O68" s="7"/>
      <c r="P68" s="96">
        <f>P49</f>
        <v>30.658230000000003</v>
      </c>
      <c r="Q68" s="7"/>
    </row>
    <row r="69" spans="2:17" ht="12.6" customHeight="1" x14ac:dyDescent="0.15">
      <c r="B69" s="37" t="s">
        <v>101</v>
      </c>
      <c r="C69" s="37"/>
      <c r="D69" s="7" t="s">
        <v>5</v>
      </c>
      <c r="E69" s="7"/>
      <c r="F69" s="7"/>
      <c r="G69" s="7" t="s">
        <v>26</v>
      </c>
      <c r="H69" s="7"/>
      <c r="I69" s="62">
        <f>I59</f>
        <v>0.56000000000000005</v>
      </c>
      <c r="J69" s="37" t="s">
        <v>70</v>
      </c>
      <c r="K69" s="140" t="str">
        <f>K59</f>
        <v>20XX年度JCM設備補助公募要領</v>
      </c>
      <c r="L69" s="141"/>
      <c r="M69" s="141"/>
      <c r="N69" s="142"/>
      <c r="O69" s="37"/>
      <c r="P69" s="60"/>
      <c r="Q69" s="7"/>
    </row>
    <row r="70" spans="2:17" s="66" customFormat="1" ht="12.6" customHeight="1" x14ac:dyDescent="0.15"/>
    <row r="71" spans="2:17" s="66" customFormat="1" ht="16.5" x14ac:dyDescent="0.15">
      <c r="B71" s="67" t="s">
        <v>139</v>
      </c>
      <c r="C71" s="2"/>
      <c r="D71" s="66" t="s">
        <v>140</v>
      </c>
      <c r="E71" s="7"/>
      <c r="F71" s="7"/>
      <c r="G71" s="7"/>
      <c r="H71" s="7"/>
      <c r="I71" s="66" t="s">
        <v>1</v>
      </c>
      <c r="J71" s="7"/>
      <c r="K71" s="7"/>
      <c r="L71" s="7"/>
      <c r="M71" s="7"/>
      <c r="N71" s="7"/>
      <c r="O71" s="37"/>
      <c r="P71" s="97">
        <f>MAX(P74,P80)</f>
        <v>0</v>
      </c>
    </row>
    <row r="72" spans="2:17" s="66" customFormat="1" ht="13.5" x14ac:dyDescent="0.15">
      <c r="B72" s="68"/>
      <c r="E72" s="7"/>
      <c r="F72" s="7"/>
      <c r="G72" s="7"/>
      <c r="H72" s="7"/>
      <c r="I72" s="7"/>
      <c r="J72" s="7"/>
      <c r="K72" s="7"/>
      <c r="L72" s="7"/>
      <c r="M72" s="7"/>
      <c r="N72" s="7"/>
      <c r="O72" s="37"/>
      <c r="P72" s="60"/>
    </row>
    <row r="73" spans="2:17" s="66" customFormat="1" ht="13.5" x14ac:dyDescent="0.15">
      <c r="B73" s="69" t="s">
        <v>141</v>
      </c>
      <c r="E73" s="7"/>
      <c r="F73" s="7"/>
      <c r="G73" s="7"/>
      <c r="H73" s="7"/>
      <c r="I73" s="7"/>
      <c r="J73" s="7"/>
      <c r="K73" s="7"/>
      <c r="L73" s="7"/>
      <c r="M73" s="7"/>
      <c r="N73" s="7"/>
      <c r="O73" s="37"/>
      <c r="P73" s="60"/>
    </row>
    <row r="74" spans="2:17" s="66" customFormat="1" ht="16.5" x14ac:dyDescent="0.15">
      <c r="C74" s="2"/>
      <c r="D74" s="68" t="s">
        <v>142</v>
      </c>
      <c r="E74" s="7"/>
      <c r="F74" s="7"/>
      <c r="G74" s="7"/>
      <c r="H74" s="7"/>
      <c r="I74" s="66" t="s">
        <v>1</v>
      </c>
      <c r="J74" s="7"/>
      <c r="K74" s="7"/>
      <c r="L74" s="7"/>
      <c r="M74" s="7"/>
      <c r="N74" s="7"/>
      <c r="O74" s="37"/>
      <c r="P74" s="97">
        <f>P75*P76*P77</f>
        <v>0</v>
      </c>
    </row>
    <row r="75" spans="2:17" s="66" customFormat="1" ht="16.5" x14ac:dyDescent="0.15">
      <c r="B75" s="70" t="s">
        <v>143</v>
      </c>
      <c r="C75" s="2"/>
      <c r="D75" s="66" t="s">
        <v>144</v>
      </c>
      <c r="E75" s="7"/>
      <c r="F75" s="7"/>
      <c r="G75" s="7"/>
      <c r="H75" s="7"/>
      <c r="I75" s="66" t="s">
        <v>145</v>
      </c>
      <c r="J75" s="7"/>
      <c r="K75" s="7"/>
      <c r="L75" s="7"/>
      <c r="M75" s="7"/>
      <c r="N75" s="7"/>
      <c r="O75" s="37"/>
      <c r="P75" s="62"/>
    </row>
    <row r="76" spans="2:17" s="66" customFormat="1" ht="13.5" x14ac:dyDescent="0.15">
      <c r="B76" s="70" t="s">
        <v>146</v>
      </c>
      <c r="C76" s="2"/>
      <c r="D76" s="66" t="s">
        <v>147</v>
      </c>
      <c r="E76" s="7"/>
      <c r="F76" s="7"/>
      <c r="G76" s="7"/>
      <c r="H76" s="7"/>
      <c r="I76" s="66" t="s">
        <v>148</v>
      </c>
      <c r="J76" s="7"/>
      <c r="K76" s="7"/>
      <c r="L76" s="7"/>
      <c r="M76" s="7"/>
      <c r="N76" s="7"/>
      <c r="O76" s="37"/>
      <c r="P76" s="62"/>
    </row>
    <row r="77" spans="2:17" s="66" customFormat="1" ht="16.5" x14ac:dyDescent="0.15">
      <c r="B77" s="70" t="s">
        <v>149</v>
      </c>
      <c r="C77" s="2"/>
      <c r="D77" s="66" t="s">
        <v>150</v>
      </c>
      <c r="E77" s="7"/>
      <c r="F77" s="7"/>
      <c r="G77" s="7"/>
      <c r="H77" s="7"/>
      <c r="I77" s="66" t="s">
        <v>136</v>
      </c>
      <c r="J77" s="7"/>
      <c r="K77" s="7"/>
      <c r="L77" s="7"/>
      <c r="M77" s="7"/>
      <c r="N77" s="7"/>
      <c r="O77" s="37"/>
      <c r="P77" s="62"/>
    </row>
    <row r="78" spans="2:17" s="66" customFormat="1" ht="13.5" x14ac:dyDescent="0.15">
      <c r="E78" s="7"/>
      <c r="F78" s="7"/>
      <c r="G78" s="7"/>
      <c r="H78" s="7"/>
      <c r="I78" s="7"/>
      <c r="J78" s="7"/>
      <c r="K78" s="7"/>
      <c r="L78" s="7"/>
      <c r="M78" s="7"/>
      <c r="N78" s="7"/>
      <c r="O78" s="37"/>
      <c r="P78" s="60"/>
    </row>
    <row r="79" spans="2:17" s="66" customFormat="1" ht="13.5" x14ac:dyDescent="0.15">
      <c r="B79" s="69" t="s">
        <v>151</v>
      </c>
      <c r="E79" s="7"/>
      <c r="F79" s="7"/>
      <c r="G79" s="7"/>
      <c r="H79" s="7"/>
      <c r="I79" s="7"/>
      <c r="J79" s="7"/>
      <c r="K79" s="7"/>
      <c r="L79" s="7"/>
      <c r="M79" s="7"/>
      <c r="N79" s="7"/>
      <c r="O79" s="37"/>
      <c r="P79" s="60"/>
    </row>
    <row r="80" spans="2:17" s="66" customFormat="1" ht="16.5" x14ac:dyDescent="0.15">
      <c r="C80" s="2"/>
      <c r="D80" s="68" t="s">
        <v>152</v>
      </c>
      <c r="E80" s="7"/>
      <c r="F80" s="7"/>
      <c r="G80" s="7"/>
      <c r="H80" s="7"/>
      <c r="I80" s="66" t="s">
        <v>1</v>
      </c>
      <c r="J80" s="7"/>
      <c r="K80" s="7"/>
      <c r="L80" s="7"/>
      <c r="M80" s="7"/>
      <c r="N80" s="7"/>
      <c r="O80" s="37"/>
      <c r="P80" s="97">
        <f>P81*P82*P83</f>
        <v>0</v>
      </c>
    </row>
    <row r="81" spans="2:17" s="66" customFormat="1" ht="13.5" x14ac:dyDescent="0.15">
      <c r="B81" s="70" t="s">
        <v>153</v>
      </c>
      <c r="C81" s="2"/>
      <c r="D81" s="66" t="s">
        <v>154</v>
      </c>
      <c r="E81" s="7"/>
      <c r="F81" s="7"/>
      <c r="G81" s="7"/>
      <c r="H81" s="7"/>
      <c r="I81" s="66" t="s">
        <v>155</v>
      </c>
      <c r="J81" s="7"/>
      <c r="K81" s="7"/>
      <c r="L81" s="7"/>
      <c r="M81" s="7"/>
      <c r="N81" s="7"/>
      <c r="O81" s="37"/>
      <c r="P81" s="62"/>
    </row>
    <row r="82" spans="2:17" s="66" customFormat="1" ht="13.5" x14ac:dyDescent="0.15">
      <c r="B82" s="70" t="s">
        <v>156</v>
      </c>
      <c r="C82" s="2"/>
      <c r="D82" s="66" t="s">
        <v>157</v>
      </c>
      <c r="E82" s="7"/>
      <c r="F82" s="7"/>
      <c r="G82" s="7"/>
      <c r="H82" s="7"/>
      <c r="I82" s="66" t="s">
        <v>145</v>
      </c>
      <c r="J82" s="7"/>
      <c r="K82" s="7"/>
      <c r="L82" s="7"/>
      <c r="M82" s="7"/>
      <c r="N82" s="7"/>
      <c r="O82" s="37"/>
      <c r="P82" s="96">
        <f>P65</f>
        <v>255.48525000000004</v>
      </c>
    </row>
    <row r="83" spans="2:17" s="66" customFormat="1" ht="16.5" x14ac:dyDescent="0.15">
      <c r="B83" s="70" t="s">
        <v>158</v>
      </c>
      <c r="C83" s="2"/>
      <c r="D83" s="66" t="s">
        <v>159</v>
      </c>
      <c r="E83" s="7"/>
      <c r="F83" s="7"/>
      <c r="G83" s="7"/>
      <c r="H83" s="7"/>
      <c r="I83" s="66" t="s">
        <v>160</v>
      </c>
      <c r="J83" s="7"/>
      <c r="K83" s="7"/>
      <c r="L83" s="7"/>
      <c r="M83" s="7"/>
      <c r="N83" s="7"/>
      <c r="O83" s="37"/>
      <c r="P83" s="62"/>
    </row>
    <row r="84" spans="2:17" ht="12.6" customHeight="1" x14ac:dyDescent="0.15">
      <c r="B84" s="37"/>
      <c r="C84" s="37"/>
      <c r="D84" s="7"/>
      <c r="E84" s="7"/>
      <c r="F84" s="7"/>
      <c r="G84" s="7"/>
      <c r="H84" s="7"/>
      <c r="I84" s="7"/>
      <c r="J84" s="7"/>
      <c r="K84" s="7"/>
      <c r="L84" s="7"/>
      <c r="M84" s="7"/>
      <c r="N84" s="7"/>
      <c r="O84" s="37"/>
      <c r="P84" s="60"/>
      <c r="Q84" s="7"/>
    </row>
    <row r="85" spans="2:17" ht="12.6" customHeight="1" x14ac:dyDescent="0.15">
      <c r="B85" s="37"/>
      <c r="C85" s="37"/>
      <c r="D85" s="7"/>
      <c r="E85" s="7"/>
      <c r="F85" s="7"/>
      <c r="G85" s="7"/>
      <c r="H85" s="7"/>
      <c r="I85" s="7"/>
      <c r="J85" s="7"/>
      <c r="K85" s="7"/>
      <c r="L85" s="7"/>
      <c r="M85" s="7"/>
      <c r="N85" s="7"/>
      <c r="O85" s="37"/>
      <c r="P85" s="60"/>
      <c r="Q85" s="7"/>
    </row>
    <row r="86" spans="2:17" ht="12.6" customHeight="1" x14ac:dyDescent="0.15">
      <c r="B86" s="52" t="s">
        <v>105</v>
      </c>
      <c r="C86" s="52"/>
      <c r="D86" s="7"/>
      <c r="E86" s="7"/>
      <c r="F86" s="7"/>
      <c r="G86" s="7"/>
      <c r="H86" s="7"/>
      <c r="I86" s="7"/>
      <c r="J86" s="7"/>
      <c r="K86" s="7"/>
      <c r="L86" s="7"/>
      <c r="M86" s="7"/>
      <c r="N86" s="7"/>
      <c r="O86" s="7"/>
      <c r="P86" s="7"/>
      <c r="Q86" s="7"/>
    </row>
    <row r="87" spans="2:17" ht="12.6" customHeight="1" x14ac:dyDescent="0.15">
      <c r="B87" s="37" t="s">
        <v>106</v>
      </c>
      <c r="C87" s="37"/>
      <c r="D87" s="7" t="s">
        <v>0</v>
      </c>
      <c r="E87" s="7"/>
      <c r="F87" s="7"/>
      <c r="G87" s="7" t="s">
        <v>1</v>
      </c>
      <c r="H87" s="7"/>
      <c r="I87" s="7"/>
      <c r="J87" s="7"/>
      <c r="K87" s="7"/>
      <c r="L87" s="7"/>
      <c r="M87" s="7"/>
      <c r="N87" s="7"/>
      <c r="O87" s="7"/>
      <c r="P87" s="96">
        <f>ROUNDDOWN((P53-P63),0)</f>
        <v>259</v>
      </c>
    </row>
    <row r="88" spans="2:17" ht="12.6" customHeight="1" x14ac:dyDescent="0.15">
      <c r="B88" s="37"/>
      <c r="C88" s="37"/>
      <c r="D88" s="7" t="s">
        <v>107</v>
      </c>
      <c r="E88" s="7"/>
      <c r="F88" s="7"/>
      <c r="G88" s="7"/>
      <c r="H88" s="7"/>
      <c r="I88" s="7"/>
      <c r="J88" s="7"/>
      <c r="K88" s="7"/>
      <c r="L88" s="7"/>
      <c r="M88" s="7"/>
      <c r="N88" s="7"/>
      <c r="O88" s="7"/>
      <c r="P88" s="71"/>
    </row>
    <row r="89" spans="2:17" ht="12.6" customHeight="1" x14ac:dyDescent="0.15">
      <c r="B89" s="37" t="s">
        <v>108</v>
      </c>
      <c r="C89" s="37"/>
      <c r="D89" s="7" t="s">
        <v>2</v>
      </c>
      <c r="E89" s="7"/>
      <c r="F89" s="7"/>
      <c r="G89" s="7" t="s">
        <v>1</v>
      </c>
      <c r="H89" s="7"/>
      <c r="I89" s="7"/>
      <c r="J89" s="7"/>
      <c r="K89" s="7"/>
      <c r="L89" s="7"/>
      <c r="M89" s="7"/>
      <c r="N89" s="7"/>
      <c r="O89" s="7"/>
      <c r="P89" s="7"/>
    </row>
    <row r="90" spans="2:17" ht="12.6" customHeight="1" x14ac:dyDescent="0.15">
      <c r="B90" s="37" t="s">
        <v>109</v>
      </c>
      <c r="C90" s="37"/>
      <c r="D90" s="7" t="s">
        <v>3</v>
      </c>
      <c r="E90" s="7"/>
      <c r="F90" s="7"/>
      <c r="G90" s="7" t="s">
        <v>1</v>
      </c>
      <c r="H90" s="7"/>
      <c r="I90" s="7"/>
      <c r="J90" s="7"/>
      <c r="K90" s="7"/>
      <c r="L90" s="7"/>
      <c r="M90" s="7"/>
      <c r="N90" s="7"/>
      <c r="O90" s="7"/>
      <c r="P90" s="7"/>
    </row>
    <row r="91" spans="2:17" ht="12.6" customHeight="1" x14ac:dyDescent="0.15">
      <c r="B91" s="37"/>
      <c r="C91" s="37"/>
      <c r="D91" s="7"/>
      <c r="E91" s="7"/>
      <c r="F91" s="7"/>
      <c r="G91" s="7"/>
      <c r="H91" s="7"/>
      <c r="I91" s="7"/>
      <c r="J91" s="7"/>
      <c r="K91" s="7"/>
      <c r="L91" s="7"/>
      <c r="M91" s="7"/>
      <c r="N91" s="7"/>
      <c r="O91" s="7"/>
      <c r="P91" s="7"/>
    </row>
    <row r="92" spans="2:17" ht="12.6" customHeight="1" x14ac:dyDescent="0.15">
      <c r="B92" s="72" t="s">
        <v>110</v>
      </c>
      <c r="C92" s="73"/>
      <c r="D92" s="73"/>
      <c r="E92" s="73"/>
      <c r="F92" s="73"/>
      <c r="G92" s="73"/>
      <c r="H92" s="73"/>
      <c r="I92" s="73"/>
      <c r="J92" s="73"/>
      <c r="K92" s="73"/>
      <c r="L92" s="73"/>
      <c r="M92" s="73"/>
      <c r="N92" s="73"/>
      <c r="O92" s="73"/>
      <c r="P92" s="74"/>
      <c r="Q92" s="7"/>
    </row>
    <row r="93" spans="2:17" ht="12.6" customHeight="1" x14ac:dyDescent="0.15">
      <c r="B93" s="143"/>
      <c r="C93" s="144"/>
      <c r="D93" s="144"/>
      <c r="E93" s="144"/>
      <c r="F93" s="144"/>
      <c r="G93" s="144"/>
      <c r="H93" s="144"/>
      <c r="I93" s="144"/>
      <c r="J93" s="144"/>
      <c r="K93" s="144"/>
      <c r="L93" s="144"/>
      <c r="M93" s="144"/>
      <c r="N93" s="144"/>
      <c r="O93" s="144"/>
      <c r="P93" s="145"/>
      <c r="Q93" s="7"/>
    </row>
    <row r="94" spans="2:17" ht="12.6" customHeight="1" x14ac:dyDescent="0.15">
      <c r="B94" s="144"/>
      <c r="C94" s="144"/>
      <c r="D94" s="144"/>
      <c r="E94" s="144"/>
      <c r="F94" s="144"/>
      <c r="G94" s="144"/>
      <c r="H94" s="144"/>
      <c r="I94" s="144"/>
      <c r="J94" s="144"/>
      <c r="K94" s="144"/>
      <c r="L94" s="144"/>
      <c r="M94" s="144"/>
      <c r="N94" s="144"/>
      <c r="O94" s="144"/>
      <c r="P94" s="145"/>
      <c r="Q94" s="7"/>
    </row>
    <row r="95" spans="2:17" ht="12.6" customHeight="1" x14ac:dyDescent="0.15">
      <c r="B95" s="144"/>
      <c r="C95" s="144"/>
      <c r="D95" s="144"/>
      <c r="E95" s="144"/>
      <c r="F95" s="144"/>
      <c r="G95" s="144"/>
      <c r="H95" s="144"/>
      <c r="I95" s="144"/>
      <c r="J95" s="144"/>
      <c r="K95" s="144"/>
      <c r="L95" s="144"/>
      <c r="M95" s="144"/>
      <c r="N95" s="144"/>
      <c r="O95" s="144"/>
      <c r="P95" s="145"/>
      <c r="Q95" s="7"/>
    </row>
    <row r="96" spans="2:17" ht="12.6" customHeight="1" x14ac:dyDescent="0.15">
      <c r="B96" s="73"/>
      <c r="C96" s="73"/>
      <c r="D96" s="73"/>
      <c r="E96" s="73"/>
      <c r="F96" s="73"/>
      <c r="G96" s="73"/>
      <c r="H96" s="73"/>
      <c r="I96" s="73"/>
      <c r="J96" s="73"/>
      <c r="K96" s="73"/>
      <c r="L96" s="73"/>
      <c r="M96" s="73"/>
      <c r="N96" s="73"/>
      <c r="O96" s="73"/>
      <c r="P96" s="74"/>
      <c r="Q96" s="7"/>
    </row>
    <row r="97" spans="2:18" ht="12.6" customHeight="1" x14ac:dyDescent="0.15">
      <c r="B97" s="73"/>
      <c r="C97" s="73"/>
      <c r="D97" s="73"/>
      <c r="E97" s="73"/>
      <c r="F97" s="73"/>
      <c r="G97" s="73"/>
      <c r="H97" s="73"/>
      <c r="I97" s="73"/>
      <c r="J97" s="73"/>
      <c r="K97" s="73"/>
      <c r="L97" s="73"/>
      <c r="M97" s="73"/>
      <c r="N97" s="73"/>
      <c r="O97" s="73"/>
      <c r="P97" s="74"/>
      <c r="Q97" s="7"/>
    </row>
    <row r="98" spans="2:18" ht="12.6" customHeight="1" x14ac:dyDescent="0.15">
      <c r="B98" s="75" t="s">
        <v>170</v>
      </c>
      <c r="C98" s="76">
        <v>8</v>
      </c>
      <c r="D98" s="77" t="s">
        <v>67</v>
      </c>
      <c r="M98" s="7"/>
      <c r="N98" s="7"/>
      <c r="O98" s="53" t="s">
        <v>178</v>
      </c>
      <c r="P98" s="7"/>
      <c r="Q98" s="7"/>
    </row>
    <row r="99" spans="2:18" ht="12.6" customHeight="1" x14ac:dyDescent="0.15">
      <c r="B99" s="146" t="s">
        <v>68</v>
      </c>
      <c r="C99" s="147"/>
      <c r="D99" s="42" t="s">
        <v>59</v>
      </c>
      <c r="E99" s="42" t="s">
        <v>60</v>
      </c>
      <c r="F99" s="42" t="s">
        <v>61</v>
      </c>
      <c r="G99" s="42" t="s">
        <v>62</v>
      </c>
      <c r="H99" s="42" t="s">
        <v>63</v>
      </c>
      <c r="I99" s="42" t="s">
        <v>64</v>
      </c>
      <c r="J99" s="42" t="s">
        <v>65</v>
      </c>
      <c r="K99" s="42" t="s">
        <v>66</v>
      </c>
      <c r="L99" s="42"/>
      <c r="M99" s="42"/>
      <c r="N99" s="42"/>
      <c r="O99" s="42"/>
      <c r="P99" s="41" t="s">
        <v>69</v>
      </c>
      <c r="Q99" s="7"/>
      <c r="R99" s="7"/>
    </row>
    <row r="100" spans="2:18" ht="12.6" customHeight="1" x14ac:dyDescent="0.15">
      <c r="B100" s="78" t="s">
        <v>111</v>
      </c>
      <c r="C100" s="79" t="s">
        <v>112</v>
      </c>
      <c r="D100" s="80">
        <v>2146076</v>
      </c>
      <c r="E100" s="80">
        <v>2605950</v>
      </c>
      <c r="F100" s="80">
        <v>2759240</v>
      </c>
      <c r="G100" s="80">
        <v>2912532</v>
      </c>
      <c r="H100" s="80">
        <v>3065823</v>
      </c>
      <c r="I100" s="80">
        <v>3065823</v>
      </c>
      <c r="J100" s="80">
        <v>3065823</v>
      </c>
      <c r="K100" s="80">
        <v>3065823</v>
      </c>
      <c r="L100" s="81"/>
      <c r="M100" s="81"/>
      <c r="N100" s="81"/>
      <c r="O100" s="81"/>
      <c r="P100" s="82"/>
      <c r="Q100" s="7"/>
      <c r="R100" s="7"/>
    </row>
    <row r="101" spans="2:18" ht="12.6" customHeight="1" x14ac:dyDescent="0.15">
      <c r="B101" s="78" t="s">
        <v>113</v>
      </c>
      <c r="C101" s="79" t="s">
        <v>114</v>
      </c>
      <c r="D101" s="96">
        <f t="shared" ref="D101:K101" si="6">$P$65*D100/$P$18</f>
        <v>178.83966666666666</v>
      </c>
      <c r="E101" s="96">
        <f t="shared" si="6"/>
        <v>217.16249999999999</v>
      </c>
      <c r="F101" s="96">
        <f t="shared" si="6"/>
        <v>229.9366666666667</v>
      </c>
      <c r="G101" s="96">
        <f t="shared" si="6"/>
        <v>242.71100000000001</v>
      </c>
      <c r="H101" s="96">
        <f t="shared" si="6"/>
        <v>255.48524999999998</v>
      </c>
      <c r="I101" s="96">
        <f t="shared" si="6"/>
        <v>255.48524999999998</v>
      </c>
      <c r="J101" s="96">
        <f t="shared" si="6"/>
        <v>255.48524999999998</v>
      </c>
      <c r="K101" s="96">
        <f t="shared" si="6"/>
        <v>255.48524999999998</v>
      </c>
      <c r="L101" s="98"/>
      <c r="M101" s="98"/>
      <c r="N101" s="98"/>
      <c r="O101" s="98"/>
      <c r="P101" s="82"/>
      <c r="Q101" s="7"/>
      <c r="R101" s="7"/>
    </row>
    <row r="102" spans="2:18" ht="12.6" customHeight="1" x14ac:dyDescent="0.15">
      <c r="B102" s="78" t="s">
        <v>115</v>
      </c>
      <c r="C102" s="79" t="s">
        <v>116</v>
      </c>
      <c r="D102" s="80">
        <v>160</v>
      </c>
      <c r="E102" s="80">
        <v>180</v>
      </c>
      <c r="F102" s="80">
        <v>240</v>
      </c>
      <c r="G102" s="80">
        <v>240</v>
      </c>
      <c r="H102" s="80">
        <v>288</v>
      </c>
      <c r="I102" s="80">
        <v>288</v>
      </c>
      <c r="J102" s="80">
        <v>288</v>
      </c>
      <c r="K102" s="80">
        <v>288</v>
      </c>
      <c r="L102" s="81"/>
      <c r="M102" s="81"/>
      <c r="N102" s="81"/>
      <c r="O102" s="81"/>
      <c r="P102" s="82"/>
      <c r="Q102" s="7"/>
      <c r="R102" s="7"/>
    </row>
    <row r="103" spans="2:18" ht="12.6" customHeight="1" x14ac:dyDescent="0.15">
      <c r="B103" s="78" t="s">
        <v>117</v>
      </c>
      <c r="C103" s="79" t="s">
        <v>118</v>
      </c>
      <c r="D103" s="99">
        <f>IF(D102&lt;=D101,D102,D101)</f>
        <v>160</v>
      </c>
      <c r="E103" s="99">
        <f t="shared" ref="E103:K103" si="7">IF(E102&lt;=E101,E102,E101)</f>
        <v>180</v>
      </c>
      <c r="F103" s="99">
        <f t="shared" si="7"/>
        <v>229.9366666666667</v>
      </c>
      <c r="G103" s="99">
        <f t="shared" si="7"/>
        <v>240</v>
      </c>
      <c r="H103" s="99">
        <f t="shared" si="7"/>
        <v>255.48524999999998</v>
      </c>
      <c r="I103" s="99">
        <f t="shared" si="7"/>
        <v>255.48524999999998</v>
      </c>
      <c r="J103" s="99">
        <f t="shared" si="7"/>
        <v>255.48524999999998</v>
      </c>
      <c r="K103" s="99">
        <f t="shared" si="7"/>
        <v>255.48524999999998</v>
      </c>
      <c r="L103" s="98"/>
      <c r="M103" s="98"/>
      <c r="N103" s="98"/>
      <c r="O103" s="98"/>
      <c r="P103" s="82"/>
      <c r="Q103" s="7"/>
      <c r="R103" s="7"/>
    </row>
    <row r="104" spans="2:18" ht="12.6" customHeight="1" x14ac:dyDescent="0.15">
      <c r="B104" s="83" t="s">
        <v>0</v>
      </c>
      <c r="C104" s="84" t="s">
        <v>119</v>
      </c>
      <c r="D104" s="96">
        <f>$P$87*D103/$P$65</f>
        <v>162.20114468447784</v>
      </c>
      <c r="E104" s="96">
        <f t="shared" ref="E104:K104" si="8">$P$87*E103/$P$65</f>
        <v>182.47628777003757</v>
      </c>
      <c r="F104" s="96">
        <f t="shared" si="8"/>
        <v>233.099940864166</v>
      </c>
      <c r="G104" s="96">
        <f t="shared" si="8"/>
        <v>243.30171702671677</v>
      </c>
      <c r="H104" s="96">
        <f t="shared" si="8"/>
        <v>258.99999999999994</v>
      </c>
      <c r="I104" s="96">
        <f t="shared" si="8"/>
        <v>258.99999999999994</v>
      </c>
      <c r="J104" s="96">
        <f t="shared" si="8"/>
        <v>258.99999999999994</v>
      </c>
      <c r="K104" s="96">
        <f t="shared" si="8"/>
        <v>258.99999999999994</v>
      </c>
      <c r="L104" s="98"/>
      <c r="M104" s="98"/>
      <c r="N104" s="98"/>
      <c r="O104" s="98"/>
      <c r="P104" s="96">
        <f>SUM(D104:O104)</f>
        <v>1857.0790903453981</v>
      </c>
      <c r="Q104" s="7"/>
      <c r="R104" s="7"/>
    </row>
    <row r="105" spans="2:18" ht="12.6" customHeight="1" x14ac:dyDescent="0.15">
      <c r="B105" s="7"/>
      <c r="C105" s="7"/>
      <c r="D105" s="7"/>
      <c r="E105" s="7"/>
      <c r="F105" s="7"/>
      <c r="G105" s="7"/>
      <c r="H105" s="7"/>
      <c r="I105" s="7"/>
      <c r="J105" s="7"/>
      <c r="K105" s="7"/>
      <c r="M105" s="59"/>
      <c r="N105" s="37"/>
      <c r="O105" s="7"/>
      <c r="P105" s="7"/>
      <c r="Q105" s="7"/>
    </row>
    <row r="106" spans="2:18" ht="12.6" customHeight="1" x14ac:dyDescent="0.15">
      <c r="B106" s="7"/>
      <c r="C106" s="7"/>
      <c r="D106" s="7"/>
      <c r="E106" s="7"/>
      <c r="F106" s="7"/>
      <c r="G106" s="7"/>
      <c r="H106" s="7"/>
      <c r="I106" s="7"/>
      <c r="J106" s="7"/>
      <c r="K106" s="7"/>
      <c r="L106" s="7"/>
      <c r="M106" s="7"/>
      <c r="N106" s="7"/>
      <c r="P106" s="100">
        <f>ROUNDDOWN((P104/C98),0)</f>
        <v>232</v>
      </c>
      <c r="Q106" s="85" t="s">
        <v>120</v>
      </c>
    </row>
    <row r="107" spans="2:18" ht="12.6" customHeight="1" x14ac:dyDescent="0.15">
      <c r="B107" s="86"/>
      <c r="C107" s="7"/>
      <c r="D107" s="7"/>
      <c r="E107" s="7"/>
      <c r="F107" s="7"/>
      <c r="G107" s="7"/>
      <c r="H107" s="7"/>
      <c r="I107" s="7"/>
      <c r="J107" s="7"/>
      <c r="K107" s="7"/>
      <c r="L107" s="7"/>
      <c r="M107" s="7"/>
      <c r="N107" s="7"/>
      <c r="O107" s="7"/>
      <c r="P107" s="71" t="s">
        <v>121</v>
      </c>
      <c r="Q107" s="7"/>
    </row>
  </sheetData>
  <sheetProtection algorithmName="SHA-512" hashValue="5ltvlIuD2roJ0hjYn7qypCEcf07NNw9B6itjw1hTIaUwD5v2Qwh3ZOfUk4aoOCWFoFzBDWrg15rbVn2i17zRKw==" saltValue="mtoUaIPeO4+3umASwvEJPw==" spinCount="100000" sheet="1" objects="1" scenarios="1"/>
  <mergeCells count="52">
    <mergeCell ref="K69:N69"/>
    <mergeCell ref="B93:P95"/>
    <mergeCell ref="B99:C99"/>
    <mergeCell ref="J45:M45"/>
    <mergeCell ref="B48:C48"/>
    <mergeCell ref="B49:C49"/>
    <mergeCell ref="K56:N56"/>
    <mergeCell ref="K59:N59"/>
    <mergeCell ref="K66:N66"/>
    <mergeCell ref="B44:C44"/>
    <mergeCell ref="D44:F44"/>
    <mergeCell ref="B38:C38"/>
    <mergeCell ref="D38:F38"/>
    <mergeCell ref="B39:C39"/>
    <mergeCell ref="D39:F39"/>
    <mergeCell ref="B40:C40"/>
    <mergeCell ref="D40:F40"/>
    <mergeCell ref="B41:C41"/>
    <mergeCell ref="D41:F41"/>
    <mergeCell ref="B42:C42"/>
    <mergeCell ref="D42:F42"/>
    <mergeCell ref="D43:F43"/>
    <mergeCell ref="I29:L29"/>
    <mergeCell ref="B32:C32"/>
    <mergeCell ref="B33:C33"/>
    <mergeCell ref="B37:C37"/>
    <mergeCell ref="D37:F37"/>
    <mergeCell ref="I37:J37"/>
    <mergeCell ref="B29:C29"/>
    <mergeCell ref="D29:F29"/>
    <mergeCell ref="B26:C26"/>
    <mergeCell ref="D26:F26"/>
    <mergeCell ref="B27:C27"/>
    <mergeCell ref="D27:F27"/>
    <mergeCell ref="D28:F28"/>
    <mergeCell ref="C8:J8"/>
    <mergeCell ref="B25:C25"/>
    <mergeCell ref="D25:F25"/>
    <mergeCell ref="B22:C22"/>
    <mergeCell ref="D22:F22"/>
    <mergeCell ref="I22:J22"/>
    <mergeCell ref="B23:C23"/>
    <mergeCell ref="D23:F23"/>
    <mergeCell ref="B24:C24"/>
    <mergeCell ref="D24:F24"/>
    <mergeCell ref="C4:J4"/>
    <mergeCell ref="B5:B7"/>
    <mergeCell ref="D5:J5"/>
    <mergeCell ref="D6:F6"/>
    <mergeCell ref="H6:J6"/>
    <mergeCell ref="D7:F7"/>
    <mergeCell ref="G7:J7"/>
  </mergeCells>
  <phoneticPr fontId="1"/>
  <pageMargins left="0.23622047244094491" right="0.23622047244094491" top="0.74803149606299213" bottom="0.74803149606299213" header="0.31496062992125984" footer="0.31496062992125984"/>
  <pageSetup paperSize="9" scale="72" fitToHeight="2" orientation="landscape" r:id="rId1"/>
  <rowBreaks count="1" manualBreakCount="1">
    <brk id="51" max="1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7B316-AADE-4C51-B887-E2407044DD63}">
  <dimension ref="B2:V107"/>
  <sheetViews>
    <sheetView view="pageBreakPreview" zoomScaleNormal="90" zoomScaleSheetLayoutView="100" workbookViewId="0">
      <selection activeCell="B2" sqref="B2"/>
    </sheetView>
  </sheetViews>
  <sheetFormatPr defaultRowHeight="12.6" customHeight="1" x14ac:dyDescent="0.15"/>
  <cols>
    <col min="1" max="1" width="2.5" style="2" customWidth="1"/>
    <col min="2" max="2" width="21.875" style="2" customWidth="1"/>
    <col min="3" max="3" width="10.25" style="2" customWidth="1"/>
    <col min="4" max="15" width="9.75" style="2" customWidth="1"/>
    <col min="16" max="16" width="14" style="2" customWidth="1"/>
    <col min="17" max="17" width="11.75" style="2" bestFit="1" customWidth="1"/>
    <col min="18" max="18" width="3.125" style="2" customWidth="1"/>
    <col min="19" max="258" width="8.875" style="2"/>
    <col min="259" max="259" width="27.375" style="2" customWidth="1"/>
    <col min="260" max="261" width="8.875" style="2" customWidth="1"/>
    <col min="262" max="271" width="9.5" style="2" bestFit="1" customWidth="1"/>
    <col min="272" max="272" width="17.5" style="2" customWidth="1"/>
    <col min="273" max="514" width="8.875" style="2"/>
    <col min="515" max="515" width="27.375" style="2" customWidth="1"/>
    <col min="516" max="517" width="8.875" style="2" customWidth="1"/>
    <col min="518" max="527" width="9.5" style="2" bestFit="1" customWidth="1"/>
    <col min="528" max="528" width="17.5" style="2" customWidth="1"/>
    <col min="529" max="770" width="8.875" style="2"/>
    <col min="771" max="771" width="27.375" style="2" customWidth="1"/>
    <col min="772" max="773" width="8.875" style="2" customWidth="1"/>
    <col min="774" max="783" width="9.5" style="2" bestFit="1" customWidth="1"/>
    <col min="784" max="784" width="17.5" style="2" customWidth="1"/>
    <col min="785" max="1026" width="8.875" style="2"/>
    <col min="1027" max="1027" width="27.375" style="2" customWidth="1"/>
    <col min="1028" max="1029" width="8.875" style="2" customWidth="1"/>
    <col min="1030" max="1039" width="9.5" style="2" bestFit="1" customWidth="1"/>
    <col min="1040" max="1040" width="17.5" style="2" customWidth="1"/>
    <col min="1041" max="1282" width="8.875" style="2"/>
    <col min="1283" max="1283" width="27.375" style="2" customWidth="1"/>
    <col min="1284" max="1285" width="8.875" style="2" customWidth="1"/>
    <col min="1286" max="1295" width="9.5" style="2" bestFit="1" customWidth="1"/>
    <col min="1296" max="1296" width="17.5" style="2" customWidth="1"/>
    <col min="1297" max="1538" width="8.875" style="2"/>
    <col min="1539" max="1539" width="27.375" style="2" customWidth="1"/>
    <col min="1540" max="1541" width="8.875" style="2" customWidth="1"/>
    <col min="1542" max="1551" width="9.5" style="2" bestFit="1" customWidth="1"/>
    <col min="1552" max="1552" width="17.5" style="2" customWidth="1"/>
    <col min="1553" max="1794" width="8.875" style="2"/>
    <col min="1795" max="1795" width="27.375" style="2" customWidth="1"/>
    <col min="1796" max="1797" width="8.875" style="2" customWidth="1"/>
    <col min="1798" max="1807" width="9.5" style="2" bestFit="1" customWidth="1"/>
    <col min="1808" max="1808" width="17.5" style="2" customWidth="1"/>
    <col min="1809" max="2050" width="8.875" style="2"/>
    <col min="2051" max="2051" width="27.375" style="2" customWidth="1"/>
    <col min="2052" max="2053" width="8.875" style="2" customWidth="1"/>
    <col min="2054" max="2063" width="9.5" style="2" bestFit="1" customWidth="1"/>
    <col min="2064" max="2064" width="17.5" style="2" customWidth="1"/>
    <col min="2065" max="2306" width="8.875" style="2"/>
    <col min="2307" max="2307" width="27.375" style="2" customWidth="1"/>
    <col min="2308" max="2309" width="8.875" style="2" customWidth="1"/>
    <col min="2310" max="2319" width="9.5" style="2" bestFit="1" customWidth="1"/>
    <col min="2320" max="2320" width="17.5" style="2" customWidth="1"/>
    <col min="2321" max="2562" width="8.875" style="2"/>
    <col min="2563" max="2563" width="27.375" style="2" customWidth="1"/>
    <col min="2564" max="2565" width="8.875" style="2" customWidth="1"/>
    <col min="2566" max="2575" width="9.5" style="2" bestFit="1" customWidth="1"/>
    <col min="2576" max="2576" width="17.5" style="2" customWidth="1"/>
    <col min="2577" max="2818" width="8.875" style="2"/>
    <col min="2819" max="2819" width="27.375" style="2" customWidth="1"/>
    <col min="2820" max="2821" width="8.875" style="2" customWidth="1"/>
    <col min="2822" max="2831" width="9.5" style="2" bestFit="1" customWidth="1"/>
    <col min="2832" max="2832" width="17.5" style="2" customWidth="1"/>
    <col min="2833" max="3074" width="8.875" style="2"/>
    <col min="3075" max="3075" width="27.375" style="2" customWidth="1"/>
    <col min="3076" max="3077" width="8.875" style="2" customWidth="1"/>
    <col min="3078" max="3087" width="9.5" style="2" bestFit="1" customWidth="1"/>
    <col min="3088" max="3088" width="17.5" style="2" customWidth="1"/>
    <col min="3089" max="3330" width="8.875" style="2"/>
    <col min="3331" max="3331" width="27.375" style="2" customWidth="1"/>
    <col min="3332" max="3333" width="8.875" style="2" customWidth="1"/>
    <col min="3334" max="3343" width="9.5" style="2" bestFit="1" customWidth="1"/>
    <col min="3344" max="3344" width="17.5" style="2" customWidth="1"/>
    <col min="3345" max="3586" width="8.875" style="2"/>
    <col min="3587" max="3587" width="27.375" style="2" customWidth="1"/>
    <col min="3588" max="3589" width="8.875" style="2" customWidth="1"/>
    <col min="3590" max="3599" width="9.5" style="2" bestFit="1" customWidth="1"/>
    <col min="3600" max="3600" width="17.5" style="2" customWidth="1"/>
    <col min="3601" max="3842" width="8.875" style="2"/>
    <col min="3843" max="3843" width="27.375" style="2" customWidth="1"/>
    <col min="3844" max="3845" width="8.875" style="2" customWidth="1"/>
    <col min="3846" max="3855" width="9.5" style="2" bestFit="1" customWidth="1"/>
    <col min="3856" max="3856" width="17.5" style="2" customWidth="1"/>
    <col min="3857" max="4098" width="8.875" style="2"/>
    <col min="4099" max="4099" width="27.375" style="2" customWidth="1"/>
    <col min="4100" max="4101" width="8.875" style="2" customWidth="1"/>
    <col min="4102" max="4111" width="9.5" style="2" bestFit="1" customWidth="1"/>
    <col min="4112" max="4112" width="17.5" style="2" customWidth="1"/>
    <col min="4113" max="4354" width="8.875" style="2"/>
    <col min="4355" max="4355" width="27.375" style="2" customWidth="1"/>
    <col min="4356" max="4357" width="8.875" style="2" customWidth="1"/>
    <col min="4358" max="4367" width="9.5" style="2" bestFit="1" customWidth="1"/>
    <col min="4368" max="4368" width="17.5" style="2" customWidth="1"/>
    <col min="4369" max="4610" width="8.875" style="2"/>
    <col min="4611" max="4611" width="27.375" style="2" customWidth="1"/>
    <col min="4612" max="4613" width="8.875" style="2" customWidth="1"/>
    <col min="4614" max="4623" width="9.5" style="2" bestFit="1" customWidth="1"/>
    <col min="4624" max="4624" width="17.5" style="2" customWidth="1"/>
    <col min="4625" max="4866" width="8.875" style="2"/>
    <col min="4867" max="4867" width="27.375" style="2" customWidth="1"/>
    <col min="4868" max="4869" width="8.875" style="2" customWidth="1"/>
    <col min="4870" max="4879" width="9.5" style="2" bestFit="1" customWidth="1"/>
    <col min="4880" max="4880" width="17.5" style="2" customWidth="1"/>
    <col min="4881" max="5122" width="8.875" style="2"/>
    <col min="5123" max="5123" width="27.375" style="2" customWidth="1"/>
    <col min="5124" max="5125" width="8.875" style="2" customWidth="1"/>
    <col min="5126" max="5135" width="9.5" style="2" bestFit="1" customWidth="1"/>
    <col min="5136" max="5136" width="17.5" style="2" customWidth="1"/>
    <col min="5137" max="5378" width="8.875" style="2"/>
    <col min="5379" max="5379" width="27.375" style="2" customWidth="1"/>
    <col min="5380" max="5381" width="8.875" style="2" customWidth="1"/>
    <col min="5382" max="5391" width="9.5" style="2" bestFit="1" customWidth="1"/>
    <col min="5392" max="5392" width="17.5" style="2" customWidth="1"/>
    <col min="5393" max="5634" width="8.875" style="2"/>
    <col min="5635" max="5635" width="27.375" style="2" customWidth="1"/>
    <col min="5636" max="5637" width="8.875" style="2" customWidth="1"/>
    <col min="5638" max="5647" width="9.5" style="2" bestFit="1" customWidth="1"/>
    <col min="5648" max="5648" width="17.5" style="2" customWidth="1"/>
    <col min="5649" max="5890" width="8.875" style="2"/>
    <col min="5891" max="5891" width="27.375" style="2" customWidth="1"/>
    <col min="5892" max="5893" width="8.875" style="2" customWidth="1"/>
    <col min="5894" max="5903" width="9.5" style="2" bestFit="1" customWidth="1"/>
    <col min="5904" max="5904" width="17.5" style="2" customWidth="1"/>
    <col min="5905" max="6146" width="8.875" style="2"/>
    <col min="6147" max="6147" width="27.375" style="2" customWidth="1"/>
    <col min="6148" max="6149" width="8.875" style="2" customWidth="1"/>
    <col min="6150" max="6159" width="9.5" style="2" bestFit="1" customWidth="1"/>
    <col min="6160" max="6160" width="17.5" style="2" customWidth="1"/>
    <col min="6161" max="6402" width="8.875" style="2"/>
    <col min="6403" max="6403" width="27.375" style="2" customWidth="1"/>
    <col min="6404" max="6405" width="8.875" style="2" customWidth="1"/>
    <col min="6406" max="6415" width="9.5" style="2" bestFit="1" customWidth="1"/>
    <col min="6416" max="6416" width="17.5" style="2" customWidth="1"/>
    <col min="6417" max="6658" width="8.875" style="2"/>
    <col min="6659" max="6659" width="27.375" style="2" customWidth="1"/>
    <col min="6660" max="6661" width="8.875" style="2" customWidth="1"/>
    <col min="6662" max="6671" width="9.5" style="2" bestFit="1" customWidth="1"/>
    <col min="6672" max="6672" width="17.5" style="2" customWidth="1"/>
    <col min="6673" max="6914" width="8.875" style="2"/>
    <col min="6915" max="6915" width="27.375" style="2" customWidth="1"/>
    <col min="6916" max="6917" width="8.875" style="2" customWidth="1"/>
    <col min="6918" max="6927" width="9.5" style="2" bestFit="1" customWidth="1"/>
    <col min="6928" max="6928" width="17.5" style="2" customWidth="1"/>
    <col min="6929" max="7170" width="8.875" style="2"/>
    <col min="7171" max="7171" width="27.375" style="2" customWidth="1"/>
    <col min="7172" max="7173" width="8.875" style="2" customWidth="1"/>
    <col min="7174" max="7183" width="9.5" style="2" bestFit="1" customWidth="1"/>
    <col min="7184" max="7184" width="17.5" style="2" customWidth="1"/>
    <col min="7185" max="7426" width="8.875" style="2"/>
    <col min="7427" max="7427" width="27.375" style="2" customWidth="1"/>
    <col min="7428" max="7429" width="8.875" style="2" customWidth="1"/>
    <col min="7430" max="7439" width="9.5" style="2" bestFit="1" customWidth="1"/>
    <col min="7440" max="7440" width="17.5" style="2" customWidth="1"/>
    <col min="7441" max="7682" width="8.875" style="2"/>
    <col min="7683" max="7683" width="27.375" style="2" customWidth="1"/>
    <col min="7684" max="7685" width="8.875" style="2" customWidth="1"/>
    <col min="7686" max="7695" width="9.5" style="2" bestFit="1" customWidth="1"/>
    <col min="7696" max="7696" width="17.5" style="2" customWidth="1"/>
    <col min="7697" max="7938" width="8.875" style="2"/>
    <col min="7939" max="7939" width="27.375" style="2" customWidth="1"/>
    <col min="7940" max="7941" width="8.875" style="2" customWidth="1"/>
    <col min="7942" max="7951" width="9.5" style="2" bestFit="1" customWidth="1"/>
    <col min="7952" max="7952" width="17.5" style="2" customWidth="1"/>
    <col min="7953" max="8194" width="8.875" style="2"/>
    <col min="8195" max="8195" width="27.375" style="2" customWidth="1"/>
    <col min="8196" max="8197" width="8.875" style="2" customWidth="1"/>
    <col min="8198" max="8207" width="9.5" style="2" bestFit="1" customWidth="1"/>
    <col min="8208" max="8208" width="17.5" style="2" customWidth="1"/>
    <col min="8209" max="8450" width="8.875" style="2"/>
    <col min="8451" max="8451" width="27.375" style="2" customWidth="1"/>
    <col min="8452" max="8453" width="8.875" style="2" customWidth="1"/>
    <col min="8454" max="8463" width="9.5" style="2" bestFit="1" customWidth="1"/>
    <col min="8464" max="8464" width="17.5" style="2" customWidth="1"/>
    <col min="8465" max="8706" width="8.875" style="2"/>
    <col min="8707" max="8707" width="27.375" style="2" customWidth="1"/>
    <col min="8708" max="8709" width="8.875" style="2" customWidth="1"/>
    <col min="8710" max="8719" width="9.5" style="2" bestFit="1" customWidth="1"/>
    <col min="8720" max="8720" width="17.5" style="2" customWidth="1"/>
    <col min="8721" max="8962" width="8.875" style="2"/>
    <col min="8963" max="8963" width="27.375" style="2" customWidth="1"/>
    <col min="8964" max="8965" width="8.875" style="2" customWidth="1"/>
    <col min="8966" max="8975" width="9.5" style="2" bestFit="1" customWidth="1"/>
    <col min="8976" max="8976" width="17.5" style="2" customWidth="1"/>
    <col min="8977" max="9218" width="8.875" style="2"/>
    <col min="9219" max="9219" width="27.375" style="2" customWidth="1"/>
    <col min="9220" max="9221" width="8.875" style="2" customWidth="1"/>
    <col min="9222" max="9231" width="9.5" style="2" bestFit="1" customWidth="1"/>
    <col min="9232" max="9232" width="17.5" style="2" customWidth="1"/>
    <col min="9233" max="9474" width="8.875" style="2"/>
    <col min="9475" max="9475" width="27.375" style="2" customWidth="1"/>
    <col min="9476" max="9477" width="8.875" style="2" customWidth="1"/>
    <col min="9478" max="9487" width="9.5" style="2" bestFit="1" customWidth="1"/>
    <col min="9488" max="9488" width="17.5" style="2" customWidth="1"/>
    <col min="9489" max="9730" width="8.875" style="2"/>
    <col min="9731" max="9731" width="27.375" style="2" customWidth="1"/>
    <col min="9732" max="9733" width="8.875" style="2" customWidth="1"/>
    <col min="9734" max="9743" width="9.5" style="2" bestFit="1" customWidth="1"/>
    <col min="9744" max="9744" width="17.5" style="2" customWidth="1"/>
    <col min="9745" max="9986" width="8.875" style="2"/>
    <col min="9987" max="9987" width="27.375" style="2" customWidth="1"/>
    <col min="9988" max="9989" width="8.875" style="2" customWidth="1"/>
    <col min="9990" max="9999" width="9.5" style="2" bestFit="1" customWidth="1"/>
    <col min="10000" max="10000" width="17.5" style="2" customWidth="1"/>
    <col min="10001" max="10242" width="8.875" style="2"/>
    <col min="10243" max="10243" width="27.375" style="2" customWidth="1"/>
    <col min="10244" max="10245" width="8.875" style="2" customWidth="1"/>
    <col min="10246" max="10255" width="9.5" style="2" bestFit="1" customWidth="1"/>
    <col min="10256" max="10256" width="17.5" style="2" customWidth="1"/>
    <col min="10257" max="10498" width="8.875" style="2"/>
    <col min="10499" max="10499" width="27.375" style="2" customWidth="1"/>
    <col min="10500" max="10501" width="8.875" style="2" customWidth="1"/>
    <col min="10502" max="10511" width="9.5" style="2" bestFit="1" customWidth="1"/>
    <col min="10512" max="10512" width="17.5" style="2" customWidth="1"/>
    <col min="10513" max="10754" width="8.875" style="2"/>
    <col min="10755" max="10755" width="27.375" style="2" customWidth="1"/>
    <col min="10756" max="10757" width="8.875" style="2" customWidth="1"/>
    <col min="10758" max="10767" width="9.5" style="2" bestFit="1" customWidth="1"/>
    <col min="10768" max="10768" width="17.5" style="2" customWidth="1"/>
    <col min="10769" max="11010" width="8.875" style="2"/>
    <col min="11011" max="11011" width="27.375" style="2" customWidth="1"/>
    <col min="11012" max="11013" width="8.875" style="2" customWidth="1"/>
    <col min="11014" max="11023" width="9.5" style="2" bestFit="1" customWidth="1"/>
    <col min="11024" max="11024" width="17.5" style="2" customWidth="1"/>
    <col min="11025" max="11266" width="8.875" style="2"/>
    <col min="11267" max="11267" width="27.375" style="2" customWidth="1"/>
    <col min="11268" max="11269" width="8.875" style="2" customWidth="1"/>
    <col min="11270" max="11279" width="9.5" style="2" bestFit="1" customWidth="1"/>
    <col min="11280" max="11280" width="17.5" style="2" customWidth="1"/>
    <col min="11281" max="11522" width="8.875" style="2"/>
    <col min="11523" max="11523" width="27.375" style="2" customWidth="1"/>
    <col min="11524" max="11525" width="8.875" style="2" customWidth="1"/>
    <col min="11526" max="11535" width="9.5" style="2" bestFit="1" customWidth="1"/>
    <col min="11536" max="11536" width="17.5" style="2" customWidth="1"/>
    <col min="11537" max="11778" width="8.875" style="2"/>
    <col min="11779" max="11779" width="27.375" style="2" customWidth="1"/>
    <col min="11780" max="11781" width="8.875" style="2" customWidth="1"/>
    <col min="11782" max="11791" width="9.5" style="2" bestFit="1" customWidth="1"/>
    <col min="11792" max="11792" width="17.5" style="2" customWidth="1"/>
    <col min="11793" max="12034" width="8.875" style="2"/>
    <col min="12035" max="12035" width="27.375" style="2" customWidth="1"/>
    <col min="12036" max="12037" width="8.875" style="2" customWidth="1"/>
    <col min="12038" max="12047" width="9.5" style="2" bestFit="1" customWidth="1"/>
    <col min="12048" max="12048" width="17.5" style="2" customWidth="1"/>
    <col min="12049" max="12290" width="8.875" style="2"/>
    <col min="12291" max="12291" width="27.375" style="2" customWidth="1"/>
    <col min="12292" max="12293" width="8.875" style="2" customWidth="1"/>
    <col min="12294" max="12303" width="9.5" style="2" bestFit="1" customWidth="1"/>
    <col min="12304" max="12304" width="17.5" style="2" customWidth="1"/>
    <col min="12305" max="12546" width="8.875" style="2"/>
    <col min="12547" max="12547" width="27.375" style="2" customWidth="1"/>
    <col min="12548" max="12549" width="8.875" style="2" customWidth="1"/>
    <col min="12550" max="12559" width="9.5" style="2" bestFit="1" customWidth="1"/>
    <col min="12560" max="12560" width="17.5" style="2" customWidth="1"/>
    <col min="12561" max="12802" width="8.875" style="2"/>
    <col min="12803" max="12803" width="27.375" style="2" customWidth="1"/>
    <col min="12804" max="12805" width="8.875" style="2" customWidth="1"/>
    <col min="12806" max="12815" width="9.5" style="2" bestFit="1" customWidth="1"/>
    <col min="12816" max="12816" width="17.5" style="2" customWidth="1"/>
    <col min="12817" max="13058" width="8.875" style="2"/>
    <col min="13059" max="13059" width="27.375" style="2" customWidth="1"/>
    <col min="13060" max="13061" width="8.875" style="2" customWidth="1"/>
    <col min="13062" max="13071" width="9.5" style="2" bestFit="1" customWidth="1"/>
    <col min="13072" max="13072" width="17.5" style="2" customWidth="1"/>
    <col min="13073" max="13314" width="8.875" style="2"/>
    <col min="13315" max="13315" width="27.375" style="2" customWidth="1"/>
    <col min="13316" max="13317" width="8.875" style="2" customWidth="1"/>
    <col min="13318" max="13327" width="9.5" style="2" bestFit="1" customWidth="1"/>
    <col min="13328" max="13328" width="17.5" style="2" customWidth="1"/>
    <col min="13329" max="13570" width="8.875" style="2"/>
    <col min="13571" max="13571" width="27.375" style="2" customWidth="1"/>
    <col min="13572" max="13573" width="8.875" style="2" customWidth="1"/>
    <col min="13574" max="13583" width="9.5" style="2" bestFit="1" customWidth="1"/>
    <col min="13584" max="13584" width="17.5" style="2" customWidth="1"/>
    <col min="13585" max="13826" width="8.875" style="2"/>
    <col min="13827" max="13827" width="27.375" style="2" customWidth="1"/>
    <col min="13828" max="13829" width="8.875" style="2" customWidth="1"/>
    <col min="13830" max="13839" width="9.5" style="2" bestFit="1" customWidth="1"/>
    <col min="13840" max="13840" width="17.5" style="2" customWidth="1"/>
    <col min="13841" max="14082" width="8.875" style="2"/>
    <col min="14083" max="14083" width="27.375" style="2" customWidth="1"/>
    <col min="14084" max="14085" width="8.875" style="2" customWidth="1"/>
    <col min="14086" max="14095" width="9.5" style="2" bestFit="1" customWidth="1"/>
    <col min="14096" max="14096" width="17.5" style="2" customWidth="1"/>
    <col min="14097" max="14338" width="8.875" style="2"/>
    <col min="14339" max="14339" width="27.375" style="2" customWidth="1"/>
    <col min="14340" max="14341" width="8.875" style="2" customWidth="1"/>
    <col min="14342" max="14351" width="9.5" style="2" bestFit="1" customWidth="1"/>
    <col min="14352" max="14352" width="17.5" style="2" customWidth="1"/>
    <col min="14353" max="14594" width="8.875" style="2"/>
    <col min="14595" max="14595" width="27.375" style="2" customWidth="1"/>
    <col min="14596" max="14597" width="8.875" style="2" customWidth="1"/>
    <col min="14598" max="14607" width="9.5" style="2" bestFit="1" customWidth="1"/>
    <col min="14608" max="14608" width="17.5" style="2" customWidth="1"/>
    <col min="14609" max="14850" width="8.875" style="2"/>
    <col min="14851" max="14851" width="27.375" style="2" customWidth="1"/>
    <col min="14852" max="14853" width="8.875" style="2" customWidth="1"/>
    <col min="14854" max="14863" width="9.5" style="2" bestFit="1" customWidth="1"/>
    <col min="14864" max="14864" width="17.5" style="2" customWidth="1"/>
    <col min="14865" max="15106" width="8.875" style="2"/>
    <col min="15107" max="15107" width="27.375" style="2" customWidth="1"/>
    <col min="15108" max="15109" width="8.875" style="2" customWidth="1"/>
    <col min="15110" max="15119" width="9.5" style="2" bestFit="1" customWidth="1"/>
    <col min="15120" max="15120" width="17.5" style="2" customWidth="1"/>
    <col min="15121" max="15362" width="8.875" style="2"/>
    <col min="15363" max="15363" width="27.375" style="2" customWidth="1"/>
    <col min="15364" max="15365" width="8.875" style="2" customWidth="1"/>
    <col min="15366" max="15375" width="9.5" style="2" bestFit="1" customWidth="1"/>
    <col min="15376" max="15376" width="17.5" style="2" customWidth="1"/>
    <col min="15377" max="15618" width="8.875" style="2"/>
    <col min="15619" max="15619" width="27.375" style="2" customWidth="1"/>
    <col min="15620" max="15621" width="8.875" style="2" customWidth="1"/>
    <col min="15622" max="15631" width="9.5" style="2" bestFit="1" customWidth="1"/>
    <col min="15632" max="15632" width="17.5" style="2" customWidth="1"/>
    <col min="15633" max="15874" width="8.875" style="2"/>
    <col min="15875" max="15875" width="27.375" style="2" customWidth="1"/>
    <col min="15876" max="15877" width="8.875" style="2" customWidth="1"/>
    <col min="15878" max="15887" width="9.5" style="2" bestFit="1" customWidth="1"/>
    <col min="15888" max="15888" width="17.5" style="2" customWidth="1"/>
    <col min="15889" max="16130" width="8.875" style="2"/>
    <col min="16131" max="16131" width="27.375" style="2" customWidth="1"/>
    <col min="16132" max="16133" width="8.875" style="2" customWidth="1"/>
    <col min="16134" max="16143" width="9.5" style="2" bestFit="1" customWidth="1"/>
    <col min="16144" max="16144" width="17.5" style="2" customWidth="1"/>
    <col min="16145" max="16384" width="8.875" style="2"/>
  </cols>
  <sheetData>
    <row r="2" spans="2:22" ht="19.5" customHeight="1" x14ac:dyDescent="0.15">
      <c r="B2" s="87" t="s">
        <v>181</v>
      </c>
      <c r="C2" s="88"/>
      <c r="D2" s="88"/>
      <c r="E2" s="88"/>
      <c r="F2" s="88"/>
      <c r="G2" s="88"/>
    </row>
    <row r="4" spans="2:22" s="7" customFormat="1" ht="12.6" customHeight="1" x14ac:dyDescent="0.15">
      <c r="B4" s="3" t="s">
        <v>7</v>
      </c>
      <c r="C4" s="111"/>
      <c r="D4" s="111"/>
      <c r="E4" s="111"/>
      <c r="F4" s="111"/>
      <c r="G4" s="111"/>
      <c r="H4" s="111"/>
      <c r="I4" s="111"/>
      <c r="J4" s="111"/>
      <c r="K4" s="5"/>
      <c r="L4" s="6"/>
      <c r="M4" s="6"/>
      <c r="N4" s="6"/>
    </row>
    <row r="5" spans="2:22" s="7" customFormat="1" ht="12.6" customHeight="1" x14ac:dyDescent="0.15">
      <c r="B5" s="112" t="s">
        <v>8</v>
      </c>
      <c r="C5" s="3" t="s">
        <v>9</v>
      </c>
      <c r="D5" s="111"/>
      <c r="E5" s="115"/>
      <c r="F5" s="115"/>
      <c r="G5" s="115"/>
      <c r="H5" s="115"/>
      <c r="I5" s="115"/>
      <c r="J5" s="115"/>
      <c r="K5" s="5"/>
      <c r="L5" s="6"/>
      <c r="M5" s="6"/>
    </row>
    <row r="6" spans="2:22" s="7" customFormat="1" ht="12.6" customHeight="1" x14ac:dyDescent="0.15">
      <c r="B6" s="113"/>
      <c r="C6" s="3" t="s">
        <v>10</v>
      </c>
      <c r="D6" s="116"/>
      <c r="E6" s="117"/>
      <c r="F6" s="118"/>
      <c r="G6" s="9" t="s">
        <v>11</v>
      </c>
      <c r="H6" s="116"/>
      <c r="I6" s="117"/>
      <c r="J6" s="118"/>
      <c r="K6" s="5"/>
      <c r="L6" s="6"/>
      <c r="M6" s="6"/>
    </row>
    <row r="7" spans="2:22" s="7" customFormat="1" ht="12.6" customHeight="1" x14ac:dyDescent="0.15">
      <c r="B7" s="114"/>
      <c r="C7" s="3" t="s">
        <v>76</v>
      </c>
      <c r="D7" s="119"/>
      <c r="E7" s="119"/>
      <c r="F7" s="119"/>
      <c r="G7" s="120" t="s">
        <v>77</v>
      </c>
      <c r="H7" s="121"/>
      <c r="I7" s="121"/>
      <c r="J7" s="122"/>
      <c r="K7" s="5"/>
      <c r="L7" s="6"/>
      <c r="M7" s="6"/>
      <c r="N7" s="6"/>
    </row>
    <row r="8" spans="2:22" ht="12.6" customHeight="1" x14ac:dyDescent="0.15">
      <c r="B8" s="3" t="s">
        <v>78</v>
      </c>
      <c r="C8" s="111"/>
      <c r="D8" s="111"/>
      <c r="E8" s="111"/>
      <c r="F8" s="111"/>
      <c r="G8" s="111"/>
      <c r="H8" s="111"/>
      <c r="I8" s="111"/>
      <c r="J8" s="111"/>
      <c r="K8" s="5"/>
      <c r="L8" s="6"/>
      <c r="M8" s="6"/>
      <c r="N8" s="6"/>
      <c r="O8" s="7"/>
      <c r="P8" s="7"/>
      <c r="Q8" s="7"/>
      <c r="R8" s="7"/>
      <c r="S8" s="7"/>
      <c r="T8" s="7"/>
      <c r="U8" s="7"/>
      <c r="V8" s="7"/>
    </row>
    <row r="9" spans="2:22" ht="12.6" customHeight="1" x14ac:dyDescent="0.15">
      <c r="B9" s="10"/>
      <c r="C9" s="10"/>
      <c r="D9" s="11"/>
      <c r="E9" s="12"/>
      <c r="F9" s="12"/>
      <c r="G9" s="12"/>
      <c r="H9" s="12"/>
      <c r="I9" s="12"/>
      <c r="J9" s="12"/>
      <c r="K9" s="6"/>
      <c r="L9" s="4"/>
      <c r="M9" s="8" t="s">
        <v>122</v>
      </c>
      <c r="N9" s="90"/>
      <c r="O9" s="13" t="s">
        <v>123</v>
      </c>
      <c r="P9" s="7"/>
      <c r="Q9" s="7"/>
      <c r="R9" s="7"/>
      <c r="S9" s="7"/>
      <c r="T9" s="7"/>
      <c r="U9" s="7"/>
      <c r="V9" s="7"/>
    </row>
    <row r="10" spans="2:22" ht="12.6" customHeight="1" x14ac:dyDescent="0.15">
      <c r="B10" s="1" t="s">
        <v>125</v>
      </c>
      <c r="C10" s="1"/>
      <c r="D10" s="14"/>
      <c r="F10" s="15"/>
      <c r="G10" s="15"/>
      <c r="H10" s="15"/>
      <c r="I10" s="15"/>
      <c r="J10" s="15"/>
      <c r="K10" s="15"/>
      <c r="L10" s="16"/>
      <c r="M10" s="16"/>
      <c r="N10" s="16"/>
      <c r="O10" s="16"/>
    </row>
    <row r="11" spans="2:22" ht="12.6" customHeight="1" x14ac:dyDescent="0.15">
      <c r="B11" s="1"/>
      <c r="C11" s="1"/>
      <c r="D11" s="17" t="s">
        <v>12</v>
      </c>
      <c r="E11" s="17" t="s">
        <v>13</v>
      </c>
      <c r="F11" s="17" t="s">
        <v>14</v>
      </c>
      <c r="G11" s="17" t="s">
        <v>15</v>
      </c>
      <c r="H11" s="17" t="s">
        <v>16</v>
      </c>
      <c r="I11" s="17" t="s">
        <v>17</v>
      </c>
      <c r="J11" s="17" t="s">
        <v>18</v>
      </c>
      <c r="K11" s="17" t="s">
        <v>19</v>
      </c>
      <c r="L11" s="17" t="s">
        <v>20</v>
      </c>
      <c r="M11" s="17" t="s">
        <v>21</v>
      </c>
      <c r="N11" s="17" t="s">
        <v>22</v>
      </c>
      <c r="O11" s="17" t="s">
        <v>23</v>
      </c>
    </row>
    <row r="12" spans="2:22" ht="12.6" customHeight="1" x14ac:dyDescent="0.15">
      <c r="B12" s="18" t="s">
        <v>27</v>
      </c>
      <c r="C12" s="18"/>
      <c r="D12" s="19"/>
      <c r="E12" s="19"/>
      <c r="F12" s="19"/>
      <c r="G12" s="19"/>
      <c r="H12" s="19"/>
      <c r="I12" s="19"/>
      <c r="J12" s="19"/>
      <c r="K12" s="19"/>
      <c r="L12" s="19"/>
      <c r="M12" s="19"/>
      <c r="N12" s="19"/>
      <c r="O12" s="19"/>
    </row>
    <row r="13" spans="2:22" ht="12.6" customHeight="1" x14ac:dyDescent="0.15">
      <c r="B13" s="18" t="s">
        <v>56</v>
      </c>
      <c r="C13" s="18"/>
      <c r="D13" s="20"/>
      <c r="E13" s="20"/>
      <c r="F13" s="20"/>
      <c r="G13" s="20"/>
      <c r="H13" s="20"/>
      <c r="I13" s="20"/>
      <c r="J13" s="20"/>
      <c r="K13" s="20"/>
      <c r="L13" s="20"/>
      <c r="M13" s="20"/>
      <c r="N13" s="20"/>
      <c r="O13" s="20"/>
    </row>
    <row r="14" spans="2:22" ht="12.6" customHeight="1" x14ac:dyDescent="0.15">
      <c r="B14" s="18" t="s">
        <v>57</v>
      </c>
      <c r="C14" s="18"/>
      <c r="D14" s="19"/>
      <c r="E14" s="19"/>
      <c r="F14" s="19"/>
      <c r="G14" s="19"/>
      <c r="H14" s="19"/>
      <c r="I14" s="19"/>
      <c r="J14" s="19"/>
      <c r="K14" s="19"/>
      <c r="L14" s="19"/>
      <c r="M14" s="19"/>
      <c r="N14" s="19"/>
      <c r="O14" s="19"/>
    </row>
    <row r="15" spans="2:22" ht="12.6" customHeight="1" x14ac:dyDescent="0.15">
      <c r="B15" s="18" t="s">
        <v>58</v>
      </c>
      <c r="C15" s="18"/>
      <c r="D15" s="89">
        <f>4.19*D14*(D13-D12)*60/1000</f>
        <v>0</v>
      </c>
      <c r="E15" s="89">
        <f t="shared" ref="E15:O15" si="0">4.19*E14*(E13-E12)*60/1000</f>
        <v>0</v>
      </c>
      <c r="F15" s="89">
        <f t="shared" si="0"/>
        <v>0</v>
      </c>
      <c r="G15" s="89">
        <f t="shared" si="0"/>
        <v>0</v>
      </c>
      <c r="H15" s="89">
        <f t="shared" si="0"/>
        <v>0</v>
      </c>
      <c r="I15" s="89">
        <f t="shared" si="0"/>
        <v>0</v>
      </c>
      <c r="J15" s="89">
        <f t="shared" si="0"/>
        <v>0</v>
      </c>
      <c r="K15" s="89">
        <f t="shared" si="0"/>
        <v>0</v>
      </c>
      <c r="L15" s="89">
        <f t="shared" si="0"/>
        <v>0</v>
      </c>
      <c r="M15" s="89">
        <f t="shared" si="0"/>
        <v>0</v>
      </c>
      <c r="N15" s="89">
        <f t="shared" si="0"/>
        <v>0</v>
      </c>
      <c r="O15" s="89">
        <f t="shared" si="0"/>
        <v>0</v>
      </c>
    </row>
    <row r="16" spans="2:22" ht="12.6" customHeight="1" x14ac:dyDescent="0.15">
      <c r="B16" s="18" t="s">
        <v>28</v>
      </c>
      <c r="C16" s="18"/>
      <c r="D16" s="19"/>
      <c r="E16" s="19"/>
      <c r="F16" s="19"/>
      <c r="G16" s="19"/>
      <c r="H16" s="19"/>
      <c r="I16" s="19"/>
      <c r="J16" s="19"/>
      <c r="K16" s="19"/>
      <c r="L16" s="19"/>
      <c r="M16" s="19"/>
      <c r="N16" s="19"/>
      <c r="O16" s="19"/>
    </row>
    <row r="17" spans="2:17" ht="12.6" customHeight="1" x14ac:dyDescent="0.15">
      <c r="B17" s="18" t="s">
        <v>29</v>
      </c>
      <c r="C17" s="18"/>
      <c r="D17" s="21"/>
      <c r="E17" s="21"/>
      <c r="F17" s="21"/>
      <c r="G17" s="21"/>
      <c r="H17" s="21"/>
      <c r="I17" s="21"/>
      <c r="J17" s="21"/>
      <c r="K17" s="21"/>
      <c r="L17" s="21"/>
      <c r="M17" s="21"/>
      <c r="N17" s="21"/>
      <c r="O17" s="21"/>
      <c r="P17" s="22" t="s">
        <v>79</v>
      </c>
    </row>
    <row r="18" spans="2:17" ht="12.6" customHeight="1" x14ac:dyDescent="0.15">
      <c r="B18" s="18" t="s">
        <v>30</v>
      </c>
      <c r="C18" s="18"/>
      <c r="D18" s="91">
        <f>D15*D16*D17</f>
        <v>0</v>
      </c>
      <c r="E18" s="91">
        <f t="shared" ref="E18:O18" si="1">E15*E16*E17</f>
        <v>0</v>
      </c>
      <c r="F18" s="91">
        <f t="shared" si="1"/>
        <v>0</v>
      </c>
      <c r="G18" s="91">
        <f t="shared" si="1"/>
        <v>0</v>
      </c>
      <c r="H18" s="91">
        <f t="shared" si="1"/>
        <v>0</v>
      </c>
      <c r="I18" s="91">
        <f t="shared" si="1"/>
        <v>0</v>
      </c>
      <c r="J18" s="91">
        <f t="shared" si="1"/>
        <v>0</v>
      </c>
      <c r="K18" s="91">
        <f t="shared" si="1"/>
        <v>0</v>
      </c>
      <c r="L18" s="91">
        <f t="shared" si="1"/>
        <v>0</v>
      </c>
      <c r="M18" s="91">
        <f t="shared" si="1"/>
        <v>0</v>
      </c>
      <c r="N18" s="91">
        <f t="shared" si="1"/>
        <v>0</v>
      </c>
      <c r="O18" s="91">
        <f t="shared" si="1"/>
        <v>0</v>
      </c>
      <c r="P18" s="92">
        <f>SUM(D18:O18)</f>
        <v>0</v>
      </c>
    </row>
    <row r="19" spans="2:17" ht="12.6" customHeight="1" x14ac:dyDescent="0.15">
      <c r="B19" s="23"/>
      <c r="C19" s="24"/>
      <c r="D19" s="24"/>
      <c r="E19" s="24"/>
      <c r="F19" s="24"/>
      <c r="G19" s="24"/>
      <c r="H19" s="24"/>
      <c r="I19" s="24"/>
      <c r="J19" s="24"/>
      <c r="K19" s="24"/>
      <c r="L19" s="24"/>
      <c r="M19" s="24"/>
      <c r="N19" s="24"/>
      <c r="O19" s="24"/>
      <c r="P19" s="24"/>
    </row>
    <row r="20" spans="2:17" ht="12.6" customHeight="1" x14ac:dyDescent="0.15">
      <c r="B20" s="25" t="s">
        <v>80</v>
      </c>
      <c r="C20" s="25"/>
      <c r="D20" s="26"/>
      <c r="E20" s="27"/>
      <c r="F20" s="27"/>
      <c r="G20" s="27"/>
      <c r="H20" s="27"/>
      <c r="I20" s="27"/>
      <c r="J20" s="27"/>
      <c r="K20" s="27"/>
      <c r="L20" s="16"/>
      <c r="M20" s="16"/>
      <c r="N20" s="16"/>
      <c r="O20" s="16"/>
    </row>
    <row r="21" spans="2:17" ht="12.6" customHeight="1" x14ac:dyDescent="0.15">
      <c r="B21" s="25" t="s">
        <v>81</v>
      </c>
      <c r="C21" s="25"/>
      <c r="D21" s="26"/>
      <c r="E21" s="27"/>
      <c r="F21" s="27"/>
      <c r="G21" s="27"/>
      <c r="H21" s="27"/>
      <c r="I21" s="27"/>
      <c r="J21" s="27"/>
      <c r="K21" s="27"/>
      <c r="L21" s="16"/>
      <c r="M21" s="16"/>
      <c r="N21" s="16"/>
      <c r="O21" s="16"/>
    </row>
    <row r="22" spans="2:17" ht="12.6" customHeight="1" x14ac:dyDescent="0.15">
      <c r="B22" s="123" t="s">
        <v>31</v>
      </c>
      <c r="C22" s="124"/>
      <c r="D22" s="126"/>
      <c r="E22" s="127"/>
      <c r="F22" s="128"/>
      <c r="G22" s="30"/>
      <c r="H22" s="31"/>
      <c r="I22" s="129"/>
      <c r="J22" s="129"/>
    </row>
    <row r="23" spans="2:17" ht="12.6" customHeight="1" x14ac:dyDescent="0.15">
      <c r="B23" s="130" t="s">
        <v>35</v>
      </c>
      <c r="C23" s="131"/>
      <c r="D23" s="126"/>
      <c r="E23" s="127"/>
      <c r="F23" s="128"/>
      <c r="G23" s="30"/>
    </row>
    <row r="24" spans="2:17" ht="12.6" customHeight="1" x14ac:dyDescent="0.15">
      <c r="B24" s="123" t="s">
        <v>124</v>
      </c>
      <c r="C24" s="124"/>
      <c r="D24" s="125"/>
      <c r="E24" s="125"/>
      <c r="F24" s="125"/>
      <c r="G24" s="33" t="s">
        <v>83</v>
      </c>
    </row>
    <row r="25" spans="2:17" ht="12.6" customHeight="1" x14ac:dyDescent="0.15">
      <c r="B25" s="123" t="s">
        <v>32</v>
      </c>
      <c r="C25" s="124"/>
      <c r="D25" s="125"/>
      <c r="E25" s="125"/>
      <c r="F25" s="125"/>
      <c r="G25" s="33" t="s">
        <v>33</v>
      </c>
    </row>
    <row r="26" spans="2:17" ht="12.6" customHeight="1" x14ac:dyDescent="0.15">
      <c r="B26" s="123" t="s">
        <v>36</v>
      </c>
      <c r="C26" s="124"/>
      <c r="D26" s="132"/>
      <c r="E26" s="132"/>
      <c r="F26" s="132"/>
      <c r="G26" s="34" t="s">
        <v>37</v>
      </c>
    </row>
    <row r="27" spans="2:17" ht="12.6" customHeight="1" x14ac:dyDescent="0.15">
      <c r="B27" s="123" t="s">
        <v>42</v>
      </c>
      <c r="C27" s="124"/>
      <c r="D27" s="119"/>
      <c r="E27" s="119"/>
      <c r="F27" s="119"/>
      <c r="G27" s="35"/>
    </row>
    <row r="28" spans="2:17" ht="12.6" customHeight="1" x14ac:dyDescent="0.15">
      <c r="B28" s="28" t="s">
        <v>38</v>
      </c>
      <c r="C28" s="29"/>
      <c r="D28" s="133"/>
      <c r="E28" s="133"/>
      <c r="F28" s="133"/>
      <c r="I28" s="23"/>
    </row>
    <row r="29" spans="2:17" ht="12.6" customHeight="1" x14ac:dyDescent="0.15">
      <c r="B29" s="123" t="s">
        <v>39</v>
      </c>
      <c r="C29" s="139"/>
      <c r="D29" s="132"/>
      <c r="E29" s="132"/>
      <c r="F29" s="132"/>
      <c r="G29" s="36"/>
      <c r="H29" s="37" t="s">
        <v>70</v>
      </c>
      <c r="I29" s="134"/>
      <c r="J29" s="135"/>
      <c r="K29" s="135"/>
      <c r="L29" s="136"/>
    </row>
    <row r="30" spans="2:17" ht="12.6" customHeight="1" x14ac:dyDescent="0.15">
      <c r="D30" s="38"/>
      <c r="E30" s="37"/>
      <c r="F30" s="39"/>
      <c r="G30" s="40" t="s">
        <v>84</v>
      </c>
      <c r="H30" s="38"/>
      <c r="I30" s="23"/>
    </row>
    <row r="31" spans="2:17" ht="12.6" customHeight="1" x14ac:dyDescent="0.15">
      <c r="D31" s="17" t="s">
        <v>12</v>
      </c>
      <c r="E31" s="17" t="s">
        <v>13</v>
      </c>
      <c r="F31" s="17" t="s">
        <v>14</v>
      </c>
      <c r="G31" s="17" t="s">
        <v>15</v>
      </c>
      <c r="H31" s="17" t="s">
        <v>16</v>
      </c>
      <c r="I31" s="17" t="s">
        <v>17</v>
      </c>
      <c r="J31" s="17" t="s">
        <v>18</v>
      </c>
      <c r="K31" s="17" t="s">
        <v>19</v>
      </c>
      <c r="L31" s="17" t="s">
        <v>20</v>
      </c>
      <c r="M31" s="17" t="s">
        <v>21</v>
      </c>
      <c r="N31" s="17" t="s">
        <v>22</v>
      </c>
      <c r="O31" s="17" t="s">
        <v>23</v>
      </c>
      <c r="P31" s="41" t="s">
        <v>24</v>
      </c>
      <c r="Q31" s="41" t="s">
        <v>85</v>
      </c>
    </row>
    <row r="32" spans="2:17" ht="12.6" customHeight="1" x14ac:dyDescent="0.15">
      <c r="B32" s="137" t="s">
        <v>138</v>
      </c>
      <c r="C32" s="138"/>
      <c r="D32" s="89" t="e">
        <f>D18/($D$25/100*$D$29/1000)</f>
        <v>#DIV/0!</v>
      </c>
      <c r="E32" s="89" t="e">
        <f t="shared" ref="E32:O32" si="2">E18/($D$25/100*$D$29/1000)</f>
        <v>#DIV/0!</v>
      </c>
      <c r="F32" s="89" t="e">
        <f t="shared" si="2"/>
        <v>#DIV/0!</v>
      </c>
      <c r="G32" s="89" t="e">
        <f t="shared" si="2"/>
        <v>#DIV/0!</v>
      </c>
      <c r="H32" s="89" t="e">
        <f t="shared" si="2"/>
        <v>#DIV/0!</v>
      </c>
      <c r="I32" s="89" t="e">
        <f t="shared" si="2"/>
        <v>#DIV/0!</v>
      </c>
      <c r="J32" s="89" t="e">
        <f t="shared" si="2"/>
        <v>#DIV/0!</v>
      </c>
      <c r="K32" s="89" t="e">
        <f t="shared" si="2"/>
        <v>#DIV/0!</v>
      </c>
      <c r="L32" s="89" t="e">
        <f t="shared" si="2"/>
        <v>#DIV/0!</v>
      </c>
      <c r="M32" s="89" t="e">
        <f t="shared" si="2"/>
        <v>#DIV/0!</v>
      </c>
      <c r="N32" s="89" t="e">
        <f t="shared" si="2"/>
        <v>#DIV/0!</v>
      </c>
      <c r="O32" s="89" t="e">
        <f t="shared" si="2"/>
        <v>#DIV/0!</v>
      </c>
      <c r="P32" s="89" t="e">
        <f>SUM(D32:O32)</f>
        <v>#DIV/0!</v>
      </c>
      <c r="Q32" s="42"/>
    </row>
    <row r="33" spans="2:17" ht="12.6" customHeight="1" x14ac:dyDescent="0.15">
      <c r="B33" s="137" t="s">
        <v>86</v>
      </c>
      <c r="C33" s="138"/>
      <c r="D33" s="93" t="e">
        <f>(D15/($D$24*$D$27))*$D$26*$D$27*D16*D17/1000</f>
        <v>#DIV/0!</v>
      </c>
      <c r="E33" s="93" t="e">
        <f t="shared" ref="E33:O33" si="3">(E15/($D$24*$D$27))*$D$26*$D$27*E16*E17/1000</f>
        <v>#DIV/0!</v>
      </c>
      <c r="F33" s="93" t="e">
        <f t="shared" si="3"/>
        <v>#DIV/0!</v>
      </c>
      <c r="G33" s="93" t="e">
        <f t="shared" si="3"/>
        <v>#DIV/0!</v>
      </c>
      <c r="H33" s="93" t="e">
        <f t="shared" si="3"/>
        <v>#DIV/0!</v>
      </c>
      <c r="I33" s="93" t="e">
        <f t="shared" si="3"/>
        <v>#DIV/0!</v>
      </c>
      <c r="J33" s="93" t="e">
        <f t="shared" si="3"/>
        <v>#DIV/0!</v>
      </c>
      <c r="K33" s="93" t="e">
        <f t="shared" si="3"/>
        <v>#DIV/0!</v>
      </c>
      <c r="L33" s="93" t="e">
        <f t="shared" si="3"/>
        <v>#DIV/0!</v>
      </c>
      <c r="M33" s="93" t="e">
        <f t="shared" si="3"/>
        <v>#DIV/0!</v>
      </c>
      <c r="N33" s="93" t="e">
        <f t="shared" si="3"/>
        <v>#DIV/0!</v>
      </c>
      <c r="O33" s="93" t="e">
        <f t="shared" si="3"/>
        <v>#DIV/0!</v>
      </c>
      <c r="P33" s="93" t="e">
        <f>SUM(D33:O33)</f>
        <v>#DIV/0!</v>
      </c>
      <c r="Q33" s="41" t="s">
        <v>51</v>
      </c>
    </row>
    <row r="34" spans="2:17" ht="12.6" customHeight="1" x14ac:dyDescent="0.15">
      <c r="B34" s="43"/>
      <c r="C34" s="44"/>
      <c r="D34" s="45"/>
      <c r="E34" s="45"/>
      <c r="F34" s="45"/>
      <c r="G34" s="45"/>
      <c r="H34" s="45"/>
      <c r="I34" s="45"/>
      <c r="J34" s="45"/>
      <c r="K34" s="45"/>
      <c r="L34" s="45"/>
      <c r="M34" s="45"/>
      <c r="N34" s="45"/>
      <c r="O34" s="45"/>
      <c r="P34" s="46"/>
    </row>
    <row r="35" spans="2:17" ht="12.6" customHeight="1" x14ac:dyDescent="0.15">
      <c r="B35" s="25" t="s">
        <v>87</v>
      </c>
      <c r="C35" s="25"/>
      <c r="D35" s="47"/>
      <c r="E35" s="47"/>
      <c r="F35" s="47"/>
      <c r="G35" s="47"/>
      <c r="H35" s="47"/>
      <c r="I35" s="47"/>
      <c r="J35" s="47"/>
      <c r="K35" s="47"/>
      <c r="L35" s="47"/>
      <c r="M35" s="47"/>
      <c r="N35" s="47"/>
      <c r="O35" s="47"/>
    </row>
    <row r="36" spans="2:17" ht="12.6" customHeight="1" x14ac:dyDescent="0.15">
      <c r="B36" s="25" t="s">
        <v>88</v>
      </c>
      <c r="C36" s="25"/>
      <c r="D36" s="48"/>
      <c r="F36" s="47"/>
      <c r="G36" s="47"/>
      <c r="H36" s="47"/>
      <c r="I36" s="47"/>
      <c r="J36" s="47"/>
      <c r="K36" s="47"/>
      <c r="L36" s="47"/>
      <c r="M36" s="47"/>
      <c r="N36" s="47"/>
      <c r="O36" s="47"/>
    </row>
    <row r="37" spans="2:17" ht="12.6" customHeight="1" x14ac:dyDescent="0.15">
      <c r="B37" s="123" t="s">
        <v>31</v>
      </c>
      <c r="C37" s="124"/>
      <c r="D37" s="126"/>
      <c r="E37" s="127"/>
      <c r="F37" s="128"/>
      <c r="G37" s="30"/>
      <c r="H37" s="31"/>
      <c r="I37" s="129"/>
      <c r="J37" s="129"/>
    </row>
    <row r="38" spans="2:17" ht="12.6" customHeight="1" x14ac:dyDescent="0.15">
      <c r="B38" s="130" t="s">
        <v>35</v>
      </c>
      <c r="C38" s="131"/>
      <c r="D38" s="126"/>
      <c r="E38" s="127"/>
      <c r="F38" s="128"/>
      <c r="G38" s="30"/>
    </row>
    <row r="39" spans="2:17" ht="12.6" customHeight="1" x14ac:dyDescent="0.15">
      <c r="B39" s="123" t="s">
        <v>82</v>
      </c>
      <c r="C39" s="124"/>
      <c r="D39" s="125"/>
      <c r="E39" s="125"/>
      <c r="F39" s="125"/>
      <c r="G39" s="33" t="s">
        <v>83</v>
      </c>
    </row>
    <row r="40" spans="2:17" ht="12.6" customHeight="1" x14ac:dyDescent="0.15">
      <c r="B40" s="123" t="s">
        <v>32</v>
      </c>
      <c r="C40" s="124"/>
      <c r="D40" s="125"/>
      <c r="E40" s="125"/>
      <c r="F40" s="125"/>
      <c r="G40" s="33" t="s">
        <v>33</v>
      </c>
    </row>
    <row r="41" spans="2:17" ht="12.6" customHeight="1" x14ac:dyDescent="0.15">
      <c r="B41" s="123" t="s">
        <v>36</v>
      </c>
      <c r="C41" s="124"/>
      <c r="D41" s="132"/>
      <c r="E41" s="132"/>
      <c r="F41" s="132"/>
      <c r="G41" s="34" t="s">
        <v>37</v>
      </c>
    </row>
    <row r="42" spans="2:17" ht="12.6" customHeight="1" x14ac:dyDescent="0.15">
      <c r="B42" s="123" t="s">
        <v>42</v>
      </c>
      <c r="C42" s="124"/>
      <c r="D42" s="119"/>
      <c r="E42" s="119"/>
      <c r="F42" s="119"/>
      <c r="G42" s="35"/>
    </row>
    <row r="43" spans="2:17" ht="12.6" customHeight="1" x14ac:dyDescent="0.15">
      <c r="B43" s="28" t="s">
        <v>38</v>
      </c>
      <c r="C43" s="29"/>
      <c r="D43" s="133"/>
      <c r="E43" s="133"/>
      <c r="F43" s="133"/>
      <c r="G43" s="40" t="s">
        <v>179</v>
      </c>
      <c r="I43" s="23"/>
    </row>
    <row r="44" spans="2:17" ht="12.6" customHeight="1" x14ac:dyDescent="0.15">
      <c r="B44" s="123" t="s">
        <v>39</v>
      </c>
      <c r="C44" s="139"/>
      <c r="D44" s="132"/>
      <c r="E44" s="132"/>
      <c r="F44" s="132"/>
      <c r="G44" s="36"/>
      <c r="H44" s="40" t="s">
        <v>91</v>
      </c>
    </row>
    <row r="45" spans="2:17" ht="12.6" customHeight="1" x14ac:dyDescent="0.15">
      <c r="G45" s="40" t="s">
        <v>84</v>
      </c>
      <c r="I45" s="37" t="s">
        <v>70</v>
      </c>
      <c r="J45" s="134"/>
      <c r="K45" s="135"/>
      <c r="L45" s="135"/>
      <c r="M45" s="136"/>
    </row>
    <row r="46" spans="2:17" ht="12.6" customHeight="1" x14ac:dyDescent="0.15">
      <c r="B46" s="49"/>
      <c r="C46" s="49"/>
      <c r="D46" s="50"/>
      <c r="E46" s="37"/>
      <c r="F46" s="39"/>
      <c r="H46" s="38"/>
      <c r="I46" s="37"/>
      <c r="J46" s="39"/>
      <c r="K46" s="38"/>
      <c r="L46" s="38"/>
      <c r="M46" s="51"/>
    </row>
    <row r="47" spans="2:17" ht="12.6" customHeight="1" x14ac:dyDescent="0.15">
      <c r="D47" s="17" t="s">
        <v>12</v>
      </c>
      <c r="E47" s="17" t="s">
        <v>13</v>
      </c>
      <c r="F47" s="17" t="s">
        <v>14</v>
      </c>
      <c r="G47" s="17" t="s">
        <v>15</v>
      </c>
      <c r="H47" s="17" t="s">
        <v>16</v>
      </c>
      <c r="I47" s="17" t="s">
        <v>17</v>
      </c>
      <c r="J47" s="17" t="s">
        <v>18</v>
      </c>
      <c r="K47" s="17" t="s">
        <v>19</v>
      </c>
      <c r="L47" s="17" t="s">
        <v>20</v>
      </c>
      <c r="M47" s="17" t="s">
        <v>21</v>
      </c>
      <c r="N47" s="17" t="s">
        <v>22</v>
      </c>
      <c r="O47" s="17" t="s">
        <v>23</v>
      </c>
      <c r="P47" s="41" t="s">
        <v>24</v>
      </c>
      <c r="Q47" s="41" t="s">
        <v>85</v>
      </c>
    </row>
    <row r="48" spans="2:17" ht="12.6" customHeight="1" x14ac:dyDescent="0.15">
      <c r="B48" s="148" t="s">
        <v>138</v>
      </c>
      <c r="C48" s="148"/>
      <c r="D48" s="89" t="e">
        <f>IF($D$43="電気",0,D18/($D$40/100*$D$44/1000))</f>
        <v>#DIV/0!</v>
      </c>
      <c r="E48" s="89" t="e">
        <f t="shared" ref="E48:O48" si="4">IF($D$43="電気",0,E18/($D$40/100*$D$44/1000))</f>
        <v>#DIV/0!</v>
      </c>
      <c r="F48" s="89" t="e">
        <f t="shared" si="4"/>
        <v>#DIV/0!</v>
      </c>
      <c r="G48" s="89" t="e">
        <f t="shared" si="4"/>
        <v>#DIV/0!</v>
      </c>
      <c r="H48" s="89" t="e">
        <f t="shared" si="4"/>
        <v>#DIV/0!</v>
      </c>
      <c r="I48" s="89" t="e">
        <f t="shared" si="4"/>
        <v>#DIV/0!</v>
      </c>
      <c r="J48" s="89" t="e">
        <f t="shared" si="4"/>
        <v>#DIV/0!</v>
      </c>
      <c r="K48" s="89" t="e">
        <f t="shared" si="4"/>
        <v>#DIV/0!</v>
      </c>
      <c r="L48" s="89" t="e">
        <f t="shared" si="4"/>
        <v>#DIV/0!</v>
      </c>
      <c r="M48" s="89" t="e">
        <f t="shared" si="4"/>
        <v>#DIV/0!</v>
      </c>
      <c r="N48" s="89" t="e">
        <f t="shared" si="4"/>
        <v>#DIV/0!</v>
      </c>
      <c r="O48" s="89" t="e">
        <f t="shared" si="4"/>
        <v>#DIV/0!</v>
      </c>
      <c r="P48" s="89" t="e">
        <f>SUM(D48:O48)</f>
        <v>#DIV/0!</v>
      </c>
      <c r="Q48" s="42"/>
    </row>
    <row r="49" spans="2:17" ht="12.6" customHeight="1" x14ac:dyDescent="0.15">
      <c r="B49" s="148" t="s">
        <v>86</v>
      </c>
      <c r="C49" s="148"/>
      <c r="D49" s="93" t="e">
        <f>(D15/($D$39*$D$42))*$D$41*$D$42*D16*D17/1000</f>
        <v>#DIV/0!</v>
      </c>
      <c r="E49" s="93" t="e">
        <f t="shared" ref="E49:O49" si="5">(E15/($D$39*$D$42))*$D$41*$D$42*E16*E17/1000</f>
        <v>#DIV/0!</v>
      </c>
      <c r="F49" s="93" t="e">
        <f t="shared" si="5"/>
        <v>#DIV/0!</v>
      </c>
      <c r="G49" s="93" t="e">
        <f t="shared" si="5"/>
        <v>#DIV/0!</v>
      </c>
      <c r="H49" s="93" t="e">
        <f t="shared" si="5"/>
        <v>#DIV/0!</v>
      </c>
      <c r="I49" s="93" t="e">
        <f t="shared" si="5"/>
        <v>#DIV/0!</v>
      </c>
      <c r="J49" s="93" t="e">
        <f t="shared" si="5"/>
        <v>#DIV/0!</v>
      </c>
      <c r="K49" s="93" t="e">
        <f t="shared" si="5"/>
        <v>#DIV/0!</v>
      </c>
      <c r="L49" s="93" t="e">
        <f t="shared" si="5"/>
        <v>#DIV/0!</v>
      </c>
      <c r="M49" s="93" t="e">
        <f t="shared" si="5"/>
        <v>#DIV/0!</v>
      </c>
      <c r="N49" s="93" t="e">
        <f t="shared" si="5"/>
        <v>#DIV/0!</v>
      </c>
      <c r="O49" s="93" t="e">
        <f t="shared" si="5"/>
        <v>#DIV/0!</v>
      </c>
      <c r="P49" s="93" t="e">
        <f>SUM(D49:O49)</f>
        <v>#DIV/0!</v>
      </c>
      <c r="Q49" s="41" t="s">
        <v>51</v>
      </c>
    </row>
    <row r="50" spans="2:17" ht="12.6" customHeight="1" x14ac:dyDescent="0.15">
      <c r="B50" s="49"/>
      <c r="C50" s="49"/>
      <c r="D50" s="50" t="s">
        <v>93</v>
      </c>
      <c r="E50" s="37"/>
      <c r="F50" s="39"/>
      <c r="H50" s="38"/>
      <c r="I50" s="37"/>
      <c r="J50" s="39"/>
      <c r="K50" s="38"/>
      <c r="L50" s="38"/>
      <c r="M50" s="51"/>
    </row>
    <row r="51" spans="2:17" ht="12.6" customHeight="1" x14ac:dyDescent="0.15">
      <c r="B51" s="37"/>
      <c r="C51" s="37"/>
      <c r="D51" s="7"/>
      <c r="E51" s="7"/>
      <c r="F51" s="7"/>
      <c r="G51" s="7"/>
      <c r="H51" s="7"/>
      <c r="I51" s="7"/>
      <c r="J51" s="7"/>
      <c r="K51" s="7"/>
      <c r="L51" s="7"/>
      <c r="M51" s="7"/>
      <c r="N51" s="7"/>
      <c r="O51" s="7"/>
      <c r="P51" s="7"/>
    </row>
    <row r="52" spans="2:17" ht="12.6" customHeight="1" x14ac:dyDescent="0.15">
      <c r="B52" s="52" t="s">
        <v>4</v>
      </c>
      <c r="C52" s="7"/>
      <c r="D52" s="53" t="s">
        <v>94</v>
      </c>
      <c r="E52" s="7"/>
      <c r="F52" s="7"/>
      <c r="G52" s="7"/>
      <c r="H52" s="7"/>
      <c r="I52" s="7"/>
      <c r="J52" s="7"/>
      <c r="K52" s="7"/>
      <c r="L52" s="7"/>
      <c r="M52" s="7"/>
      <c r="N52" s="7"/>
      <c r="O52" s="7"/>
      <c r="P52" s="7"/>
    </row>
    <row r="53" spans="2:17" ht="12.6" customHeight="1" x14ac:dyDescent="0.15">
      <c r="B53" s="7"/>
      <c r="C53" s="7"/>
      <c r="D53" s="7" t="s">
        <v>95</v>
      </c>
      <c r="E53" s="7"/>
      <c r="F53" s="7"/>
      <c r="G53" s="7"/>
      <c r="H53" s="7"/>
      <c r="I53" s="7" t="s">
        <v>96</v>
      </c>
      <c r="J53" s="7"/>
      <c r="K53" s="7"/>
      <c r="L53" s="7"/>
      <c r="M53" s="7"/>
      <c r="N53" s="7"/>
      <c r="O53" s="7"/>
      <c r="P53" s="96" t="e">
        <f>P55*I56+P58*I59</f>
        <v>#DIV/0!</v>
      </c>
    </row>
    <row r="54" spans="2:17" ht="12.6" customHeight="1" x14ac:dyDescent="0.15">
      <c r="B54" s="7"/>
      <c r="C54" s="7"/>
      <c r="D54" s="7"/>
      <c r="E54" s="7"/>
      <c r="F54" s="7"/>
      <c r="G54" s="7"/>
      <c r="H54" s="7"/>
      <c r="I54" s="7"/>
      <c r="J54" s="7"/>
      <c r="K54" s="7"/>
      <c r="L54" s="7"/>
      <c r="M54" s="7"/>
      <c r="N54" s="7"/>
      <c r="O54" s="7"/>
      <c r="P54" s="54"/>
    </row>
    <row r="55" spans="2:17" ht="12.6" customHeight="1" x14ac:dyDescent="0.15">
      <c r="B55" s="37" t="s">
        <v>97</v>
      </c>
      <c r="C55" s="37"/>
      <c r="D55" s="55" t="s">
        <v>45</v>
      </c>
      <c r="E55" s="7"/>
      <c r="F55" s="7"/>
      <c r="G55" s="7"/>
      <c r="H55" s="7"/>
      <c r="I55" s="56"/>
      <c r="J55" s="7" t="s">
        <v>52</v>
      </c>
      <c r="K55" s="7" t="s">
        <v>98</v>
      </c>
      <c r="L55" s="7"/>
      <c r="M55" s="7"/>
      <c r="N55" s="7"/>
      <c r="O55" s="7"/>
      <c r="P55" s="96" t="e">
        <f>P32/1000</f>
        <v>#DIV/0!</v>
      </c>
    </row>
    <row r="56" spans="2:17" ht="12.6" customHeight="1" x14ac:dyDescent="0.15">
      <c r="B56" s="37" t="s">
        <v>99</v>
      </c>
      <c r="C56" s="37"/>
      <c r="D56" s="55" t="s">
        <v>46</v>
      </c>
      <c r="E56" s="7"/>
      <c r="F56" s="7"/>
      <c r="G56" s="57" t="s">
        <v>53</v>
      </c>
      <c r="H56" s="94">
        <f>I55</f>
        <v>0</v>
      </c>
      <c r="I56" s="58"/>
      <c r="J56" s="37" t="s">
        <v>70</v>
      </c>
      <c r="K56" s="134"/>
      <c r="L56" s="135"/>
      <c r="M56" s="135"/>
      <c r="N56" s="136"/>
      <c r="O56" s="7"/>
      <c r="P56" s="59"/>
    </row>
    <row r="57" spans="2:17" ht="12.6" customHeight="1" x14ac:dyDescent="0.15">
      <c r="C57" s="37"/>
      <c r="E57" s="7"/>
      <c r="F57" s="7"/>
      <c r="G57" s="37"/>
      <c r="H57" s="7"/>
      <c r="I57" s="60"/>
      <c r="J57" s="37"/>
      <c r="K57" s="32"/>
      <c r="L57" s="32"/>
      <c r="M57" s="32"/>
      <c r="N57" s="32"/>
      <c r="O57" s="7"/>
      <c r="P57" s="61"/>
    </row>
    <row r="58" spans="2:17" ht="12.6" customHeight="1" x14ac:dyDescent="0.15">
      <c r="B58" s="37" t="s">
        <v>100</v>
      </c>
      <c r="C58" s="37"/>
      <c r="D58" s="55" t="s">
        <v>47</v>
      </c>
      <c r="E58" s="7"/>
      <c r="F58" s="7"/>
      <c r="G58" s="7"/>
      <c r="H58" s="7"/>
      <c r="I58" s="7" t="s">
        <v>25</v>
      </c>
      <c r="J58" s="7"/>
      <c r="K58" s="7"/>
      <c r="L58" s="7"/>
      <c r="M58" s="7"/>
      <c r="N58" s="7"/>
      <c r="O58" s="7"/>
      <c r="P58" s="96" t="e">
        <f>P33</f>
        <v>#DIV/0!</v>
      </c>
    </row>
    <row r="59" spans="2:17" ht="12.6" customHeight="1" x14ac:dyDescent="0.15">
      <c r="B59" s="37" t="s">
        <v>101</v>
      </c>
      <c r="C59" s="37"/>
      <c r="D59" s="55" t="s">
        <v>5</v>
      </c>
      <c r="E59" s="7"/>
      <c r="F59" s="7"/>
      <c r="G59" s="7" t="s">
        <v>26</v>
      </c>
      <c r="H59" s="7"/>
      <c r="I59" s="62"/>
      <c r="J59" s="37" t="s">
        <v>70</v>
      </c>
      <c r="K59" s="134"/>
      <c r="L59" s="135"/>
      <c r="M59" s="135"/>
      <c r="N59" s="136"/>
      <c r="O59" s="37"/>
      <c r="P59" s="7"/>
    </row>
    <row r="60" spans="2:17" ht="12.6" customHeight="1" x14ac:dyDescent="0.15">
      <c r="B60" s="7"/>
      <c r="C60" s="7"/>
      <c r="D60" s="7"/>
      <c r="E60" s="7"/>
      <c r="F60" s="7"/>
      <c r="G60" s="7"/>
      <c r="H60" s="7"/>
      <c r="I60" s="7"/>
      <c r="J60" s="7"/>
      <c r="K60" s="7"/>
      <c r="L60" s="7"/>
      <c r="M60" s="7"/>
      <c r="N60" s="7"/>
      <c r="O60" s="7"/>
      <c r="P60" s="7"/>
    </row>
    <row r="61" spans="2:17" ht="12.6" customHeight="1" x14ac:dyDescent="0.15">
      <c r="B61" s="7"/>
      <c r="C61" s="7"/>
      <c r="D61" s="7"/>
      <c r="E61" s="7"/>
      <c r="F61" s="7"/>
      <c r="G61" s="7"/>
      <c r="H61" s="7"/>
      <c r="I61" s="7"/>
      <c r="J61" s="7"/>
      <c r="K61" s="7"/>
      <c r="L61" s="7"/>
      <c r="M61" s="7"/>
      <c r="N61" s="7"/>
      <c r="O61" s="7"/>
      <c r="P61" s="7"/>
    </row>
    <row r="62" spans="2:17" ht="12.6" customHeight="1" x14ac:dyDescent="0.15">
      <c r="B62" s="52" t="s">
        <v>6</v>
      </c>
      <c r="C62" s="7"/>
      <c r="D62" s="53" t="s">
        <v>94</v>
      </c>
      <c r="E62" s="7"/>
      <c r="F62" s="7"/>
      <c r="G62" s="7"/>
      <c r="H62" s="7"/>
      <c r="I62" s="7"/>
      <c r="J62" s="7"/>
      <c r="K62" s="7"/>
      <c r="L62" s="7"/>
      <c r="M62" s="7"/>
      <c r="N62" s="7"/>
      <c r="O62" s="7"/>
      <c r="P62" s="7"/>
      <c r="Q62" s="7"/>
    </row>
    <row r="63" spans="2:17" ht="12.6" customHeight="1" x14ac:dyDescent="0.15">
      <c r="B63" s="7"/>
      <c r="C63" s="7"/>
      <c r="D63" s="7" t="s">
        <v>161</v>
      </c>
      <c r="E63" s="7"/>
      <c r="F63" s="7"/>
      <c r="G63" s="7" t="s">
        <v>1</v>
      </c>
      <c r="H63" s="7"/>
      <c r="I63" s="7"/>
      <c r="J63" s="7"/>
      <c r="K63" s="7"/>
      <c r="L63" s="7"/>
      <c r="M63" s="7"/>
      <c r="N63" s="7"/>
      <c r="O63" s="7"/>
      <c r="P63" s="97" t="e">
        <f>P65*I66+P68*I69+P71</f>
        <v>#DIV/0!</v>
      </c>
      <c r="Q63" s="7"/>
    </row>
    <row r="64" spans="2:17" ht="12.6" customHeight="1" x14ac:dyDescent="0.15">
      <c r="B64" s="7"/>
      <c r="C64" s="7"/>
      <c r="D64" s="7"/>
      <c r="E64" s="7"/>
      <c r="F64" s="7"/>
      <c r="G64" s="7"/>
      <c r="H64" s="7"/>
      <c r="I64" s="7"/>
      <c r="J64" s="7"/>
      <c r="K64" s="7"/>
      <c r="L64" s="7"/>
      <c r="M64" s="7"/>
      <c r="N64" s="7"/>
      <c r="O64" s="7"/>
      <c r="P64" s="63"/>
      <c r="Q64" s="7"/>
    </row>
    <row r="65" spans="2:17" ht="12.6" customHeight="1" x14ac:dyDescent="0.15">
      <c r="B65" s="37" t="s">
        <v>102</v>
      </c>
      <c r="C65" s="37"/>
      <c r="D65" s="55" t="s">
        <v>48</v>
      </c>
      <c r="E65" s="7"/>
      <c r="F65" s="7"/>
      <c r="G65" s="7"/>
      <c r="H65" s="7"/>
      <c r="I65" s="56"/>
      <c r="J65" s="7" t="s">
        <v>52</v>
      </c>
      <c r="K65" s="7" t="s">
        <v>98</v>
      </c>
      <c r="L65" s="7"/>
      <c r="M65" s="7"/>
      <c r="N65" s="7"/>
      <c r="O65" s="7"/>
      <c r="P65" s="96" t="e">
        <f>P48/1000</f>
        <v>#DIV/0!</v>
      </c>
      <c r="Q65" s="7"/>
    </row>
    <row r="66" spans="2:17" ht="12.6" customHeight="1" x14ac:dyDescent="0.15">
      <c r="B66" s="37" t="s">
        <v>103</v>
      </c>
      <c r="C66" s="37"/>
      <c r="D66" s="55" t="s">
        <v>46</v>
      </c>
      <c r="E66" s="7"/>
      <c r="F66" s="7"/>
      <c r="G66" s="57" t="s">
        <v>53</v>
      </c>
      <c r="H66" s="94">
        <f>I65</f>
        <v>0</v>
      </c>
      <c r="I66" s="95">
        <v>0</v>
      </c>
      <c r="J66" s="37" t="s">
        <v>70</v>
      </c>
      <c r="K66" s="134"/>
      <c r="L66" s="149"/>
      <c r="M66" s="149"/>
      <c r="N66" s="150"/>
      <c r="O66" s="7"/>
      <c r="P66" s="64"/>
      <c r="Q66" s="7"/>
    </row>
    <row r="67" spans="2:17" ht="12.6" customHeight="1" x14ac:dyDescent="0.15">
      <c r="B67" s="37"/>
      <c r="C67" s="37"/>
      <c r="D67" s="7"/>
      <c r="E67" s="7"/>
      <c r="F67" s="7"/>
      <c r="G67" s="37"/>
      <c r="H67" s="7"/>
      <c r="I67" s="60"/>
      <c r="J67" s="37"/>
      <c r="K67" s="32"/>
      <c r="L67" s="32"/>
      <c r="M67" s="32"/>
      <c r="N67" s="32"/>
      <c r="O67" s="7"/>
      <c r="P67" s="65"/>
      <c r="Q67" s="7"/>
    </row>
    <row r="68" spans="2:17" ht="12.6" customHeight="1" x14ac:dyDescent="0.15">
      <c r="B68" s="37" t="s">
        <v>104</v>
      </c>
      <c r="C68" s="37"/>
      <c r="D68" s="7" t="s">
        <v>49</v>
      </c>
      <c r="E68" s="7"/>
      <c r="F68" s="7"/>
      <c r="G68" s="7"/>
      <c r="H68" s="7"/>
      <c r="I68" s="7" t="s">
        <v>25</v>
      </c>
      <c r="J68" s="7"/>
      <c r="K68" s="7"/>
      <c r="L68" s="7"/>
      <c r="M68" s="7"/>
      <c r="N68" s="7"/>
      <c r="O68" s="7"/>
      <c r="P68" s="96" t="e">
        <f>P49</f>
        <v>#DIV/0!</v>
      </c>
      <c r="Q68" s="7"/>
    </row>
    <row r="69" spans="2:17" ht="12.6" customHeight="1" x14ac:dyDescent="0.15">
      <c r="B69" s="37" t="s">
        <v>101</v>
      </c>
      <c r="C69" s="37"/>
      <c r="D69" s="7" t="s">
        <v>5</v>
      </c>
      <c r="E69" s="7"/>
      <c r="F69" s="7"/>
      <c r="G69" s="7" t="s">
        <v>26</v>
      </c>
      <c r="H69" s="7"/>
      <c r="I69" s="62"/>
      <c r="J69" s="37" t="s">
        <v>70</v>
      </c>
      <c r="K69" s="140">
        <f>K59</f>
        <v>0</v>
      </c>
      <c r="L69" s="141"/>
      <c r="M69" s="141"/>
      <c r="N69" s="142"/>
      <c r="O69" s="37"/>
      <c r="P69" s="60"/>
      <c r="Q69" s="7"/>
    </row>
    <row r="70" spans="2:17" ht="12.6" customHeight="1" x14ac:dyDescent="0.15">
      <c r="B70" s="37"/>
      <c r="C70" s="37"/>
      <c r="D70" s="7"/>
      <c r="E70" s="7"/>
      <c r="F70" s="7"/>
      <c r="G70" s="7"/>
      <c r="H70" s="7"/>
      <c r="I70" s="7"/>
      <c r="J70" s="7"/>
      <c r="K70" s="7"/>
      <c r="L70" s="7"/>
      <c r="M70" s="7"/>
      <c r="N70" s="7"/>
      <c r="O70" s="37"/>
      <c r="P70" s="60"/>
      <c r="Q70" s="7"/>
    </row>
    <row r="71" spans="2:17" ht="16.5" x14ac:dyDescent="0.15">
      <c r="B71" s="67" t="s">
        <v>139</v>
      </c>
      <c r="D71" s="66" t="s">
        <v>140</v>
      </c>
      <c r="E71" s="7"/>
      <c r="F71" s="7"/>
      <c r="G71" s="7"/>
      <c r="H71" s="7"/>
      <c r="I71" s="66" t="s">
        <v>1</v>
      </c>
      <c r="J71" s="7"/>
      <c r="K71" s="7"/>
      <c r="L71" s="7"/>
      <c r="M71" s="7"/>
      <c r="N71" s="7"/>
      <c r="O71" s="37"/>
      <c r="P71" s="97" t="e">
        <f>MAX(P74,P80)</f>
        <v>#DIV/0!</v>
      </c>
      <c r="Q71" s="7"/>
    </row>
    <row r="72" spans="2:17" ht="13.5" x14ac:dyDescent="0.15">
      <c r="B72" s="68"/>
      <c r="C72" s="66"/>
      <c r="D72" s="66"/>
      <c r="E72" s="7"/>
      <c r="F72" s="7"/>
      <c r="G72" s="7"/>
      <c r="H72" s="7"/>
      <c r="I72" s="7"/>
      <c r="J72" s="7"/>
      <c r="K72" s="7"/>
      <c r="L72" s="7"/>
      <c r="M72" s="7"/>
      <c r="N72" s="7"/>
      <c r="O72" s="37"/>
      <c r="P72" s="60"/>
      <c r="Q72" s="7"/>
    </row>
    <row r="73" spans="2:17" ht="13.5" x14ac:dyDescent="0.15">
      <c r="B73" s="69" t="s">
        <v>141</v>
      </c>
      <c r="C73" s="66"/>
      <c r="D73" s="66"/>
      <c r="E73" s="7"/>
      <c r="F73" s="7"/>
      <c r="G73" s="7"/>
      <c r="H73" s="7"/>
      <c r="I73" s="7"/>
      <c r="J73" s="7"/>
      <c r="K73" s="7"/>
      <c r="L73" s="7"/>
      <c r="M73" s="7"/>
      <c r="N73" s="7"/>
      <c r="O73" s="37"/>
      <c r="P73" s="60"/>
      <c r="Q73" s="7"/>
    </row>
    <row r="74" spans="2:17" ht="16.5" x14ac:dyDescent="0.15">
      <c r="B74" s="66"/>
      <c r="D74" s="68" t="s">
        <v>142</v>
      </c>
      <c r="E74" s="7"/>
      <c r="F74" s="7"/>
      <c r="G74" s="7"/>
      <c r="H74" s="7"/>
      <c r="I74" s="66" t="s">
        <v>1</v>
      </c>
      <c r="J74" s="7"/>
      <c r="K74" s="7"/>
      <c r="L74" s="7"/>
      <c r="M74" s="7"/>
      <c r="N74" s="7"/>
      <c r="O74" s="37"/>
      <c r="P74" s="97">
        <f>P75*P76*P77</f>
        <v>0</v>
      </c>
      <c r="Q74" s="7"/>
    </row>
    <row r="75" spans="2:17" ht="16.5" x14ac:dyDescent="0.15">
      <c r="B75" s="70" t="s">
        <v>143</v>
      </c>
      <c r="D75" s="66" t="s">
        <v>144</v>
      </c>
      <c r="E75" s="7"/>
      <c r="F75" s="7"/>
      <c r="G75" s="7"/>
      <c r="H75" s="7"/>
      <c r="I75" s="66" t="s">
        <v>145</v>
      </c>
      <c r="J75" s="7"/>
      <c r="K75" s="7"/>
      <c r="L75" s="7"/>
      <c r="M75" s="7"/>
      <c r="N75" s="7"/>
      <c r="O75" s="37"/>
      <c r="P75" s="62"/>
      <c r="Q75" s="7"/>
    </row>
    <row r="76" spans="2:17" ht="13.5" x14ac:dyDescent="0.15">
      <c r="B76" s="70" t="s">
        <v>146</v>
      </c>
      <c r="D76" s="66" t="s">
        <v>147</v>
      </c>
      <c r="E76" s="7"/>
      <c r="F76" s="7"/>
      <c r="G76" s="7"/>
      <c r="H76" s="7"/>
      <c r="I76" s="66" t="s">
        <v>148</v>
      </c>
      <c r="J76" s="7"/>
      <c r="K76" s="7"/>
      <c r="L76" s="7"/>
      <c r="M76" s="7"/>
      <c r="N76" s="7"/>
      <c r="O76" s="37"/>
      <c r="P76" s="62"/>
      <c r="Q76" s="7"/>
    </row>
    <row r="77" spans="2:17" ht="16.5" x14ac:dyDescent="0.15">
      <c r="B77" s="70" t="s">
        <v>149</v>
      </c>
      <c r="D77" s="66" t="s">
        <v>150</v>
      </c>
      <c r="E77" s="7"/>
      <c r="F77" s="7"/>
      <c r="G77" s="7"/>
      <c r="H77" s="7"/>
      <c r="I77" s="66" t="s">
        <v>136</v>
      </c>
      <c r="J77" s="7"/>
      <c r="K77" s="7"/>
      <c r="L77" s="7"/>
      <c r="M77" s="7"/>
      <c r="N77" s="7"/>
      <c r="O77" s="37"/>
      <c r="P77" s="62"/>
      <c r="Q77" s="7"/>
    </row>
    <row r="78" spans="2:17" ht="13.5" x14ac:dyDescent="0.15">
      <c r="B78" s="66"/>
      <c r="C78" s="66"/>
      <c r="D78" s="66"/>
      <c r="E78" s="7"/>
      <c r="F78" s="7"/>
      <c r="G78" s="7"/>
      <c r="H78" s="7"/>
      <c r="I78" s="7"/>
      <c r="J78" s="7"/>
      <c r="K78" s="7"/>
      <c r="L78" s="7"/>
      <c r="M78" s="7"/>
      <c r="N78" s="7"/>
      <c r="O78" s="37"/>
      <c r="P78" s="60"/>
      <c r="Q78" s="7"/>
    </row>
    <row r="79" spans="2:17" ht="13.5" x14ac:dyDescent="0.15">
      <c r="B79" s="69" t="s">
        <v>151</v>
      </c>
      <c r="C79" s="66"/>
      <c r="D79" s="66"/>
      <c r="E79" s="7"/>
      <c r="F79" s="7"/>
      <c r="G79" s="7"/>
      <c r="H79" s="7"/>
      <c r="I79" s="7"/>
      <c r="J79" s="7"/>
      <c r="K79" s="7"/>
      <c r="L79" s="7"/>
      <c r="M79" s="7"/>
      <c r="N79" s="7"/>
      <c r="O79" s="37"/>
      <c r="P79" s="60"/>
      <c r="Q79" s="7"/>
    </row>
    <row r="80" spans="2:17" ht="16.5" x14ac:dyDescent="0.15">
      <c r="B80" s="66"/>
      <c r="D80" s="68" t="s">
        <v>152</v>
      </c>
      <c r="E80" s="7"/>
      <c r="F80" s="7"/>
      <c r="G80" s="7"/>
      <c r="H80" s="7"/>
      <c r="I80" s="66" t="s">
        <v>1</v>
      </c>
      <c r="J80" s="7"/>
      <c r="K80" s="7"/>
      <c r="L80" s="7"/>
      <c r="M80" s="7"/>
      <c r="N80" s="7"/>
      <c r="O80" s="37"/>
      <c r="P80" s="97" t="e">
        <f>P81*P82*P83</f>
        <v>#DIV/0!</v>
      </c>
      <c r="Q80" s="7"/>
    </row>
    <row r="81" spans="2:17" ht="13.5" x14ac:dyDescent="0.15">
      <c r="B81" s="70" t="s">
        <v>153</v>
      </c>
      <c r="D81" s="66" t="s">
        <v>154</v>
      </c>
      <c r="E81" s="7"/>
      <c r="F81" s="7"/>
      <c r="G81" s="7"/>
      <c r="H81" s="7"/>
      <c r="I81" s="66" t="s">
        <v>155</v>
      </c>
      <c r="J81" s="7"/>
      <c r="K81" s="7"/>
      <c r="L81" s="7"/>
      <c r="M81" s="7"/>
      <c r="N81" s="7"/>
      <c r="O81" s="37"/>
      <c r="P81" s="62"/>
      <c r="Q81" s="7"/>
    </row>
    <row r="82" spans="2:17" ht="13.5" x14ac:dyDescent="0.15">
      <c r="B82" s="70" t="s">
        <v>156</v>
      </c>
      <c r="D82" s="66" t="s">
        <v>157</v>
      </c>
      <c r="E82" s="7"/>
      <c r="F82" s="7"/>
      <c r="G82" s="7"/>
      <c r="H82" s="7"/>
      <c r="I82" s="66" t="s">
        <v>145</v>
      </c>
      <c r="J82" s="7"/>
      <c r="K82" s="7"/>
      <c r="L82" s="7"/>
      <c r="M82" s="7"/>
      <c r="N82" s="7"/>
      <c r="O82" s="37"/>
      <c r="P82" s="96" t="e">
        <f>P65</f>
        <v>#DIV/0!</v>
      </c>
      <c r="Q82" s="7"/>
    </row>
    <row r="83" spans="2:17" ht="16.5" x14ac:dyDescent="0.15">
      <c r="B83" s="70" t="s">
        <v>158</v>
      </c>
      <c r="D83" s="66" t="s">
        <v>159</v>
      </c>
      <c r="E83" s="7"/>
      <c r="F83" s="7"/>
      <c r="G83" s="7"/>
      <c r="H83" s="7"/>
      <c r="I83" s="66" t="s">
        <v>160</v>
      </c>
      <c r="J83" s="7"/>
      <c r="K83" s="7"/>
      <c r="L83" s="7"/>
      <c r="M83" s="7"/>
      <c r="N83" s="7"/>
      <c r="O83" s="37"/>
      <c r="P83" s="62"/>
      <c r="Q83" s="7"/>
    </row>
    <row r="84" spans="2:17" ht="12" x14ac:dyDescent="0.15">
      <c r="B84" s="37"/>
      <c r="C84" s="37"/>
      <c r="D84" s="7"/>
      <c r="E84" s="7"/>
      <c r="F84" s="7"/>
      <c r="G84" s="7"/>
      <c r="H84" s="7"/>
      <c r="I84" s="7"/>
      <c r="J84" s="7"/>
      <c r="K84" s="7"/>
      <c r="L84" s="7"/>
      <c r="M84" s="7"/>
      <c r="N84" s="7"/>
      <c r="O84" s="37"/>
      <c r="P84" s="60"/>
      <c r="Q84" s="7"/>
    </row>
    <row r="85" spans="2:17" ht="12.6" customHeight="1" x14ac:dyDescent="0.15">
      <c r="B85" s="37"/>
      <c r="C85" s="37"/>
      <c r="D85" s="7"/>
      <c r="E85" s="7"/>
      <c r="F85" s="7"/>
      <c r="G85" s="7"/>
      <c r="H85" s="7"/>
      <c r="I85" s="7"/>
      <c r="J85" s="7"/>
      <c r="K85" s="7"/>
      <c r="L85" s="7"/>
      <c r="M85" s="7"/>
      <c r="N85" s="7"/>
      <c r="O85" s="37"/>
      <c r="P85" s="60"/>
      <c r="Q85" s="7"/>
    </row>
    <row r="86" spans="2:17" ht="12.6" customHeight="1" x14ac:dyDescent="0.15">
      <c r="B86" s="52" t="s">
        <v>105</v>
      </c>
      <c r="C86" s="52"/>
      <c r="D86" s="7"/>
      <c r="E86" s="7"/>
      <c r="F86" s="7"/>
      <c r="G86" s="7"/>
      <c r="H86" s="7"/>
      <c r="I86" s="7"/>
      <c r="J86" s="7"/>
      <c r="K86" s="7"/>
      <c r="L86" s="7"/>
      <c r="M86" s="7"/>
      <c r="N86" s="7"/>
      <c r="O86" s="7"/>
      <c r="P86" s="7"/>
      <c r="Q86" s="7"/>
    </row>
    <row r="87" spans="2:17" ht="12.6" customHeight="1" x14ac:dyDescent="0.15">
      <c r="B87" s="37" t="s">
        <v>106</v>
      </c>
      <c r="C87" s="37"/>
      <c r="D87" s="7" t="s">
        <v>0</v>
      </c>
      <c r="E87" s="7"/>
      <c r="F87" s="7"/>
      <c r="G87" s="7" t="s">
        <v>1</v>
      </c>
      <c r="H87" s="7"/>
      <c r="I87" s="7"/>
      <c r="J87" s="7"/>
      <c r="K87" s="7"/>
      <c r="L87" s="7"/>
      <c r="M87" s="7"/>
      <c r="N87" s="7"/>
      <c r="O87" s="7"/>
      <c r="P87" s="96" t="e">
        <f>ROUNDDOWN((P53-P63),0)</f>
        <v>#DIV/0!</v>
      </c>
    </row>
    <row r="88" spans="2:17" ht="12.6" customHeight="1" x14ac:dyDescent="0.15">
      <c r="B88" s="37"/>
      <c r="C88" s="37"/>
      <c r="D88" s="7" t="s">
        <v>107</v>
      </c>
      <c r="E88" s="7"/>
      <c r="F88" s="7"/>
      <c r="G88" s="7"/>
      <c r="H88" s="7"/>
      <c r="I88" s="7"/>
      <c r="J88" s="7"/>
      <c r="K88" s="7"/>
      <c r="L88" s="7"/>
      <c r="M88" s="7"/>
      <c r="N88" s="7"/>
      <c r="O88" s="7"/>
      <c r="P88" s="71"/>
    </row>
    <row r="89" spans="2:17" ht="12.6" customHeight="1" x14ac:dyDescent="0.15">
      <c r="B89" s="37" t="s">
        <v>108</v>
      </c>
      <c r="C89" s="37"/>
      <c r="D89" s="7" t="s">
        <v>2</v>
      </c>
      <c r="E89" s="7"/>
      <c r="F89" s="7"/>
      <c r="G89" s="7" t="s">
        <v>1</v>
      </c>
      <c r="H89" s="7"/>
      <c r="I89" s="7"/>
      <c r="J89" s="7"/>
      <c r="K89" s="7"/>
      <c r="L89" s="7"/>
      <c r="M89" s="7"/>
      <c r="N89" s="7"/>
      <c r="O89" s="7"/>
      <c r="P89" s="7"/>
    </row>
    <row r="90" spans="2:17" ht="12.6" customHeight="1" x14ac:dyDescent="0.15">
      <c r="B90" s="37" t="s">
        <v>109</v>
      </c>
      <c r="C90" s="37"/>
      <c r="D90" s="7" t="s">
        <v>3</v>
      </c>
      <c r="E90" s="7"/>
      <c r="F90" s="7"/>
      <c r="G90" s="7" t="s">
        <v>1</v>
      </c>
      <c r="H90" s="7"/>
      <c r="I90" s="7"/>
      <c r="J90" s="7"/>
      <c r="K90" s="7"/>
      <c r="L90" s="7"/>
      <c r="M90" s="7"/>
      <c r="N90" s="7"/>
      <c r="O90" s="7"/>
      <c r="P90" s="7"/>
    </row>
    <row r="91" spans="2:17" ht="12.6" customHeight="1" x14ac:dyDescent="0.15">
      <c r="B91" s="37"/>
      <c r="C91" s="37"/>
      <c r="D91" s="7"/>
      <c r="E91" s="7"/>
      <c r="F91" s="7"/>
      <c r="G91" s="7"/>
      <c r="H91" s="7"/>
      <c r="I91" s="7"/>
      <c r="J91" s="7"/>
      <c r="K91" s="7"/>
      <c r="L91" s="7"/>
      <c r="M91" s="7"/>
      <c r="N91" s="7"/>
      <c r="O91" s="7"/>
      <c r="P91" s="7"/>
    </row>
    <row r="92" spans="2:17" ht="12.6" customHeight="1" x14ac:dyDescent="0.15">
      <c r="B92" s="72" t="s">
        <v>110</v>
      </c>
      <c r="C92" s="73"/>
      <c r="D92" s="73"/>
      <c r="E92" s="73"/>
      <c r="F92" s="73"/>
      <c r="G92" s="73"/>
      <c r="H92" s="73"/>
      <c r="I92" s="73"/>
      <c r="J92" s="73"/>
      <c r="K92" s="73"/>
      <c r="L92" s="73"/>
      <c r="M92" s="73"/>
      <c r="N92" s="73"/>
      <c r="O92" s="73"/>
      <c r="P92" s="74"/>
      <c r="Q92" s="7"/>
    </row>
    <row r="93" spans="2:17" ht="12.6" customHeight="1" x14ac:dyDescent="0.15">
      <c r="B93" s="143"/>
      <c r="C93" s="144"/>
      <c r="D93" s="144"/>
      <c r="E93" s="144"/>
      <c r="F93" s="144"/>
      <c r="G93" s="144"/>
      <c r="H93" s="144"/>
      <c r="I93" s="144"/>
      <c r="J93" s="144"/>
      <c r="K93" s="144"/>
      <c r="L93" s="144"/>
      <c r="M93" s="144"/>
      <c r="N93" s="144"/>
      <c r="O93" s="144"/>
      <c r="P93" s="145"/>
      <c r="Q93" s="7"/>
    </row>
    <row r="94" spans="2:17" ht="12.6" customHeight="1" x14ac:dyDescent="0.15">
      <c r="B94" s="144"/>
      <c r="C94" s="144"/>
      <c r="D94" s="144"/>
      <c r="E94" s="144"/>
      <c r="F94" s="144"/>
      <c r="G94" s="144"/>
      <c r="H94" s="144"/>
      <c r="I94" s="144"/>
      <c r="J94" s="144"/>
      <c r="K94" s="144"/>
      <c r="L94" s="144"/>
      <c r="M94" s="144"/>
      <c r="N94" s="144"/>
      <c r="O94" s="144"/>
      <c r="P94" s="145"/>
      <c r="Q94" s="7"/>
    </row>
    <row r="95" spans="2:17" ht="12.6" customHeight="1" x14ac:dyDescent="0.15">
      <c r="B95" s="144"/>
      <c r="C95" s="144"/>
      <c r="D95" s="144"/>
      <c r="E95" s="144"/>
      <c r="F95" s="144"/>
      <c r="G95" s="144"/>
      <c r="H95" s="144"/>
      <c r="I95" s="144"/>
      <c r="J95" s="144"/>
      <c r="K95" s="144"/>
      <c r="L95" s="144"/>
      <c r="M95" s="144"/>
      <c r="N95" s="144"/>
      <c r="O95" s="144"/>
      <c r="P95" s="145"/>
      <c r="Q95" s="7"/>
    </row>
    <row r="96" spans="2:17" ht="12.6" customHeight="1" x14ac:dyDescent="0.15">
      <c r="B96" s="73"/>
      <c r="C96" s="73"/>
      <c r="D96" s="73"/>
      <c r="E96" s="73"/>
      <c r="F96" s="73"/>
      <c r="G96" s="73"/>
      <c r="H96" s="73"/>
      <c r="I96" s="73"/>
      <c r="J96" s="73"/>
      <c r="K96" s="73"/>
      <c r="L96" s="73"/>
      <c r="M96" s="73"/>
      <c r="N96" s="73"/>
      <c r="O96" s="73"/>
      <c r="P96" s="74"/>
      <c r="Q96" s="7"/>
    </row>
    <row r="97" spans="2:18" ht="12.6" customHeight="1" x14ac:dyDescent="0.15">
      <c r="B97" s="73"/>
      <c r="C97" s="73"/>
      <c r="D97" s="73"/>
      <c r="E97" s="73"/>
      <c r="F97" s="73"/>
      <c r="G97" s="73"/>
      <c r="H97" s="73"/>
      <c r="I97" s="73"/>
      <c r="J97" s="73"/>
      <c r="K97" s="73"/>
      <c r="L97" s="73"/>
      <c r="M97" s="73"/>
      <c r="N97" s="73"/>
      <c r="O97" s="73"/>
      <c r="P97" s="74"/>
      <c r="Q97" s="7"/>
    </row>
    <row r="98" spans="2:18" ht="12.6" customHeight="1" x14ac:dyDescent="0.15">
      <c r="B98" s="75" t="s">
        <v>170</v>
      </c>
      <c r="C98" s="76"/>
      <c r="D98" s="77" t="s">
        <v>67</v>
      </c>
      <c r="M98" s="7"/>
      <c r="N98" s="7"/>
      <c r="O98" s="53" t="s">
        <v>178</v>
      </c>
      <c r="P98" s="7"/>
      <c r="Q98" s="7"/>
    </row>
    <row r="99" spans="2:18" ht="12.6" customHeight="1" x14ac:dyDescent="0.15">
      <c r="B99" s="146" t="s">
        <v>68</v>
      </c>
      <c r="C99" s="147"/>
      <c r="D99" s="42"/>
      <c r="E99" s="42"/>
      <c r="F99" s="42"/>
      <c r="G99" s="42"/>
      <c r="H99" s="42"/>
      <c r="I99" s="42"/>
      <c r="J99" s="42"/>
      <c r="K99" s="42"/>
      <c r="L99" s="42"/>
      <c r="M99" s="42"/>
      <c r="N99" s="42"/>
      <c r="O99" s="42"/>
      <c r="P99" s="41" t="s">
        <v>69</v>
      </c>
      <c r="Q99" s="7"/>
      <c r="R99" s="7"/>
    </row>
    <row r="100" spans="2:18" ht="12.6" customHeight="1" x14ac:dyDescent="0.15">
      <c r="B100" s="78" t="s">
        <v>111</v>
      </c>
      <c r="C100" s="79" t="s">
        <v>112</v>
      </c>
      <c r="D100" s="80"/>
      <c r="E100" s="80"/>
      <c r="F100" s="80"/>
      <c r="G100" s="80"/>
      <c r="H100" s="80"/>
      <c r="I100" s="80"/>
      <c r="J100" s="80"/>
      <c r="K100" s="80"/>
      <c r="L100" s="81"/>
      <c r="M100" s="81"/>
      <c r="N100" s="81"/>
      <c r="O100" s="81"/>
      <c r="P100" s="82"/>
      <c r="Q100" s="7"/>
      <c r="R100" s="7"/>
    </row>
    <row r="101" spans="2:18" ht="12.6" customHeight="1" x14ac:dyDescent="0.15">
      <c r="B101" s="78" t="s">
        <v>113</v>
      </c>
      <c r="C101" s="79" t="s">
        <v>114</v>
      </c>
      <c r="D101" s="96" t="e">
        <f t="shared" ref="D101:K101" si="6">$P$65*D100/$P$18</f>
        <v>#DIV/0!</v>
      </c>
      <c r="E101" s="96" t="e">
        <f t="shared" si="6"/>
        <v>#DIV/0!</v>
      </c>
      <c r="F101" s="96" t="e">
        <f t="shared" si="6"/>
        <v>#DIV/0!</v>
      </c>
      <c r="G101" s="96" t="e">
        <f t="shared" si="6"/>
        <v>#DIV/0!</v>
      </c>
      <c r="H101" s="96" t="e">
        <f t="shared" si="6"/>
        <v>#DIV/0!</v>
      </c>
      <c r="I101" s="96" t="e">
        <f t="shared" si="6"/>
        <v>#DIV/0!</v>
      </c>
      <c r="J101" s="96" t="e">
        <f t="shared" si="6"/>
        <v>#DIV/0!</v>
      </c>
      <c r="K101" s="96" t="e">
        <f t="shared" si="6"/>
        <v>#DIV/0!</v>
      </c>
      <c r="L101" s="98"/>
      <c r="M101" s="98"/>
      <c r="N101" s="98"/>
      <c r="O101" s="98"/>
      <c r="P101" s="82"/>
      <c r="Q101" s="7"/>
      <c r="R101" s="7"/>
    </row>
    <row r="102" spans="2:18" ht="12.6" customHeight="1" x14ac:dyDescent="0.15">
      <c r="B102" s="78" t="s">
        <v>115</v>
      </c>
      <c r="C102" s="79" t="s">
        <v>116</v>
      </c>
      <c r="D102" s="80"/>
      <c r="E102" s="80"/>
      <c r="F102" s="80"/>
      <c r="G102" s="80"/>
      <c r="H102" s="80"/>
      <c r="I102" s="80"/>
      <c r="J102" s="80"/>
      <c r="K102" s="80"/>
      <c r="L102" s="81"/>
      <c r="M102" s="81"/>
      <c r="N102" s="81"/>
      <c r="O102" s="81"/>
      <c r="P102" s="82"/>
      <c r="Q102" s="7"/>
      <c r="R102" s="7"/>
    </row>
    <row r="103" spans="2:18" ht="12.6" customHeight="1" x14ac:dyDescent="0.15">
      <c r="B103" s="78" t="s">
        <v>117</v>
      </c>
      <c r="C103" s="79" t="s">
        <v>118</v>
      </c>
      <c r="D103" s="99" t="e">
        <f>IF(D102&lt;=D101,D102,D101)</f>
        <v>#DIV/0!</v>
      </c>
      <c r="E103" s="99" t="e">
        <f t="shared" ref="E103:K103" si="7">IF(E102&lt;=E101,E102,E101)</f>
        <v>#DIV/0!</v>
      </c>
      <c r="F103" s="99" t="e">
        <f t="shared" si="7"/>
        <v>#DIV/0!</v>
      </c>
      <c r="G103" s="99" t="e">
        <f t="shared" si="7"/>
        <v>#DIV/0!</v>
      </c>
      <c r="H103" s="99" t="e">
        <f t="shared" si="7"/>
        <v>#DIV/0!</v>
      </c>
      <c r="I103" s="99" t="e">
        <f t="shared" si="7"/>
        <v>#DIV/0!</v>
      </c>
      <c r="J103" s="99" t="e">
        <f t="shared" si="7"/>
        <v>#DIV/0!</v>
      </c>
      <c r="K103" s="99" t="e">
        <f t="shared" si="7"/>
        <v>#DIV/0!</v>
      </c>
      <c r="L103" s="98"/>
      <c r="M103" s="98"/>
      <c r="N103" s="98"/>
      <c r="O103" s="98"/>
      <c r="P103" s="82"/>
      <c r="Q103" s="7"/>
      <c r="R103" s="7"/>
    </row>
    <row r="104" spans="2:18" ht="12.6" customHeight="1" x14ac:dyDescent="0.15">
      <c r="B104" s="83" t="s">
        <v>0</v>
      </c>
      <c r="C104" s="84" t="s">
        <v>119</v>
      </c>
      <c r="D104" s="96" t="e">
        <f t="shared" ref="D104:K104" si="8">$P$87*D103/$P$65</f>
        <v>#DIV/0!</v>
      </c>
      <c r="E104" s="96" t="e">
        <f t="shared" si="8"/>
        <v>#DIV/0!</v>
      </c>
      <c r="F104" s="96" t="e">
        <f t="shared" si="8"/>
        <v>#DIV/0!</v>
      </c>
      <c r="G104" s="96" t="e">
        <f t="shared" si="8"/>
        <v>#DIV/0!</v>
      </c>
      <c r="H104" s="96" t="e">
        <f t="shared" si="8"/>
        <v>#DIV/0!</v>
      </c>
      <c r="I104" s="96" t="e">
        <f t="shared" si="8"/>
        <v>#DIV/0!</v>
      </c>
      <c r="J104" s="96" t="e">
        <f t="shared" si="8"/>
        <v>#DIV/0!</v>
      </c>
      <c r="K104" s="96" t="e">
        <f t="shared" si="8"/>
        <v>#DIV/0!</v>
      </c>
      <c r="L104" s="98"/>
      <c r="M104" s="98"/>
      <c r="N104" s="98"/>
      <c r="O104" s="98"/>
      <c r="P104" s="96" t="e">
        <f>SUM(D104:O104)</f>
        <v>#DIV/0!</v>
      </c>
      <c r="Q104" s="7"/>
      <c r="R104" s="7"/>
    </row>
    <row r="105" spans="2:18" ht="12.6" customHeight="1" x14ac:dyDescent="0.15">
      <c r="B105" s="7"/>
      <c r="C105" s="7"/>
      <c r="D105" s="7"/>
      <c r="E105" s="7"/>
      <c r="F105" s="7"/>
      <c r="G105" s="7"/>
      <c r="H105" s="7"/>
      <c r="I105" s="7"/>
      <c r="J105" s="7"/>
      <c r="K105" s="7"/>
      <c r="M105" s="59"/>
      <c r="N105" s="37"/>
      <c r="O105" s="7"/>
      <c r="P105" s="7"/>
      <c r="Q105" s="7"/>
    </row>
    <row r="106" spans="2:18" ht="12.6" customHeight="1" x14ac:dyDescent="0.15">
      <c r="B106" s="7"/>
      <c r="C106" s="7"/>
      <c r="D106" s="7"/>
      <c r="E106" s="7"/>
      <c r="F106" s="7"/>
      <c r="G106" s="7"/>
      <c r="H106" s="7"/>
      <c r="I106" s="7"/>
      <c r="J106" s="7"/>
      <c r="K106" s="7"/>
      <c r="L106" s="7"/>
      <c r="M106" s="7"/>
      <c r="N106" s="7"/>
      <c r="P106" s="100" t="e">
        <f>ROUNDDOWN((P104/C98),0)</f>
        <v>#DIV/0!</v>
      </c>
      <c r="Q106" s="85" t="s">
        <v>120</v>
      </c>
    </row>
    <row r="107" spans="2:18" ht="12.6" customHeight="1" x14ac:dyDescent="0.15">
      <c r="B107" s="86"/>
      <c r="C107" s="7"/>
      <c r="D107" s="7"/>
      <c r="E107" s="7"/>
      <c r="F107" s="7"/>
      <c r="G107" s="7"/>
      <c r="H107" s="7"/>
      <c r="I107" s="7"/>
      <c r="J107" s="7"/>
      <c r="K107" s="7"/>
      <c r="L107" s="7"/>
      <c r="M107" s="7"/>
      <c r="N107" s="7"/>
      <c r="O107" s="7"/>
      <c r="P107" s="71" t="s">
        <v>121</v>
      </c>
      <c r="Q107" s="7"/>
    </row>
  </sheetData>
  <sheetProtection algorithmName="SHA-512" hashValue="lGFWbvZIc4rdPw9S3t9seDwQHWoiSdgp/b5egzdi2jsTzwgxm7sxRJ4IsT3GtKC1UYN1vaW32PrBRN3xYY5Tsg==" saltValue="gxuICqemjORt2BrjGtkuzg==" spinCount="100000" sheet="1" objects="1" scenarios="1"/>
  <mergeCells count="52">
    <mergeCell ref="C4:J4"/>
    <mergeCell ref="B5:B7"/>
    <mergeCell ref="D5:J5"/>
    <mergeCell ref="D6:F6"/>
    <mergeCell ref="H6:J6"/>
    <mergeCell ref="D7:F7"/>
    <mergeCell ref="G7:J7"/>
    <mergeCell ref="C8:J8"/>
    <mergeCell ref="B22:C22"/>
    <mergeCell ref="D22:F22"/>
    <mergeCell ref="I22:J22"/>
    <mergeCell ref="B23:C23"/>
    <mergeCell ref="D23:F23"/>
    <mergeCell ref="B24:C24"/>
    <mergeCell ref="D24:F24"/>
    <mergeCell ref="B25:C25"/>
    <mergeCell ref="D25:F25"/>
    <mergeCell ref="B26:C26"/>
    <mergeCell ref="D26:F26"/>
    <mergeCell ref="B32:C32"/>
    <mergeCell ref="B33:C33"/>
    <mergeCell ref="B37:C37"/>
    <mergeCell ref="D37:F37"/>
    <mergeCell ref="I29:L29"/>
    <mergeCell ref="I37:J37"/>
    <mergeCell ref="B27:C27"/>
    <mergeCell ref="D27:F27"/>
    <mergeCell ref="D28:F28"/>
    <mergeCell ref="B29:C29"/>
    <mergeCell ref="D29:F29"/>
    <mergeCell ref="D41:F41"/>
    <mergeCell ref="B42:C42"/>
    <mergeCell ref="D42:F42"/>
    <mergeCell ref="D43:F43"/>
    <mergeCell ref="B44:C44"/>
    <mergeCell ref="D44:F44"/>
    <mergeCell ref="B38:C38"/>
    <mergeCell ref="D38:F38"/>
    <mergeCell ref="B93:P95"/>
    <mergeCell ref="B99:C99"/>
    <mergeCell ref="B48:C48"/>
    <mergeCell ref="B49:C49"/>
    <mergeCell ref="K56:N56"/>
    <mergeCell ref="K59:N59"/>
    <mergeCell ref="K66:N66"/>
    <mergeCell ref="K69:N69"/>
    <mergeCell ref="J45:M45"/>
    <mergeCell ref="B39:C39"/>
    <mergeCell ref="D39:F39"/>
    <mergeCell ref="B40:C40"/>
    <mergeCell ref="D40:F40"/>
    <mergeCell ref="B41:C41"/>
  </mergeCells>
  <phoneticPr fontId="1"/>
  <pageMargins left="0.23622047244094491" right="0.23622047244094491" top="0.74803149606299213" bottom="0.74803149606299213" header="0.31496062992125984" footer="0.31496062992125984"/>
  <pageSetup paperSize="9" scale="72" fitToHeight="2" orientation="landscape" r:id="rId1"/>
  <rowBreaks count="1" manualBreakCount="1">
    <brk id="51" max="1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88342-A2A3-4983-A1C2-7B6B7F433DA3}">
  <dimension ref="B4:V109"/>
  <sheetViews>
    <sheetView view="pageBreakPreview" zoomScaleNormal="90" zoomScaleSheetLayoutView="100" workbookViewId="0">
      <selection activeCell="B4" sqref="B4"/>
    </sheetView>
  </sheetViews>
  <sheetFormatPr defaultRowHeight="12.6" customHeight="1" x14ac:dyDescent="0.15"/>
  <cols>
    <col min="1" max="1" width="2.5" style="2" customWidth="1"/>
    <col min="2" max="2" width="21.875" style="2" customWidth="1"/>
    <col min="3" max="3" width="10.25" style="2" customWidth="1"/>
    <col min="4" max="9" width="9.75" style="2" customWidth="1"/>
    <col min="10" max="10" width="9.625" style="2" customWidth="1"/>
    <col min="11" max="15" width="9.75" style="2" customWidth="1"/>
    <col min="16" max="16" width="14" style="2" customWidth="1"/>
    <col min="17" max="17" width="11.75" style="2" bestFit="1" customWidth="1"/>
    <col min="18" max="18" width="3.125" style="2" customWidth="1"/>
    <col min="19" max="258" width="9" style="2"/>
    <col min="259" max="259" width="27.375" style="2" customWidth="1"/>
    <col min="260" max="261" width="8.875" style="2" customWidth="1"/>
    <col min="262" max="271" width="9.5" style="2" bestFit="1" customWidth="1"/>
    <col min="272" max="272" width="17.5" style="2" customWidth="1"/>
    <col min="273" max="514" width="9" style="2"/>
    <col min="515" max="515" width="27.375" style="2" customWidth="1"/>
    <col min="516" max="517" width="8.875" style="2" customWidth="1"/>
    <col min="518" max="527" width="9.5" style="2" bestFit="1" customWidth="1"/>
    <col min="528" max="528" width="17.5" style="2" customWidth="1"/>
    <col min="529" max="770" width="9" style="2"/>
    <col min="771" max="771" width="27.375" style="2" customWidth="1"/>
    <col min="772" max="773" width="8.875" style="2" customWidth="1"/>
    <col min="774" max="783" width="9.5" style="2" bestFit="1" customWidth="1"/>
    <col min="784" max="784" width="17.5" style="2" customWidth="1"/>
    <col min="785" max="1026" width="9" style="2"/>
    <col min="1027" max="1027" width="27.375" style="2" customWidth="1"/>
    <col min="1028" max="1029" width="8.875" style="2" customWidth="1"/>
    <col min="1030" max="1039" width="9.5" style="2" bestFit="1" customWidth="1"/>
    <col min="1040" max="1040" width="17.5" style="2" customWidth="1"/>
    <col min="1041" max="1282" width="9" style="2"/>
    <col min="1283" max="1283" width="27.375" style="2" customWidth="1"/>
    <col min="1284" max="1285" width="8.875" style="2" customWidth="1"/>
    <col min="1286" max="1295" width="9.5" style="2" bestFit="1" customWidth="1"/>
    <col min="1296" max="1296" width="17.5" style="2" customWidth="1"/>
    <col min="1297" max="1538" width="9" style="2"/>
    <col min="1539" max="1539" width="27.375" style="2" customWidth="1"/>
    <col min="1540" max="1541" width="8.875" style="2" customWidth="1"/>
    <col min="1542" max="1551" width="9.5" style="2" bestFit="1" customWidth="1"/>
    <col min="1552" max="1552" width="17.5" style="2" customWidth="1"/>
    <col min="1553" max="1794" width="9" style="2"/>
    <col min="1795" max="1795" width="27.375" style="2" customWidth="1"/>
    <col min="1796" max="1797" width="8.875" style="2" customWidth="1"/>
    <col min="1798" max="1807" width="9.5" style="2" bestFit="1" customWidth="1"/>
    <col min="1808" max="1808" width="17.5" style="2" customWidth="1"/>
    <col min="1809" max="2050" width="9" style="2"/>
    <col min="2051" max="2051" width="27.375" style="2" customWidth="1"/>
    <col min="2052" max="2053" width="8.875" style="2" customWidth="1"/>
    <col min="2054" max="2063" width="9.5" style="2" bestFit="1" customWidth="1"/>
    <col min="2064" max="2064" width="17.5" style="2" customWidth="1"/>
    <col min="2065" max="2306" width="9" style="2"/>
    <col min="2307" max="2307" width="27.375" style="2" customWidth="1"/>
    <col min="2308" max="2309" width="8.875" style="2" customWidth="1"/>
    <col min="2310" max="2319" width="9.5" style="2" bestFit="1" customWidth="1"/>
    <col min="2320" max="2320" width="17.5" style="2" customWidth="1"/>
    <col min="2321" max="2562" width="9" style="2"/>
    <col min="2563" max="2563" width="27.375" style="2" customWidth="1"/>
    <col min="2564" max="2565" width="8.875" style="2" customWidth="1"/>
    <col min="2566" max="2575" width="9.5" style="2" bestFit="1" customWidth="1"/>
    <col min="2576" max="2576" width="17.5" style="2" customWidth="1"/>
    <col min="2577" max="2818" width="9" style="2"/>
    <col min="2819" max="2819" width="27.375" style="2" customWidth="1"/>
    <col min="2820" max="2821" width="8.875" style="2" customWidth="1"/>
    <col min="2822" max="2831" width="9.5" style="2" bestFit="1" customWidth="1"/>
    <col min="2832" max="2832" width="17.5" style="2" customWidth="1"/>
    <col min="2833" max="3074" width="9" style="2"/>
    <col min="3075" max="3075" width="27.375" style="2" customWidth="1"/>
    <col min="3076" max="3077" width="8.875" style="2" customWidth="1"/>
    <col min="3078" max="3087" width="9.5" style="2" bestFit="1" customWidth="1"/>
    <col min="3088" max="3088" width="17.5" style="2" customWidth="1"/>
    <col min="3089" max="3330" width="9" style="2"/>
    <col min="3331" max="3331" width="27.375" style="2" customWidth="1"/>
    <col min="3332" max="3333" width="8.875" style="2" customWidth="1"/>
    <col min="3334" max="3343" width="9.5" style="2" bestFit="1" customWidth="1"/>
    <col min="3344" max="3344" width="17.5" style="2" customWidth="1"/>
    <col min="3345" max="3586" width="9" style="2"/>
    <col min="3587" max="3587" width="27.375" style="2" customWidth="1"/>
    <col min="3588" max="3589" width="8.875" style="2" customWidth="1"/>
    <col min="3590" max="3599" width="9.5" style="2" bestFit="1" customWidth="1"/>
    <col min="3600" max="3600" width="17.5" style="2" customWidth="1"/>
    <col min="3601" max="3842" width="9" style="2"/>
    <col min="3843" max="3843" width="27.375" style="2" customWidth="1"/>
    <col min="3844" max="3845" width="8.875" style="2" customWidth="1"/>
    <col min="3846" max="3855" width="9.5" style="2" bestFit="1" customWidth="1"/>
    <col min="3856" max="3856" width="17.5" style="2" customWidth="1"/>
    <col min="3857" max="4098" width="9" style="2"/>
    <col min="4099" max="4099" width="27.375" style="2" customWidth="1"/>
    <col min="4100" max="4101" width="8.875" style="2" customWidth="1"/>
    <col min="4102" max="4111" width="9.5" style="2" bestFit="1" customWidth="1"/>
    <col min="4112" max="4112" width="17.5" style="2" customWidth="1"/>
    <col min="4113" max="4354" width="9" style="2"/>
    <col min="4355" max="4355" width="27.375" style="2" customWidth="1"/>
    <col min="4356" max="4357" width="8.875" style="2" customWidth="1"/>
    <col min="4358" max="4367" width="9.5" style="2" bestFit="1" customWidth="1"/>
    <col min="4368" max="4368" width="17.5" style="2" customWidth="1"/>
    <col min="4369" max="4610" width="9" style="2"/>
    <col min="4611" max="4611" width="27.375" style="2" customWidth="1"/>
    <col min="4612" max="4613" width="8.875" style="2" customWidth="1"/>
    <col min="4614" max="4623" width="9.5" style="2" bestFit="1" customWidth="1"/>
    <col min="4624" max="4624" width="17.5" style="2" customWidth="1"/>
    <col min="4625" max="4866" width="9" style="2"/>
    <col min="4867" max="4867" width="27.375" style="2" customWidth="1"/>
    <col min="4868" max="4869" width="8.875" style="2" customWidth="1"/>
    <col min="4870" max="4879" width="9.5" style="2" bestFit="1" customWidth="1"/>
    <col min="4880" max="4880" width="17.5" style="2" customWidth="1"/>
    <col min="4881" max="5122" width="9" style="2"/>
    <col min="5123" max="5123" width="27.375" style="2" customWidth="1"/>
    <col min="5124" max="5125" width="8.875" style="2" customWidth="1"/>
    <col min="5126" max="5135" width="9.5" style="2" bestFit="1" customWidth="1"/>
    <col min="5136" max="5136" width="17.5" style="2" customWidth="1"/>
    <col min="5137" max="5378" width="9" style="2"/>
    <col min="5379" max="5379" width="27.375" style="2" customWidth="1"/>
    <col min="5380" max="5381" width="8.875" style="2" customWidth="1"/>
    <col min="5382" max="5391" width="9.5" style="2" bestFit="1" customWidth="1"/>
    <col min="5392" max="5392" width="17.5" style="2" customWidth="1"/>
    <col min="5393" max="5634" width="9" style="2"/>
    <col min="5635" max="5635" width="27.375" style="2" customWidth="1"/>
    <col min="5636" max="5637" width="8.875" style="2" customWidth="1"/>
    <col min="5638" max="5647" width="9.5" style="2" bestFit="1" customWidth="1"/>
    <col min="5648" max="5648" width="17.5" style="2" customWidth="1"/>
    <col min="5649" max="5890" width="9" style="2"/>
    <col min="5891" max="5891" width="27.375" style="2" customWidth="1"/>
    <col min="5892" max="5893" width="8.875" style="2" customWidth="1"/>
    <col min="5894" max="5903" width="9.5" style="2" bestFit="1" customWidth="1"/>
    <col min="5904" max="5904" width="17.5" style="2" customWidth="1"/>
    <col min="5905" max="6146" width="9" style="2"/>
    <col min="6147" max="6147" width="27.375" style="2" customWidth="1"/>
    <col min="6148" max="6149" width="8.875" style="2" customWidth="1"/>
    <col min="6150" max="6159" width="9.5" style="2" bestFit="1" customWidth="1"/>
    <col min="6160" max="6160" width="17.5" style="2" customWidth="1"/>
    <col min="6161" max="6402" width="9" style="2"/>
    <col min="6403" max="6403" width="27.375" style="2" customWidth="1"/>
    <col min="6404" max="6405" width="8.875" style="2" customWidth="1"/>
    <col min="6406" max="6415" width="9.5" style="2" bestFit="1" customWidth="1"/>
    <col min="6416" max="6416" width="17.5" style="2" customWidth="1"/>
    <col min="6417" max="6658" width="9" style="2"/>
    <col min="6659" max="6659" width="27.375" style="2" customWidth="1"/>
    <col min="6660" max="6661" width="8.875" style="2" customWidth="1"/>
    <col min="6662" max="6671" width="9.5" style="2" bestFit="1" customWidth="1"/>
    <col min="6672" max="6672" width="17.5" style="2" customWidth="1"/>
    <col min="6673" max="6914" width="9" style="2"/>
    <col min="6915" max="6915" width="27.375" style="2" customWidth="1"/>
    <col min="6916" max="6917" width="8.875" style="2" customWidth="1"/>
    <col min="6918" max="6927" width="9.5" style="2" bestFit="1" customWidth="1"/>
    <col min="6928" max="6928" width="17.5" style="2" customWidth="1"/>
    <col min="6929" max="7170" width="9" style="2"/>
    <col min="7171" max="7171" width="27.375" style="2" customWidth="1"/>
    <col min="7172" max="7173" width="8.875" style="2" customWidth="1"/>
    <col min="7174" max="7183" width="9.5" style="2" bestFit="1" customWidth="1"/>
    <col min="7184" max="7184" width="17.5" style="2" customWidth="1"/>
    <col min="7185" max="7426" width="9" style="2"/>
    <col min="7427" max="7427" width="27.375" style="2" customWidth="1"/>
    <col min="7428" max="7429" width="8.875" style="2" customWidth="1"/>
    <col min="7430" max="7439" width="9.5" style="2" bestFit="1" customWidth="1"/>
    <col min="7440" max="7440" width="17.5" style="2" customWidth="1"/>
    <col min="7441" max="7682" width="9" style="2"/>
    <col min="7683" max="7683" width="27.375" style="2" customWidth="1"/>
    <col min="7684" max="7685" width="8.875" style="2" customWidth="1"/>
    <col min="7686" max="7695" width="9.5" style="2" bestFit="1" customWidth="1"/>
    <col min="7696" max="7696" width="17.5" style="2" customWidth="1"/>
    <col min="7697" max="7938" width="9" style="2"/>
    <col min="7939" max="7939" width="27.375" style="2" customWidth="1"/>
    <col min="7940" max="7941" width="8.875" style="2" customWidth="1"/>
    <col min="7942" max="7951" width="9.5" style="2" bestFit="1" customWidth="1"/>
    <col min="7952" max="7952" width="17.5" style="2" customWidth="1"/>
    <col min="7953" max="8194" width="9" style="2"/>
    <col min="8195" max="8195" width="27.375" style="2" customWidth="1"/>
    <col min="8196" max="8197" width="8.875" style="2" customWidth="1"/>
    <col min="8198" max="8207" width="9.5" style="2" bestFit="1" customWidth="1"/>
    <col min="8208" max="8208" width="17.5" style="2" customWidth="1"/>
    <col min="8209" max="8450" width="9" style="2"/>
    <col min="8451" max="8451" width="27.375" style="2" customWidth="1"/>
    <col min="8452" max="8453" width="8.875" style="2" customWidth="1"/>
    <col min="8454" max="8463" width="9.5" style="2" bestFit="1" customWidth="1"/>
    <col min="8464" max="8464" width="17.5" style="2" customWidth="1"/>
    <col min="8465" max="8706" width="9" style="2"/>
    <col min="8707" max="8707" width="27.375" style="2" customWidth="1"/>
    <col min="8708" max="8709" width="8.875" style="2" customWidth="1"/>
    <col min="8710" max="8719" width="9.5" style="2" bestFit="1" customWidth="1"/>
    <col min="8720" max="8720" width="17.5" style="2" customWidth="1"/>
    <col min="8721" max="8962" width="9" style="2"/>
    <col min="8963" max="8963" width="27.375" style="2" customWidth="1"/>
    <col min="8964" max="8965" width="8.875" style="2" customWidth="1"/>
    <col min="8966" max="8975" width="9.5" style="2" bestFit="1" customWidth="1"/>
    <col min="8976" max="8976" width="17.5" style="2" customWidth="1"/>
    <col min="8977" max="9218" width="9" style="2"/>
    <col min="9219" max="9219" width="27.375" style="2" customWidth="1"/>
    <col min="9220" max="9221" width="8.875" style="2" customWidth="1"/>
    <col min="9222" max="9231" width="9.5" style="2" bestFit="1" customWidth="1"/>
    <col min="9232" max="9232" width="17.5" style="2" customWidth="1"/>
    <col min="9233" max="9474" width="9" style="2"/>
    <col min="9475" max="9475" width="27.375" style="2" customWidth="1"/>
    <col min="9476" max="9477" width="8.875" style="2" customWidth="1"/>
    <col min="9478" max="9487" width="9.5" style="2" bestFit="1" customWidth="1"/>
    <col min="9488" max="9488" width="17.5" style="2" customWidth="1"/>
    <col min="9489" max="9730" width="9" style="2"/>
    <col min="9731" max="9731" width="27.375" style="2" customWidth="1"/>
    <col min="9732" max="9733" width="8.875" style="2" customWidth="1"/>
    <col min="9734" max="9743" width="9.5" style="2" bestFit="1" customWidth="1"/>
    <col min="9744" max="9744" width="17.5" style="2" customWidth="1"/>
    <col min="9745" max="9986" width="9" style="2"/>
    <col min="9987" max="9987" width="27.375" style="2" customWidth="1"/>
    <col min="9988" max="9989" width="8.875" style="2" customWidth="1"/>
    <col min="9990" max="9999" width="9.5" style="2" bestFit="1" customWidth="1"/>
    <col min="10000" max="10000" width="17.5" style="2" customWidth="1"/>
    <col min="10001" max="10242" width="9" style="2"/>
    <col min="10243" max="10243" width="27.375" style="2" customWidth="1"/>
    <col min="10244" max="10245" width="8.875" style="2" customWidth="1"/>
    <col min="10246" max="10255" width="9.5" style="2" bestFit="1" customWidth="1"/>
    <col min="10256" max="10256" width="17.5" style="2" customWidth="1"/>
    <col min="10257" max="10498" width="9" style="2"/>
    <col min="10499" max="10499" width="27.375" style="2" customWidth="1"/>
    <col min="10500" max="10501" width="8.875" style="2" customWidth="1"/>
    <col min="10502" max="10511" width="9.5" style="2" bestFit="1" customWidth="1"/>
    <col min="10512" max="10512" width="17.5" style="2" customWidth="1"/>
    <col min="10513" max="10754" width="9" style="2"/>
    <col min="10755" max="10755" width="27.375" style="2" customWidth="1"/>
    <col min="10756" max="10757" width="8.875" style="2" customWidth="1"/>
    <col min="10758" max="10767" width="9.5" style="2" bestFit="1" customWidth="1"/>
    <col min="10768" max="10768" width="17.5" style="2" customWidth="1"/>
    <col min="10769" max="11010" width="9" style="2"/>
    <col min="11011" max="11011" width="27.375" style="2" customWidth="1"/>
    <col min="11012" max="11013" width="8.875" style="2" customWidth="1"/>
    <col min="11014" max="11023" width="9.5" style="2" bestFit="1" customWidth="1"/>
    <col min="11024" max="11024" width="17.5" style="2" customWidth="1"/>
    <col min="11025" max="11266" width="9" style="2"/>
    <col min="11267" max="11267" width="27.375" style="2" customWidth="1"/>
    <col min="11268" max="11269" width="8.875" style="2" customWidth="1"/>
    <col min="11270" max="11279" width="9.5" style="2" bestFit="1" customWidth="1"/>
    <col min="11280" max="11280" width="17.5" style="2" customWidth="1"/>
    <col min="11281" max="11522" width="9" style="2"/>
    <col min="11523" max="11523" width="27.375" style="2" customWidth="1"/>
    <col min="11524" max="11525" width="8.875" style="2" customWidth="1"/>
    <col min="11526" max="11535" width="9.5" style="2" bestFit="1" customWidth="1"/>
    <col min="11536" max="11536" width="17.5" style="2" customWidth="1"/>
    <col min="11537" max="11778" width="9" style="2"/>
    <col min="11779" max="11779" width="27.375" style="2" customWidth="1"/>
    <col min="11780" max="11781" width="8.875" style="2" customWidth="1"/>
    <col min="11782" max="11791" width="9.5" style="2" bestFit="1" customWidth="1"/>
    <col min="11792" max="11792" width="17.5" style="2" customWidth="1"/>
    <col min="11793" max="12034" width="9" style="2"/>
    <col min="12035" max="12035" width="27.375" style="2" customWidth="1"/>
    <col min="12036" max="12037" width="8.875" style="2" customWidth="1"/>
    <col min="12038" max="12047" width="9.5" style="2" bestFit="1" customWidth="1"/>
    <col min="12048" max="12048" width="17.5" style="2" customWidth="1"/>
    <col min="12049" max="12290" width="9" style="2"/>
    <col min="12291" max="12291" width="27.375" style="2" customWidth="1"/>
    <col min="12292" max="12293" width="8.875" style="2" customWidth="1"/>
    <col min="12294" max="12303" width="9.5" style="2" bestFit="1" customWidth="1"/>
    <col min="12304" max="12304" width="17.5" style="2" customWidth="1"/>
    <col min="12305" max="12546" width="9" style="2"/>
    <col min="12547" max="12547" width="27.375" style="2" customWidth="1"/>
    <col min="12548" max="12549" width="8.875" style="2" customWidth="1"/>
    <col min="12550" max="12559" width="9.5" style="2" bestFit="1" customWidth="1"/>
    <col min="12560" max="12560" width="17.5" style="2" customWidth="1"/>
    <col min="12561" max="12802" width="9" style="2"/>
    <col min="12803" max="12803" width="27.375" style="2" customWidth="1"/>
    <col min="12804" max="12805" width="8.875" style="2" customWidth="1"/>
    <col min="12806" max="12815" width="9.5" style="2" bestFit="1" customWidth="1"/>
    <col min="12816" max="12816" width="17.5" style="2" customWidth="1"/>
    <col min="12817" max="13058" width="9" style="2"/>
    <col min="13059" max="13059" width="27.375" style="2" customWidth="1"/>
    <col min="13060" max="13061" width="8.875" style="2" customWidth="1"/>
    <col min="13062" max="13071" width="9.5" style="2" bestFit="1" customWidth="1"/>
    <col min="13072" max="13072" width="17.5" style="2" customWidth="1"/>
    <col min="13073" max="13314" width="9" style="2"/>
    <col min="13315" max="13315" width="27.375" style="2" customWidth="1"/>
    <col min="13316" max="13317" width="8.875" style="2" customWidth="1"/>
    <col min="13318" max="13327" width="9.5" style="2" bestFit="1" customWidth="1"/>
    <col min="13328" max="13328" width="17.5" style="2" customWidth="1"/>
    <col min="13329" max="13570" width="9" style="2"/>
    <col min="13571" max="13571" width="27.375" style="2" customWidth="1"/>
    <col min="13572" max="13573" width="8.875" style="2" customWidth="1"/>
    <col min="13574" max="13583" width="9.5" style="2" bestFit="1" customWidth="1"/>
    <col min="13584" max="13584" width="17.5" style="2" customWidth="1"/>
    <col min="13585" max="13826" width="9" style="2"/>
    <col min="13827" max="13827" width="27.375" style="2" customWidth="1"/>
    <col min="13828" max="13829" width="8.875" style="2" customWidth="1"/>
    <col min="13830" max="13839" width="9.5" style="2" bestFit="1" customWidth="1"/>
    <col min="13840" max="13840" width="17.5" style="2" customWidth="1"/>
    <col min="13841" max="14082" width="9" style="2"/>
    <col min="14083" max="14083" width="27.375" style="2" customWidth="1"/>
    <col min="14084" max="14085" width="8.875" style="2" customWidth="1"/>
    <col min="14086" max="14095" width="9.5" style="2" bestFit="1" customWidth="1"/>
    <col min="14096" max="14096" width="17.5" style="2" customWidth="1"/>
    <col min="14097" max="14338" width="9" style="2"/>
    <col min="14339" max="14339" width="27.375" style="2" customWidth="1"/>
    <col min="14340" max="14341" width="8.875" style="2" customWidth="1"/>
    <col min="14342" max="14351" width="9.5" style="2" bestFit="1" customWidth="1"/>
    <col min="14352" max="14352" width="17.5" style="2" customWidth="1"/>
    <col min="14353" max="14594" width="9" style="2"/>
    <col min="14595" max="14595" width="27.375" style="2" customWidth="1"/>
    <col min="14596" max="14597" width="8.875" style="2" customWidth="1"/>
    <col min="14598" max="14607" width="9.5" style="2" bestFit="1" customWidth="1"/>
    <col min="14608" max="14608" width="17.5" style="2" customWidth="1"/>
    <col min="14609" max="14850" width="9" style="2"/>
    <col min="14851" max="14851" width="27.375" style="2" customWidth="1"/>
    <col min="14852" max="14853" width="8.875" style="2" customWidth="1"/>
    <col min="14854" max="14863" width="9.5" style="2" bestFit="1" customWidth="1"/>
    <col min="14864" max="14864" width="17.5" style="2" customWidth="1"/>
    <col min="14865" max="15106" width="9" style="2"/>
    <col min="15107" max="15107" width="27.375" style="2" customWidth="1"/>
    <col min="15108" max="15109" width="8.875" style="2" customWidth="1"/>
    <col min="15110" max="15119" width="9.5" style="2" bestFit="1" customWidth="1"/>
    <col min="15120" max="15120" width="17.5" style="2" customWidth="1"/>
    <col min="15121" max="15362" width="9" style="2"/>
    <col min="15363" max="15363" width="27.375" style="2" customWidth="1"/>
    <col min="15364" max="15365" width="8.875" style="2" customWidth="1"/>
    <col min="15366" max="15375" width="9.5" style="2" bestFit="1" customWidth="1"/>
    <col min="15376" max="15376" width="17.5" style="2" customWidth="1"/>
    <col min="15377" max="15618" width="9" style="2"/>
    <col min="15619" max="15619" width="27.375" style="2" customWidth="1"/>
    <col min="15620" max="15621" width="8.875" style="2" customWidth="1"/>
    <col min="15622" max="15631" width="9.5" style="2" bestFit="1" customWidth="1"/>
    <col min="15632" max="15632" width="17.5" style="2" customWidth="1"/>
    <col min="15633" max="15874" width="9" style="2"/>
    <col min="15875" max="15875" width="27.375" style="2" customWidth="1"/>
    <col min="15876" max="15877" width="8.875" style="2" customWidth="1"/>
    <col min="15878" max="15887" width="9.5" style="2" bestFit="1" customWidth="1"/>
    <col min="15888" max="15888" width="17.5" style="2" customWidth="1"/>
    <col min="15889" max="16130" width="9" style="2"/>
    <col min="16131" max="16131" width="27.375" style="2" customWidth="1"/>
    <col min="16132" max="16133" width="8.875" style="2" customWidth="1"/>
    <col min="16134" max="16143" width="9.5" style="2" bestFit="1" customWidth="1"/>
    <col min="16144" max="16144" width="17.5" style="2" customWidth="1"/>
    <col min="16145" max="16384" width="9" style="2"/>
  </cols>
  <sheetData>
    <row r="4" spans="2:22" ht="20.25" customHeight="1" x14ac:dyDescent="0.15">
      <c r="B4" s="87" t="s">
        <v>181</v>
      </c>
      <c r="C4" s="88"/>
      <c r="D4" s="88"/>
      <c r="E4" s="88"/>
      <c r="F4" s="88"/>
    </row>
    <row r="6" spans="2:22" s="7" customFormat="1" ht="12.6" customHeight="1" x14ac:dyDescent="0.15">
      <c r="B6" s="3" t="s">
        <v>7</v>
      </c>
      <c r="C6" s="111"/>
      <c r="D6" s="111"/>
      <c r="E6" s="111"/>
      <c r="F6" s="111"/>
      <c r="G6" s="111"/>
      <c r="H6" s="111"/>
      <c r="I6" s="111"/>
      <c r="J6" s="111"/>
      <c r="K6" s="5"/>
      <c r="L6" s="6"/>
      <c r="M6" s="6"/>
      <c r="N6" s="6"/>
    </row>
    <row r="7" spans="2:22" s="7" customFormat="1" ht="12.6" customHeight="1" x14ac:dyDescent="0.15">
      <c r="B7" s="112" t="s">
        <v>8</v>
      </c>
      <c r="C7" s="3" t="s">
        <v>9</v>
      </c>
      <c r="D7" s="111"/>
      <c r="E7" s="115"/>
      <c r="F7" s="115"/>
      <c r="G7" s="115"/>
      <c r="H7" s="115"/>
      <c r="I7" s="115"/>
      <c r="J7" s="115"/>
      <c r="K7" s="5"/>
      <c r="L7" s="6"/>
      <c r="M7" s="6"/>
    </row>
    <row r="8" spans="2:22" s="7" customFormat="1" ht="12.6" customHeight="1" x14ac:dyDescent="0.15">
      <c r="B8" s="113"/>
      <c r="C8" s="3" t="s">
        <v>10</v>
      </c>
      <c r="D8" s="116"/>
      <c r="E8" s="117"/>
      <c r="F8" s="118"/>
      <c r="G8" s="9" t="s">
        <v>11</v>
      </c>
      <c r="H8" s="116"/>
      <c r="I8" s="117"/>
      <c r="J8" s="118"/>
      <c r="K8" s="5"/>
      <c r="L8" s="6"/>
      <c r="M8" s="6"/>
    </row>
    <row r="9" spans="2:22" s="7" customFormat="1" ht="12.6" customHeight="1" x14ac:dyDescent="0.15">
      <c r="B9" s="114"/>
      <c r="C9" s="3" t="s">
        <v>76</v>
      </c>
      <c r="D9" s="119"/>
      <c r="E9" s="119"/>
      <c r="F9" s="119"/>
      <c r="G9" s="120" t="s">
        <v>77</v>
      </c>
      <c r="H9" s="121"/>
      <c r="I9" s="121"/>
      <c r="J9" s="122"/>
      <c r="K9" s="5"/>
      <c r="L9" s="6"/>
      <c r="M9" s="6"/>
      <c r="N9" s="6"/>
    </row>
    <row r="10" spans="2:22" ht="12.6" customHeight="1" x14ac:dyDescent="0.15">
      <c r="B10" s="3" t="s">
        <v>78</v>
      </c>
      <c r="C10" s="111"/>
      <c r="D10" s="111"/>
      <c r="E10" s="111"/>
      <c r="F10" s="111"/>
      <c r="G10" s="111"/>
      <c r="H10" s="111"/>
      <c r="I10" s="111"/>
      <c r="J10" s="111"/>
      <c r="K10" s="5"/>
      <c r="L10" s="6"/>
      <c r="M10" s="6"/>
      <c r="N10" s="6"/>
      <c r="O10" s="7"/>
      <c r="P10" s="7"/>
      <c r="Q10" s="7"/>
      <c r="R10" s="7"/>
      <c r="S10" s="7"/>
      <c r="T10" s="7"/>
      <c r="U10" s="7"/>
      <c r="V10" s="7"/>
    </row>
    <row r="11" spans="2:22" ht="12.6" customHeight="1" x14ac:dyDescent="0.15">
      <c r="B11" s="10"/>
      <c r="C11" s="10"/>
      <c r="D11" s="11"/>
      <c r="E11" s="12"/>
      <c r="F11" s="12"/>
      <c r="G11" s="12"/>
      <c r="H11" s="12"/>
      <c r="I11" s="12"/>
      <c r="J11" s="12"/>
      <c r="K11" s="6"/>
      <c r="L11" s="4"/>
      <c r="M11" s="8" t="s">
        <v>122</v>
      </c>
      <c r="N11" s="90"/>
      <c r="O11" s="13" t="s">
        <v>123</v>
      </c>
      <c r="P11" s="7"/>
      <c r="Q11" s="7"/>
      <c r="R11" s="7"/>
      <c r="S11" s="7"/>
      <c r="T11" s="7"/>
      <c r="U11" s="7"/>
      <c r="V11" s="7"/>
    </row>
    <row r="12" spans="2:22" ht="12.6" customHeight="1" x14ac:dyDescent="0.15">
      <c r="B12" s="1" t="s">
        <v>125</v>
      </c>
      <c r="C12" s="1"/>
      <c r="D12" s="14"/>
      <c r="F12" s="15"/>
      <c r="G12" s="15"/>
      <c r="H12" s="15"/>
      <c r="I12" s="15"/>
      <c r="J12" s="15"/>
      <c r="K12" s="15"/>
      <c r="L12" s="16"/>
      <c r="M12" s="16"/>
      <c r="N12" s="16"/>
      <c r="O12" s="16"/>
    </row>
    <row r="13" spans="2:22" ht="12.6" customHeight="1" x14ac:dyDescent="0.15">
      <c r="B13" s="1"/>
      <c r="C13" s="1"/>
      <c r="D13" s="17" t="s">
        <v>12</v>
      </c>
      <c r="E13" s="17" t="s">
        <v>13</v>
      </c>
      <c r="F13" s="17" t="s">
        <v>14</v>
      </c>
      <c r="G13" s="17" t="s">
        <v>15</v>
      </c>
      <c r="H13" s="17" t="s">
        <v>16</v>
      </c>
      <c r="I13" s="17" t="s">
        <v>17</v>
      </c>
      <c r="J13" s="17" t="s">
        <v>18</v>
      </c>
      <c r="K13" s="17" t="s">
        <v>19</v>
      </c>
      <c r="L13" s="17" t="s">
        <v>20</v>
      </c>
      <c r="M13" s="17" t="s">
        <v>21</v>
      </c>
      <c r="N13" s="17" t="s">
        <v>22</v>
      </c>
      <c r="O13" s="17" t="s">
        <v>23</v>
      </c>
    </row>
    <row r="14" spans="2:22" ht="12.6" customHeight="1" x14ac:dyDescent="0.15">
      <c r="B14" s="18" t="s">
        <v>27</v>
      </c>
      <c r="C14" s="18"/>
      <c r="D14" s="19"/>
      <c r="E14" s="19"/>
      <c r="F14" s="19"/>
      <c r="G14" s="19"/>
      <c r="H14" s="19"/>
      <c r="I14" s="19"/>
      <c r="J14" s="19"/>
      <c r="K14" s="19"/>
      <c r="L14" s="19"/>
      <c r="M14" s="19"/>
      <c r="N14" s="19"/>
      <c r="O14" s="19"/>
    </row>
    <row r="15" spans="2:22" ht="12.6" customHeight="1" x14ac:dyDescent="0.15">
      <c r="B15" s="18" t="s">
        <v>56</v>
      </c>
      <c r="C15" s="18"/>
      <c r="D15" s="20"/>
      <c r="E15" s="20"/>
      <c r="F15" s="20"/>
      <c r="G15" s="20"/>
      <c r="H15" s="20"/>
      <c r="I15" s="20"/>
      <c r="J15" s="20"/>
      <c r="K15" s="20"/>
      <c r="L15" s="20"/>
      <c r="M15" s="20"/>
      <c r="N15" s="20"/>
      <c r="O15" s="20"/>
    </row>
    <row r="16" spans="2:22" ht="12.6" customHeight="1" x14ac:dyDescent="0.15">
      <c r="B16" s="18" t="s">
        <v>57</v>
      </c>
      <c r="C16" s="18"/>
      <c r="D16" s="19"/>
      <c r="E16" s="19"/>
      <c r="F16" s="19"/>
      <c r="G16" s="19"/>
      <c r="H16" s="19"/>
      <c r="I16" s="19"/>
      <c r="J16" s="19"/>
      <c r="K16" s="19"/>
      <c r="L16" s="19"/>
      <c r="M16" s="19"/>
      <c r="N16" s="19"/>
      <c r="O16" s="19"/>
    </row>
    <row r="17" spans="2:16" ht="12.6" customHeight="1" x14ac:dyDescent="0.15">
      <c r="B17" s="18" t="s">
        <v>58</v>
      </c>
      <c r="C17" s="18"/>
      <c r="D17" s="89">
        <f>4.19*D16*(D15-D14)*60/1000</f>
        <v>0</v>
      </c>
      <c r="E17" s="89">
        <f t="shared" ref="E17:O17" si="0">4.19*E16*(E15-E14)*60/1000</f>
        <v>0</v>
      </c>
      <c r="F17" s="89">
        <f t="shared" si="0"/>
        <v>0</v>
      </c>
      <c r="G17" s="89">
        <f t="shared" si="0"/>
        <v>0</v>
      </c>
      <c r="H17" s="89">
        <f t="shared" si="0"/>
        <v>0</v>
      </c>
      <c r="I17" s="89">
        <f t="shared" si="0"/>
        <v>0</v>
      </c>
      <c r="J17" s="89">
        <f t="shared" si="0"/>
        <v>0</v>
      </c>
      <c r="K17" s="89">
        <f t="shared" si="0"/>
        <v>0</v>
      </c>
      <c r="L17" s="89">
        <f t="shared" si="0"/>
        <v>0</v>
      </c>
      <c r="M17" s="89">
        <f t="shared" si="0"/>
        <v>0</v>
      </c>
      <c r="N17" s="89">
        <f t="shared" si="0"/>
        <v>0</v>
      </c>
      <c r="O17" s="89">
        <f t="shared" si="0"/>
        <v>0</v>
      </c>
    </row>
    <row r="18" spans="2:16" ht="12.6" customHeight="1" x14ac:dyDescent="0.15">
      <c r="B18" s="18" t="s">
        <v>28</v>
      </c>
      <c r="C18" s="18"/>
      <c r="D18" s="19"/>
      <c r="E18" s="19"/>
      <c r="F18" s="19"/>
      <c r="G18" s="19"/>
      <c r="H18" s="19"/>
      <c r="I18" s="19"/>
      <c r="J18" s="19"/>
      <c r="K18" s="19"/>
      <c r="L18" s="19"/>
      <c r="M18" s="19"/>
      <c r="N18" s="19"/>
      <c r="O18" s="19"/>
    </row>
    <row r="19" spans="2:16" ht="12.6" customHeight="1" x14ac:dyDescent="0.15">
      <c r="B19" s="18" t="s">
        <v>29</v>
      </c>
      <c r="C19" s="18"/>
      <c r="D19" s="21"/>
      <c r="E19" s="21"/>
      <c r="F19" s="21"/>
      <c r="G19" s="21"/>
      <c r="H19" s="21"/>
      <c r="I19" s="21"/>
      <c r="J19" s="21"/>
      <c r="K19" s="21"/>
      <c r="L19" s="21"/>
      <c r="M19" s="21"/>
      <c r="N19" s="21"/>
      <c r="O19" s="21"/>
      <c r="P19" s="22" t="s">
        <v>79</v>
      </c>
    </row>
    <row r="20" spans="2:16" ht="12.6" customHeight="1" x14ac:dyDescent="0.15">
      <c r="B20" s="18" t="s">
        <v>30</v>
      </c>
      <c r="C20" s="18"/>
      <c r="D20" s="91">
        <f>D17*D18*D19</f>
        <v>0</v>
      </c>
      <c r="E20" s="91">
        <f t="shared" ref="E20:O20" si="1">E17*E18*E19</f>
        <v>0</v>
      </c>
      <c r="F20" s="91">
        <f t="shared" si="1"/>
        <v>0</v>
      </c>
      <c r="G20" s="91">
        <f t="shared" si="1"/>
        <v>0</v>
      </c>
      <c r="H20" s="91">
        <f t="shared" si="1"/>
        <v>0</v>
      </c>
      <c r="I20" s="91">
        <f t="shared" si="1"/>
        <v>0</v>
      </c>
      <c r="J20" s="91">
        <f t="shared" si="1"/>
        <v>0</v>
      </c>
      <c r="K20" s="91">
        <f t="shared" si="1"/>
        <v>0</v>
      </c>
      <c r="L20" s="91">
        <f t="shared" si="1"/>
        <v>0</v>
      </c>
      <c r="M20" s="91">
        <f t="shared" si="1"/>
        <v>0</v>
      </c>
      <c r="N20" s="91">
        <f t="shared" si="1"/>
        <v>0</v>
      </c>
      <c r="O20" s="91">
        <f t="shared" si="1"/>
        <v>0</v>
      </c>
      <c r="P20" s="92">
        <f>SUM(D20:O20)</f>
        <v>0</v>
      </c>
    </row>
    <row r="21" spans="2:16" ht="12.6" customHeight="1" x14ac:dyDescent="0.15">
      <c r="B21" s="23"/>
      <c r="C21" s="24"/>
      <c r="D21" s="24"/>
      <c r="E21" s="24"/>
      <c r="F21" s="24"/>
      <c r="G21" s="24"/>
      <c r="H21" s="24"/>
      <c r="I21" s="24"/>
      <c r="J21" s="24"/>
      <c r="K21" s="24"/>
      <c r="L21" s="24"/>
      <c r="M21" s="24"/>
      <c r="N21" s="24"/>
      <c r="O21" s="24"/>
      <c r="P21" s="24"/>
    </row>
    <row r="22" spans="2:16" ht="12.6" customHeight="1" x14ac:dyDescent="0.15">
      <c r="B22" s="25" t="s">
        <v>171</v>
      </c>
      <c r="C22" s="25"/>
      <c r="D22" s="26"/>
      <c r="E22" s="27"/>
      <c r="F22" s="27"/>
      <c r="G22" s="27"/>
      <c r="H22" s="27"/>
      <c r="I22" s="27"/>
      <c r="J22" s="27"/>
      <c r="K22" s="27"/>
      <c r="L22" s="16"/>
      <c r="M22" s="16"/>
      <c r="N22" s="16"/>
      <c r="O22" s="16"/>
    </row>
    <row r="23" spans="2:16" ht="12.6" customHeight="1" x14ac:dyDescent="0.15">
      <c r="B23" s="101" t="s">
        <v>172</v>
      </c>
      <c r="C23" s="25"/>
      <c r="D23" s="26"/>
      <c r="E23" s="27"/>
      <c r="F23" s="27"/>
      <c r="G23" s="27"/>
      <c r="H23" s="27"/>
      <c r="I23" s="27"/>
      <c r="J23" s="27"/>
      <c r="K23" s="27"/>
      <c r="L23" s="16"/>
      <c r="M23" s="16"/>
      <c r="N23" s="16"/>
      <c r="O23" s="16"/>
    </row>
    <row r="24" spans="2:16" ht="12.6" customHeight="1" x14ac:dyDescent="0.15">
      <c r="B24" s="123" t="s">
        <v>31</v>
      </c>
      <c r="C24" s="124"/>
      <c r="D24" s="126"/>
      <c r="E24" s="127"/>
      <c r="F24" s="128"/>
      <c r="G24" s="30"/>
      <c r="H24" s="31"/>
      <c r="I24" s="129"/>
      <c r="J24" s="129"/>
    </row>
    <row r="25" spans="2:16" ht="12.6" customHeight="1" x14ac:dyDescent="0.15">
      <c r="B25" s="130" t="s">
        <v>35</v>
      </c>
      <c r="C25" s="131"/>
      <c r="D25" s="126"/>
      <c r="E25" s="127"/>
      <c r="F25" s="128"/>
      <c r="G25" s="30"/>
    </row>
    <row r="26" spans="2:16" ht="12.6" customHeight="1" x14ac:dyDescent="0.15">
      <c r="B26" s="123" t="s">
        <v>124</v>
      </c>
      <c r="C26" s="124"/>
      <c r="D26" s="125"/>
      <c r="E26" s="125"/>
      <c r="F26" s="125"/>
      <c r="G26" s="33" t="s">
        <v>83</v>
      </c>
    </row>
    <row r="27" spans="2:16" ht="12.6" customHeight="1" x14ac:dyDescent="0.15">
      <c r="B27" s="123" t="s">
        <v>32</v>
      </c>
      <c r="C27" s="124"/>
      <c r="D27" s="125"/>
      <c r="E27" s="125"/>
      <c r="F27" s="125"/>
      <c r="G27" s="33" t="s">
        <v>33</v>
      </c>
    </row>
    <row r="28" spans="2:16" ht="12.6" customHeight="1" x14ac:dyDescent="0.15">
      <c r="B28" s="123" t="s">
        <v>36</v>
      </c>
      <c r="C28" s="124"/>
      <c r="D28" s="132"/>
      <c r="E28" s="132"/>
      <c r="F28" s="132"/>
      <c r="G28" s="34" t="s">
        <v>37</v>
      </c>
    </row>
    <row r="29" spans="2:16" ht="12.6" customHeight="1" x14ac:dyDescent="0.15">
      <c r="B29" s="123" t="s">
        <v>42</v>
      </c>
      <c r="C29" s="124"/>
      <c r="D29" s="119"/>
      <c r="E29" s="119"/>
      <c r="F29" s="119"/>
      <c r="G29" s="35"/>
    </row>
    <row r="30" spans="2:16" ht="12.6" customHeight="1" x14ac:dyDescent="0.15">
      <c r="B30" s="28" t="s">
        <v>38</v>
      </c>
      <c r="C30" s="29"/>
      <c r="D30" s="133"/>
      <c r="E30" s="133"/>
      <c r="F30" s="133"/>
      <c r="I30" s="23"/>
    </row>
    <row r="31" spans="2:16" ht="12.6" customHeight="1" x14ac:dyDescent="0.15">
      <c r="B31" s="123" t="s">
        <v>39</v>
      </c>
      <c r="C31" s="139"/>
      <c r="D31" s="132"/>
      <c r="E31" s="132"/>
      <c r="F31" s="132"/>
      <c r="G31" s="36"/>
      <c r="H31" s="37" t="s">
        <v>70</v>
      </c>
      <c r="I31" s="134"/>
      <c r="J31" s="135"/>
      <c r="K31" s="135"/>
      <c r="L31" s="136"/>
    </row>
    <row r="32" spans="2:16" ht="12.6" customHeight="1" x14ac:dyDescent="0.15">
      <c r="D32" s="38"/>
      <c r="E32" s="37"/>
      <c r="F32" s="39"/>
      <c r="G32" s="40" t="s">
        <v>84</v>
      </c>
      <c r="H32" s="38"/>
      <c r="I32" s="23"/>
    </row>
    <row r="33" spans="2:17" ht="12.6" customHeight="1" x14ac:dyDescent="0.15">
      <c r="D33" s="17" t="s">
        <v>12</v>
      </c>
      <c r="E33" s="17" t="s">
        <v>13</v>
      </c>
      <c r="F33" s="17" t="s">
        <v>14</v>
      </c>
      <c r="G33" s="17" t="s">
        <v>15</v>
      </c>
      <c r="H33" s="17" t="s">
        <v>16</v>
      </c>
      <c r="I33" s="17" t="s">
        <v>17</v>
      </c>
      <c r="J33" s="17" t="s">
        <v>18</v>
      </c>
      <c r="K33" s="17" t="s">
        <v>19</v>
      </c>
      <c r="L33" s="17" t="s">
        <v>20</v>
      </c>
      <c r="M33" s="17" t="s">
        <v>21</v>
      </c>
      <c r="N33" s="17" t="s">
        <v>22</v>
      </c>
      <c r="O33" s="17" t="s">
        <v>23</v>
      </c>
      <c r="P33" s="41" t="s">
        <v>24</v>
      </c>
      <c r="Q33" s="41" t="s">
        <v>85</v>
      </c>
    </row>
    <row r="34" spans="2:17" ht="12.6" customHeight="1" x14ac:dyDescent="0.15">
      <c r="B34" s="137" t="s">
        <v>138</v>
      </c>
      <c r="C34" s="138"/>
      <c r="D34" s="89" t="e">
        <f>D20/($D$27/100*$D$31/1000)</f>
        <v>#DIV/0!</v>
      </c>
      <c r="E34" s="89" t="e">
        <f t="shared" ref="E34:O34" si="2">E20/($D$27/100*$D$31/1000)</f>
        <v>#DIV/0!</v>
      </c>
      <c r="F34" s="89" t="e">
        <f t="shared" si="2"/>
        <v>#DIV/0!</v>
      </c>
      <c r="G34" s="89" t="e">
        <f t="shared" si="2"/>
        <v>#DIV/0!</v>
      </c>
      <c r="H34" s="89" t="e">
        <f t="shared" si="2"/>
        <v>#DIV/0!</v>
      </c>
      <c r="I34" s="89" t="e">
        <f t="shared" si="2"/>
        <v>#DIV/0!</v>
      </c>
      <c r="J34" s="89" t="e">
        <f t="shared" si="2"/>
        <v>#DIV/0!</v>
      </c>
      <c r="K34" s="89" t="e">
        <f t="shared" si="2"/>
        <v>#DIV/0!</v>
      </c>
      <c r="L34" s="89" t="e">
        <f t="shared" si="2"/>
        <v>#DIV/0!</v>
      </c>
      <c r="M34" s="89" t="e">
        <f t="shared" si="2"/>
        <v>#DIV/0!</v>
      </c>
      <c r="N34" s="89" t="e">
        <f t="shared" si="2"/>
        <v>#DIV/0!</v>
      </c>
      <c r="O34" s="89" t="e">
        <f t="shared" si="2"/>
        <v>#DIV/0!</v>
      </c>
      <c r="P34" s="89" t="e">
        <f>SUM(D34:O34)</f>
        <v>#DIV/0!</v>
      </c>
      <c r="Q34" s="42"/>
    </row>
    <row r="35" spans="2:17" ht="12.6" customHeight="1" x14ac:dyDescent="0.15">
      <c r="B35" s="137" t="s">
        <v>86</v>
      </c>
      <c r="C35" s="138"/>
      <c r="D35" s="93" t="e">
        <f>(D17/($D$26*$D$29))*$D$28*$D$29*D18*D19/1000</f>
        <v>#DIV/0!</v>
      </c>
      <c r="E35" s="93" t="e">
        <f t="shared" ref="E35:O35" si="3">(E17/($D$26*$D$29))*$D$28*$D$29*E18*E19/1000</f>
        <v>#DIV/0!</v>
      </c>
      <c r="F35" s="93" t="e">
        <f t="shared" si="3"/>
        <v>#DIV/0!</v>
      </c>
      <c r="G35" s="93" t="e">
        <f t="shared" si="3"/>
        <v>#DIV/0!</v>
      </c>
      <c r="H35" s="93" t="e">
        <f t="shared" si="3"/>
        <v>#DIV/0!</v>
      </c>
      <c r="I35" s="93" t="e">
        <f t="shared" si="3"/>
        <v>#DIV/0!</v>
      </c>
      <c r="J35" s="93" t="e">
        <f t="shared" si="3"/>
        <v>#DIV/0!</v>
      </c>
      <c r="K35" s="93" t="e">
        <f t="shared" si="3"/>
        <v>#DIV/0!</v>
      </c>
      <c r="L35" s="93" t="e">
        <f t="shared" si="3"/>
        <v>#DIV/0!</v>
      </c>
      <c r="M35" s="93" t="e">
        <f t="shared" si="3"/>
        <v>#DIV/0!</v>
      </c>
      <c r="N35" s="93" t="e">
        <f t="shared" si="3"/>
        <v>#DIV/0!</v>
      </c>
      <c r="O35" s="93" t="e">
        <f t="shared" si="3"/>
        <v>#DIV/0!</v>
      </c>
      <c r="P35" s="93" t="e">
        <f>SUM(D35:O35)</f>
        <v>#DIV/0!</v>
      </c>
      <c r="Q35" s="41" t="s">
        <v>51</v>
      </c>
    </row>
    <row r="36" spans="2:17" ht="12.6" customHeight="1" x14ac:dyDescent="0.15">
      <c r="B36" s="43"/>
      <c r="C36" s="44"/>
      <c r="D36" s="45"/>
      <c r="E36" s="45"/>
      <c r="F36" s="45"/>
      <c r="G36" s="45"/>
      <c r="H36" s="45"/>
      <c r="I36" s="45"/>
      <c r="J36" s="45"/>
      <c r="K36" s="45"/>
      <c r="L36" s="45"/>
      <c r="M36" s="45"/>
      <c r="N36" s="45"/>
      <c r="O36" s="45"/>
      <c r="P36" s="46"/>
    </row>
    <row r="37" spans="2:17" ht="12.6" customHeight="1" x14ac:dyDescent="0.15">
      <c r="B37" s="25" t="s">
        <v>87</v>
      </c>
      <c r="C37" s="25"/>
      <c r="D37" s="47"/>
      <c r="E37" s="47"/>
      <c r="F37" s="47"/>
      <c r="G37" s="47"/>
      <c r="H37" s="47"/>
      <c r="I37" s="47"/>
      <c r="J37" s="47"/>
      <c r="K37" s="47"/>
      <c r="L37" s="47"/>
      <c r="M37" s="47"/>
      <c r="N37" s="47"/>
      <c r="O37" s="47"/>
    </row>
    <row r="38" spans="2:17" ht="12.6" customHeight="1" x14ac:dyDescent="0.15">
      <c r="B38" s="25" t="s">
        <v>88</v>
      </c>
      <c r="C38" s="25"/>
      <c r="D38" s="48"/>
      <c r="F38" s="47"/>
      <c r="G38" s="47"/>
      <c r="H38" s="47"/>
      <c r="I38" s="47"/>
      <c r="J38" s="47"/>
      <c r="K38" s="47"/>
      <c r="L38" s="47"/>
      <c r="M38" s="47"/>
      <c r="N38" s="47"/>
      <c r="O38" s="47"/>
    </row>
    <row r="39" spans="2:17" ht="12.6" customHeight="1" x14ac:dyDescent="0.15">
      <c r="B39" s="123" t="s">
        <v>31</v>
      </c>
      <c r="C39" s="124"/>
      <c r="D39" s="126"/>
      <c r="E39" s="127"/>
      <c r="F39" s="128"/>
      <c r="G39" s="30"/>
      <c r="H39" s="31"/>
      <c r="I39" s="129"/>
      <c r="J39" s="129"/>
    </row>
    <row r="40" spans="2:17" ht="12.6" customHeight="1" x14ac:dyDescent="0.15">
      <c r="B40" s="130" t="s">
        <v>35</v>
      </c>
      <c r="C40" s="131"/>
      <c r="D40" s="126"/>
      <c r="E40" s="127"/>
      <c r="F40" s="128"/>
      <c r="G40" s="30"/>
    </row>
    <row r="41" spans="2:17" ht="12.6" customHeight="1" x14ac:dyDescent="0.15">
      <c r="B41" s="123" t="s">
        <v>82</v>
      </c>
      <c r="C41" s="124"/>
      <c r="D41" s="125"/>
      <c r="E41" s="125"/>
      <c r="F41" s="125"/>
      <c r="G41" s="33" t="s">
        <v>83</v>
      </c>
    </row>
    <row r="42" spans="2:17" ht="12.6" customHeight="1" x14ac:dyDescent="0.15">
      <c r="B42" s="123" t="s">
        <v>32</v>
      </c>
      <c r="C42" s="124"/>
      <c r="D42" s="125"/>
      <c r="E42" s="125"/>
      <c r="F42" s="125"/>
      <c r="G42" s="33" t="s">
        <v>33</v>
      </c>
    </row>
    <row r="43" spans="2:17" ht="12.6" customHeight="1" x14ac:dyDescent="0.15">
      <c r="B43" s="123" t="s">
        <v>36</v>
      </c>
      <c r="C43" s="124"/>
      <c r="D43" s="132"/>
      <c r="E43" s="132"/>
      <c r="F43" s="132"/>
      <c r="G43" s="34" t="s">
        <v>37</v>
      </c>
    </row>
    <row r="44" spans="2:17" ht="12.6" customHeight="1" x14ac:dyDescent="0.15">
      <c r="B44" s="123" t="s">
        <v>42</v>
      </c>
      <c r="C44" s="124"/>
      <c r="D44" s="119"/>
      <c r="E44" s="119"/>
      <c r="F44" s="119"/>
      <c r="G44" s="35"/>
    </row>
    <row r="45" spans="2:17" ht="12.6" customHeight="1" x14ac:dyDescent="0.15">
      <c r="B45" s="28" t="s">
        <v>38</v>
      </c>
      <c r="C45" s="29"/>
      <c r="D45" s="133"/>
      <c r="E45" s="133"/>
      <c r="F45" s="133"/>
      <c r="G45" s="40" t="s">
        <v>179</v>
      </c>
      <c r="I45" s="23"/>
    </row>
    <row r="46" spans="2:17" ht="12.6" customHeight="1" x14ac:dyDescent="0.15">
      <c r="B46" s="123" t="s">
        <v>39</v>
      </c>
      <c r="C46" s="139"/>
      <c r="D46" s="132"/>
      <c r="E46" s="132"/>
      <c r="F46" s="132"/>
      <c r="G46" s="36"/>
      <c r="H46" s="40" t="s">
        <v>91</v>
      </c>
    </row>
    <row r="47" spans="2:17" ht="12.6" customHeight="1" x14ac:dyDescent="0.15">
      <c r="G47" s="40" t="s">
        <v>84</v>
      </c>
      <c r="I47" s="37" t="s">
        <v>70</v>
      </c>
      <c r="J47" s="134"/>
      <c r="K47" s="135"/>
      <c r="L47" s="135"/>
      <c r="M47" s="136"/>
    </row>
    <row r="48" spans="2:17" ht="12.6" customHeight="1" x14ac:dyDescent="0.15">
      <c r="B48" s="49"/>
      <c r="C48" s="49"/>
      <c r="D48" s="50"/>
      <c r="E48" s="37"/>
      <c r="F48" s="39"/>
      <c r="H48" s="38"/>
      <c r="I48" s="37"/>
      <c r="J48" s="39"/>
      <c r="K48" s="38"/>
      <c r="L48" s="38"/>
      <c r="M48" s="51"/>
    </row>
    <row r="49" spans="2:17" ht="12.6" customHeight="1" x14ac:dyDescent="0.15">
      <c r="D49" s="17" t="s">
        <v>12</v>
      </c>
      <c r="E49" s="17" t="s">
        <v>13</v>
      </c>
      <c r="F49" s="17" t="s">
        <v>14</v>
      </c>
      <c r="G49" s="17" t="s">
        <v>15</v>
      </c>
      <c r="H49" s="17" t="s">
        <v>16</v>
      </c>
      <c r="I49" s="17" t="s">
        <v>17</v>
      </c>
      <c r="J49" s="17" t="s">
        <v>18</v>
      </c>
      <c r="K49" s="17" t="s">
        <v>19</v>
      </c>
      <c r="L49" s="17" t="s">
        <v>20</v>
      </c>
      <c r="M49" s="17" t="s">
        <v>21</v>
      </c>
      <c r="N49" s="17" t="s">
        <v>22</v>
      </c>
      <c r="O49" s="17" t="s">
        <v>23</v>
      </c>
      <c r="P49" s="41" t="s">
        <v>24</v>
      </c>
      <c r="Q49" s="41" t="s">
        <v>85</v>
      </c>
    </row>
    <row r="50" spans="2:17" ht="12.6" customHeight="1" x14ac:dyDescent="0.15">
      <c r="B50" s="148" t="s">
        <v>138</v>
      </c>
      <c r="C50" s="148"/>
      <c r="D50" s="89" t="e">
        <f>IF($D$43="電気",0,D20/($D$40/100*$D$44/1000))</f>
        <v>#DIV/0!</v>
      </c>
      <c r="E50" s="89" t="e">
        <f t="shared" ref="E50:O50" si="4">IF($D$43="電気",0,E20/($D$40/100*$D$44/1000))</f>
        <v>#DIV/0!</v>
      </c>
      <c r="F50" s="89" t="e">
        <f t="shared" si="4"/>
        <v>#DIV/0!</v>
      </c>
      <c r="G50" s="89" t="e">
        <f t="shared" si="4"/>
        <v>#DIV/0!</v>
      </c>
      <c r="H50" s="89" t="e">
        <f t="shared" si="4"/>
        <v>#DIV/0!</v>
      </c>
      <c r="I50" s="89" t="e">
        <f t="shared" si="4"/>
        <v>#DIV/0!</v>
      </c>
      <c r="J50" s="89" t="e">
        <f t="shared" si="4"/>
        <v>#DIV/0!</v>
      </c>
      <c r="K50" s="89" t="e">
        <f t="shared" si="4"/>
        <v>#DIV/0!</v>
      </c>
      <c r="L50" s="89" t="e">
        <f t="shared" si="4"/>
        <v>#DIV/0!</v>
      </c>
      <c r="M50" s="89" t="e">
        <f t="shared" si="4"/>
        <v>#DIV/0!</v>
      </c>
      <c r="N50" s="89" t="e">
        <f t="shared" si="4"/>
        <v>#DIV/0!</v>
      </c>
      <c r="O50" s="89" t="e">
        <f t="shared" si="4"/>
        <v>#DIV/0!</v>
      </c>
      <c r="P50" s="89" t="e">
        <f>SUM(D50:O50)</f>
        <v>#DIV/0!</v>
      </c>
      <c r="Q50" s="42"/>
    </row>
    <row r="51" spans="2:17" ht="12.6" customHeight="1" x14ac:dyDescent="0.15">
      <c r="B51" s="148" t="s">
        <v>86</v>
      </c>
      <c r="C51" s="148"/>
      <c r="D51" s="93" t="e">
        <f>(D17/($D$41*$D$44))*$D$43*$D$44*D18*D19/1000</f>
        <v>#DIV/0!</v>
      </c>
      <c r="E51" s="93" t="e">
        <f t="shared" ref="E51:O51" si="5">(E17/($D$41*$D$44))*$D$43*$D$44*E18*E19/1000</f>
        <v>#DIV/0!</v>
      </c>
      <c r="F51" s="93" t="e">
        <f t="shared" si="5"/>
        <v>#DIV/0!</v>
      </c>
      <c r="G51" s="93" t="e">
        <f t="shared" si="5"/>
        <v>#DIV/0!</v>
      </c>
      <c r="H51" s="93" t="e">
        <f t="shared" si="5"/>
        <v>#DIV/0!</v>
      </c>
      <c r="I51" s="93" t="e">
        <f t="shared" si="5"/>
        <v>#DIV/0!</v>
      </c>
      <c r="J51" s="93" t="e">
        <f t="shared" si="5"/>
        <v>#DIV/0!</v>
      </c>
      <c r="K51" s="93" t="e">
        <f t="shared" si="5"/>
        <v>#DIV/0!</v>
      </c>
      <c r="L51" s="93" t="e">
        <f t="shared" si="5"/>
        <v>#DIV/0!</v>
      </c>
      <c r="M51" s="93" t="e">
        <f t="shared" si="5"/>
        <v>#DIV/0!</v>
      </c>
      <c r="N51" s="93" t="e">
        <f t="shared" si="5"/>
        <v>#DIV/0!</v>
      </c>
      <c r="O51" s="93" t="e">
        <f t="shared" si="5"/>
        <v>#DIV/0!</v>
      </c>
      <c r="P51" s="93" t="e">
        <f>SUM(D51:O51)</f>
        <v>#DIV/0!</v>
      </c>
      <c r="Q51" s="41" t="s">
        <v>51</v>
      </c>
    </row>
    <row r="52" spans="2:17" ht="12.6" customHeight="1" x14ac:dyDescent="0.15">
      <c r="B52" s="49"/>
      <c r="C52" s="49"/>
      <c r="D52" s="50" t="s">
        <v>93</v>
      </c>
      <c r="E52" s="37"/>
      <c r="F52" s="39"/>
      <c r="H52" s="38"/>
      <c r="I52" s="37"/>
      <c r="J52" s="39"/>
      <c r="K52" s="38"/>
      <c r="L52" s="38"/>
      <c r="M52" s="51"/>
    </row>
    <row r="53" spans="2:17" ht="12.6" customHeight="1" x14ac:dyDescent="0.15">
      <c r="B53" s="37"/>
      <c r="C53" s="37"/>
      <c r="D53" s="7"/>
      <c r="E53" s="7"/>
      <c r="F53" s="7"/>
      <c r="G53" s="7"/>
      <c r="H53" s="7"/>
      <c r="I53" s="7"/>
      <c r="J53" s="7"/>
      <c r="K53" s="7"/>
      <c r="L53" s="7"/>
      <c r="M53" s="7"/>
      <c r="N53" s="7"/>
      <c r="O53" s="7"/>
      <c r="P53" s="7"/>
    </row>
    <row r="54" spans="2:17" ht="12.6" customHeight="1" x14ac:dyDescent="0.15">
      <c r="B54" s="52" t="s">
        <v>177</v>
      </c>
      <c r="C54" s="7"/>
      <c r="D54" s="53" t="s">
        <v>94</v>
      </c>
      <c r="E54" s="7"/>
      <c r="F54" s="7"/>
      <c r="G54" s="7"/>
      <c r="H54" s="7"/>
      <c r="I54" s="7"/>
      <c r="J54" s="7"/>
      <c r="K54" s="7"/>
      <c r="L54" s="7"/>
      <c r="M54" s="7"/>
      <c r="N54" s="7"/>
      <c r="O54" s="7"/>
      <c r="P54" s="7"/>
    </row>
    <row r="55" spans="2:17" ht="12.6" customHeight="1" x14ac:dyDescent="0.15">
      <c r="B55" s="7"/>
      <c r="C55" s="7"/>
      <c r="D55" s="7" t="s">
        <v>165</v>
      </c>
      <c r="E55" s="7"/>
      <c r="F55" s="7"/>
      <c r="G55" s="7"/>
      <c r="H55" s="7"/>
      <c r="I55" s="7" t="s">
        <v>96</v>
      </c>
      <c r="J55" s="7"/>
      <c r="K55" s="7"/>
      <c r="L55" s="7"/>
      <c r="M55" s="7"/>
      <c r="N55" s="7"/>
      <c r="O55" s="7"/>
      <c r="P55" s="96" t="e">
        <f>P57*I58+P60*I61</f>
        <v>#DIV/0!</v>
      </c>
    </row>
    <row r="56" spans="2:17" ht="12.6" customHeight="1" x14ac:dyDescent="0.15">
      <c r="B56" s="7"/>
      <c r="C56" s="7"/>
      <c r="D56" s="7"/>
      <c r="E56" s="7"/>
      <c r="F56" s="7"/>
      <c r="G56" s="7"/>
      <c r="H56" s="7"/>
      <c r="I56" s="7"/>
      <c r="J56" s="7"/>
      <c r="K56" s="7"/>
      <c r="L56" s="7"/>
      <c r="M56" s="7"/>
      <c r="N56" s="7"/>
      <c r="O56" s="7"/>
      <c r="P56" s="54"/>
    </row>
    <row r="57" spans="2:17" ht="12.6" customHeight="1" x14ac:dyDescent="0.15">
      <c r="B57" s="37" t="s">
        <v>166</v>
      </c>
      <c r="C57" s="37"/>
      <c r="D57" s="55" t="s">
        <v>173</v>
      </c>
      <c r="E57" s="7"/>
      <c r="F57" s="7"/>
      <c r="G57" s="7"/>
      <c r="H57" s="7"/>
      <c r="I57" s="56"/>
      <c r="J57" s="7" t="s">
        <v>52</v>
      </c>
      <c r="K57" s="7" t="s">
        <v>98</v>
      </c>
      <c r="L57" s="7"/>
      <c r="M57" s="7"/>
      <c r="N57" s="7"/>
      <c r="O57" s="7"/>
      <c r="P57" s="96" t="e">
        <f>P34/1000</f>
        <v>#DIV/0!</v>
      </c>
    </row>
    <row r="58" spans="2:17" ht="12.6" customHeight="1" x14ac:dyDescent="0.15">
      <c r="B58" s="37" t="s">
        <v>99</v>
      </c>
      <c r="C58" s="37"/>
      <c r="D58" s="55" t="s">
        <v>46</v>
      </c>
      <c r="E58" s="7"/>
      <c r="F58" s="7"/>
      <c r="G58" s="57" t="s">
        <v>53</v>
      </c>
      <c r="H58" s="94">
        <f>I57</f>
        <v>0</v>
      </c>
      <c r="I58" s="58"/>
      <c r="J58" s="37" t="s">
        <v>70</v>
      </c>
      <c r="K58" s="134"/>
      <c r="L58" s="135"/>
      <c r="M58" s="135"/>
      <c r="N58" s="136"/>
      <c r="O58" s="7"/>
      <c r="P58" s="59"/>
    </row>
    <row r="59" spans="2:17" ht="12.6" customHeight="1" x14ac:dyDescent="0.15">
      <c r="C59" s="37"/>
      <c r="E59" s="7"/>
      <c r="F59" s="7"/>
      <c r="G59" s="37"/>
      <c r="H59" s="7"/>
      <c r="I59" s="60"/>
      <c r="J59" s="37"/>
      <c r="K59" s="32"/>
      <c r="L59" s="32"/>
      <c r="M59" s="32"/>
      <c r="N59" s="32"/>
      <c r="O59" s="7"/>
      <c r="P59" s="61"/>
    </row>
    <row r="60" spans="2:17" ht="12.6" customHeight="1" x14ac:dyDescent="0.15">
      <c r="B60" s="37" t="s">
        <v>167</v>
      </c>
      <c r="C60" s="37"/>
      <c r="D60" s="55" t="s">
        <v>174</v>
      </c>
      <c r="E60" s="7"/>
      <c r="F60" s="7"/>
      <c r="G60" s="7"/>
      <c r="H60" s="7"/>
      <c r="I60" s="7" t="s">
        <v>25</v>
      </c>
      <c r="J60" s="7"/>
      <c r="K60" s="7"/>
      <c r="L60" s="7"/>
      <c r="M60" s="7"/>
      <c r="N60" s="7"/>
      <c r="O60" s="7"/>
      <c r="P60" s="96" t="e">
        <f>P35</f>
        <v>#DIV/0!</v>
      </c>
    </row>
    <row r="61" spans="2:17" ht="12.6" customHeight="1" x14ac:dyDescent="0.15">
      <c r="B61" s="37" t="s">
        <v>101</v>
      </c>
      <c r="C61" s="37"/>
      <c r="D61" s="55" t="s">
        <v>5</v>
      </c>
      <c r="E61" s="7"/>
      <c r="F61" s="7"/>
      <c r="G61" s="7" t="s">
        <v>26</v>
      </c>
      <c r="H61" s="7"/>
      <c r="I61" s="62"/>
      <c r="J61" s="37" t="s">
        <v>70</v>
      </c>
      <c r="K61" s="134"/>
      <c r="L61" s="135"/>
      <c r="M61" s="135"/>
      <c r="N61" s="136"/>
      <c r="O61" s="37"/>
      <c r="P61" s="7"/>
    </row>
    <row r="62" spans="2:17" ht="12.6" customHeight="1" x14ac:dyDescent="0.15">
      <c r="B62" s="7"/>
      <c r="C62" s="7"/>
      <c r="D62" s="7"/>
      <c r="E62" s="7"/>
      <c r="F62" s="7"/>
      <c r="G62" s="7"/>
      <c r="H62" s="7"/>
      <c r="I62" s="7"/>
      <c r="J62" s="7"/>
      <c r="K62" s="7"/>
      <c r="L62" s="7"/>
      <c r="M62" s="7"/>
      <c r="N62" s="7"/>
      <c r="O62" s="7"/>
      <c r="P62" s="7"/>
    </row>
    <row r="63" spans="2:17" ht="12.6" customHeight="1" x14ac:dyDescent="0.15">
      <c r="B63" s="7"/>
      <c r="C63" s="7"/>
      <c r="D63" s="7"/>
      <c r="E63" s="7"/>
      <c r="F63" s="7"/>
      <c r="G63" s="7"/>
      <c r="H63" s="7"/>
      <c r="I63" s="7"/>
      <c r="J63" s="7"/>
      <c r="K63" s="7"/>
      <c r="L63" s="7"/>
      <c r="M63" s="7"/>
      <c r="N63" s="7"/>
      <c r="O63" s="7"/>
      <c r="P63" s="7"/>
    </row>
    <row r="64" spans="2:17" ht="12.6" customHeight="1" x14ac:dyDescent="0.15">
      <c r="B64" s="52" t="s">
        <v>6</v>
      </c>
      <c r="C64" s="7"/>
      <c r="D64" s="53" t="s">
        <v>94</v>
      </c>
      <c r="E64" s="7"/>
      <c r="F64" s="7"/>
      <c r="G64" s="7"/>
      <c r="H64" s="7"/>
      <c r="I64" s="7"/>
      <c r="J64" s="7"/>
      <c r="K64" s="7"/>
      <c r="L64" s="7"/>
      <c r="M64" s="7"/>
      <c r="N64" s="7"/>
      <c r="O64" s="7"/>
      <c r="P64" s="7"/>
      <c r="Q64" s="7"/>
    </row>
    <row r="65" spans="2:17" ht="12.6" customHeight="1" x14ac:dyDescent="0.15">
      <c r="B65" s="7"/>
      <c r="C65" s="7"/>
      <c r="D65" s="7" t="s">
        <v>161</v>
      </c>
      <c r="E65" s="7"/>
      <c r="F65" s="7"/>
      <c r="G65" s="7" t="s">
        <v>1</v>
      </c>
      <c r="H65" s="7"/>
      <c r="I65" s="7"/>
      <c r="J65" s="7"/>
      <c r="K65" s="7"/>
      <c r="L65" s="7"/>
      <c r="M65" s="7"/>
      <c r="N65" s="7"/>
      <c r="O65" s="7"/>
      <c r="P65" s="97" t="e">
        <f>P67*I68+P70*I71+P73</f>
        <v>#DIV/0!</v>
      </c>
      <c r="Q65" s="7"/>
    </row>
    <row r="66" spans="2:17" ht="12.6" customHeight="1" x14ac:dyDescent="0.15">
      <c r="B66" s="7"/>
      <c r="C66" s="7"/>
      <c r="D66" s="7"/>
      <c r="E66" s="7"/>
      <c r="F66" s="7"/>
      <c r="G66" s="7"/>
      <c r="H66" s="7"/>
      <c r="I66" s="7"/>
      <c r="J66" s="7"/>
      <c r="K66" s="7"/>
      <c r="L66" s="7"/>
      <c r="M66" s="7"/>
      <c r="N66" s="7"/>
      <c r="O66" s="7"/>
      <c r="P66" s="63"/>
      <c r="Q66" s="7"/>
    </row>
    <row r="67" spans="2:17" ht="12.6" customHeight="1" x14ac:dyDescent="0.15">
      <c r="B67" s="37" t="s">
        <v>102</v>
      </c>
      <c r="C67" s="37"/>
      <c r="D67" s="55" t="s">
        <v>48</v>
      </c>
      <c r="E67" s="7"/>
      <c r="F67" s="7"/>
      <c r="G67" s="7"/>
      <c r="H67" s="7"/>
      <c r="I67" s="56"/>
      <c r="J67" s="7" t="s">
        <v>52</v>
      </c>
      <c r="K67" s="7" t="s">
        <v>98</v>
      </c>
      <c r="L67" s="7"/>
      <c r="M67" s="7"/>
      <c r="N67" s="7"/>
      <c r="O67" s="7"/>
      <c r="P67" s="96" t="e">
        <f>P50/1000</f>
        <v>#DIV/0!</v>
      </c>
      <c r="Q67" s="7"/>
    </row>
    <row r="68" spans="2:17" ht="12.6" customHeight="1" x14ac:dyDescent="0.15">
      <c r="B68" s="37" t="s">
        <v>103</v>
      </c>
      <c r="C68" s="37"/>
      <c r="D68" s="55" t="s">
        <v>46</v>
      </c>
      <c r="E68" s="7"/>
      <c r="F68" s="7"/>
      <c r="G68" s="57" t="s">
        <v>53</v>
      </c>
      <c r="H68" s="94">
        <f>I67</f>
        <v>0</v>
      </c>
      <c r="I68" s="95">
        <v>0</v>
      </c>
      <c r="J68" s="37" t="s">
        <v>70</v>
      </c>
      <c r="K68" s="134"/>
      <c r="L68" s="149"/>
      <c r="M68" s="149"/>
      <c r="N68" s="150"/>
      <c r="O68" s="7"/>
      <c r="P68" s="64"/>
      <c r="Q68" s="7"/>
    </row>
    <row r="69" spans="2:17" ht="12.6" customHeight="1" x14ac:dyDescent="0.15">
      <c r="B69" s="37"/>
      <c r="C69" s="37"/>
      <c r="D69" s="7"/>
      <c r="E69" s="7"/>
      <c r="F69" s="7"/>
      <c r="G69" s="37"/>
      <c r="H69" s="7"/>
      <c r="I69" s="60"/>
      <c r="J69" s="37"/>
      <c r="K69" s="32"/>
      <c r="L69" s="32"/>
      <c r="M69" s="32"/>
      <c r="N69" s="32"/>
      <c r="O69" s="7"/>
      <c r="P69" s="65"/>
      <c r="Q69" s="7"/>
    </row>
    <row r="70" spans="2:17" ht="12.6" customHeight="1" x14ac:dyDescent="0.15">
      <c r="B70" s="37" t="s">
        <v>104</v>
      </c>
      <c r="C70" s="37"/>
      <c r="D70" s="7" t="s">
        <v>49</v>
      </c>
      <c r="E70" s="7"/>
      <c r="F70" s="7"/>
      <c r="G70" s="7"/>
      <c r="H70" s="7"/>
      <c r="I70" s="7" t="s">
        <v>25</v>
      </c>
      <c r="J70" s="7"/>
      <c r="K70" s="7"/>
      <c r="L70" s="7"/>
      <c r="M70" s="7"/>
      <c r="N70" s="7"/>
      <c r="O70" s="7"/>
      <c r="P70" s="96" t="e">
        <f>P51</f>
        <v>#DIV/0!</v>
      </c>
      <c r="Q70" s="7"/>
    </row>
    <row r="71" spans="2:17" ht="12.6" customHeight="1" x14ac:dyDescent="0.15">
      <c r="B71" s="37" t="s">
        <v>101</v>
      </c>
      <c r="C71" s="37"/>
      <c r="D71" s="7" t="s">
        <v>5</v>
      </c>
      <c r="E71" s="7"/>
      <c r="F71" s="7"/>
      <c r="G71" s="7" t="s">
        <v>26</v>
      </c>
      <c r="H71" s="7"/>
      <c r="I71" s="62"/>
      <c r="J71" s="37" t="s">
        <v>70</v>
      </c>
      <c r="K71" s="140">
        <f>K61</f>
        <v>0</v>
      </c>
      <c r="L71" s="141"/>
      <c r="M71" s="141"/>
      <c r="N71" s="142"/>
      <c r="O71" s="37"/>
      <c r="P71" s="60"/>
      <c r="Q71" s="7"/>
    </row>
    <row r="72" spans="2:17" ht="12.6" customHeight="1" x14ac:dyDescent="0.15">
      <c r="B72" s="37"/>
      <c r="C72" s="37"/>
      <c r="D72" s="7"/>
      <c r="E72" s="7"/>
      <c r="F72" s="7"/>
      <c r="G72" s="7"/>
      <c r="H72" s="7"/>
      <c r="I72" s="7"/>
      <c r="J72" s="7"/>
      <c r="K72" s="7"/>
      <c r="L72" s="7"/>
      <c r="M72" s="7"/>
      <c r="N72" s="7"/>
      <c r="O72" s="37"/>
      <c r="P72" s="60"/>
      <c r="Q72" s="7"/>
    </row>
    <row r="73" spans="2:17" ht="16.5" x14ac:dyDescent="0.15">
      <c r="B73" s="67" t="s">
        <v>139</v>
      </c>
      <c r="D73" s="66" t="s">
        <v>140</v>
      </c>
      <c r="E73" s="7"/>
      <c r="F73" s="7"/>
      <c r="G73" s="7"/>
      <c r="H73" s="7"/>
      <c r="I73" s="66" t="s">
        <v>1</v>
      </c>
      <c r="J73" s="7"/>
      <c r="K73" s="7"/>
      <c r="L73" s="7"/>
      <c r="M73" s="7"/>
      <c r="N73" s="7"/>
      <c r="O73" s="37"/>
      <c r="P73" s="97" t="e">
        <f>MAX(P76,P82)</f>
        <v>#DIV/0!</v>
      </c>
      <c r="Q73" s="7"/>
    </row>
    <row r="74" spans="2:17" ht="13.5" x14ac:dyDescent="0.15">
      <c r="B74" s="68"/>
      <c r="C74" s="66"/>
      <c r="D74" s="66"/>
      <c r="E74" s="7"/>
      <c r="F74" s="7"/>
      <c r="G74" s="7"/>
      <c r="H74" s="7"/>
      <c r="I74" s="7"/>
      <c r="J74" s="7"/>
      <c r="K74" s="7"/>
      <c r="L74" s="7"/>
      <c r="M74" s="7"/>
      <c r="N74" s="7"/>
      <c r="O74" s="37"/>
      <c r="P74" s="60"/>
      <c r="Q74" s="7"/>
    </row>
    <row r="75" spans="2:17" ht="13.5" x14ac:dyDescent="0.15">
      <c r="B75" s="69" t="s">
        <v>141</v>
      </c>
      <c r="C75" s="66"/>
      <c r="D75" s="66"/>
      <c r="E75" s="7"/>
      <c r="F75" s="7"/>
      <c r="G75" s="7"/>
      <c r="H75" s="7"/>
      <c r="I75" s="7"/>
      <c r="J75" s="7"/>
      <c r="K75" s="7"/>
      <c r="L75" s="7"/>
      <c r="M75" s="7"/>
      <c r="N75" s="7"/>
      <c r="O75" s="37"/>
      <c r="P75" s="60"/>
      <c r="Q75" s="7"/>
    </row>
    <row r="76" spans="2:17" ht="16.5" x14ac:dyDescent="0.15">
      <c r="B76" s="66"/>
      <c r="D76" s="68" t="s">
        <v>142</v>
      </c>
      <c r="E76" s="7"/>
      <c r="F76" s="7"/>
      <c r="G76" s="7"/>
      <c r="H76" s="7"/>
      <c r="I76" s="66" t="s">
        <v>1</v>
      </c>
      <c r="J76" s="7"/>
      <c r="K76" s="7"/>
      <c r="L76" s="7"/>
      <c r="M76" s="7"/>
      <c r="N76" s="7"/>
      <c r="O76" s="37"/>
      <c r="P76" s="97">
        <f>P77*P78*P79</f>
        <v>0</v>
      </c>
      <c r="Q76" s="7"/>
    </row>
    <row r="77" spans="2:17" ht="16.5" x14ac:dyDescent="0.15">
      <c r="B77" s="70" t="s">
        <v>143</v>
      </c>
      <c r="D77" s="66" t="s">
        <v>144</v>
      </c>
      <c r="E77" s="7"/>
      <c r="F77" s="7"/>
      <c r="G77" s="7"/>
      <c r="H77" s="7"/>
      <c r="I77" s="66" t="s">
        <v>145</v>
      </c>
      <c r="J77" s="7"/>
      <c r="K77" s="7"/>
      <c r="L77" s="7"/>
      <c r="M77" s="7"/>
      <c r="N77" s="7"/>
      <c r="O77" s="37"/>
      <c r="P77" s="62"/>
      <c r="Q77" s="7"/>
    </row>
    <row r="78" spans="2:17" ht="13.5" x14ac:dyDescent="0.15">
      <c r="B78" s="70" t="s">
        <v>146</v>
      </c>
      <c r="D78" s="66" t="s">
        <v>147</v>
      </c>
      <c r="E78" s="7"/>
      <c r="F78" s="7"/>
      <c r="G78" s="7"/>
      <c r="H78" s="7"/>
      <c r="I78" s="66" t="s">
        <v>148</v>
      </c>
      <c r="J78" s="7"/>
      <c r="K78" s="7"/>
      <c r="L78" s="7"/>
      <c r="M78" s="7"/>
      <c r="N78" s="7"/>
      <c r="O78" s="37"/>
      <c r="P78" s="62"/>
      <c r="Q78" s="7"/>
    </row>
    <row r="79" spans="2:17" ht="16.5" x14ac:dyDescent="0.15">
      <c r="B79" s="70" t="s">
        <v>149</v>
      </c>
      <c r="D79" s="66" t="s">
        <v>150</v>
      </c>
      <c r="E79" s="7"/>
      <c r="F79" s="7"/>
      <c r="G79" s="7"/>
      <c r="H79" s="7"/>
      <c r="I79" s="66" t="s">
        <v>136</v>
      </c>
      <c r="J79" s="7"/>
      <c r="K79" s="7"/>
      <c r="L79" s="7"/>
      <c r="M79" s="7"/>
      <c r="N79" s="7"/>
      <c r="O79" s="37"/>
      <c r="P79" s="62"/>
      <c r="Q79" s="7"/>
    </row>
    <row r="80" spans="2:17" ht="13.5" x14ac:dyDescent="0.15">
      <c r="B80" s="66"/>
      <c r="C80" s="66"/>
      <c r="D80" s="66"/>
      <c r="E80" s="7"/>
      <c r="F80" s="7"/>
      <c r="G80" s="7"/>
      <c r="H80" s="7"/>
      <c r="I80" s="7"/>
      <c r="J80" s="7"/>
      <c r="K80" s="7"/>
      <c r="L80" s="7"/>
      <c r="M80" s="7"/>
      <c r="N80" s="7"/>
      <c r="O80" s="37"/>
      <c r="P80" s="60"/>
      <c r="Q80" s="7"/>
    </row>
    <row r="81" spans="2:17" ht="13.5" x14ac:dyDescent="0.15">
      <c r="B81" s="69" t="s">
        <v>151</v>
      </c>
      <c r="C81" s="66"/>
      <c r="D81" s="66"/>
      <c r="E81" s="7"/>
      <c r="F81" s="7"/>
      <c r="G81" s="7"/>
      <c r="H81" s="7"/>
      <c r="I81" s="7"/>
      <c r="J81" s="7"/>
      <c r="K81" s="7"/>
      <c r="L81" s="7"/>
      <c r="M81" s="7"/>
      <c r="N81" s="7"/>
      <c r="O81" s="37"/>
      <c r="P81" s="60"/>
      <c r="Q81" s="7"/>
    </row>
    <row r="82" spans="2:17" ht="16.5" x14ac:dyDescent="0.15">
      <c r="B82" s="66"/>
      <c r="D82" s="68" t="s">
        <v>152</v>
      </c>
      <c r="E82" s="7"/>
      <c r="F82" s="7"/>
      <c r="G82" s="7"/>
      <c r="H82" s="7"/>
      <c r="I82" s="66" t="s">
        <v>1</v>
      </c>
      <c r="J82" s="7"/>
      <c r="K82" s="7"/>
      <c r="L82" s="7"/>
      <c r="M82" s="7"/>
      <c r="N82" s="7"/>
      <c r="O82" s="37"/>
      <c r="P82" s="97" t="e">
        <f>P83*P84*P85</f>
        <v>#DIV/0!</v>
      </c>
      <c r="Q82" s="7"/>
    </row>
    <row r="83" spans="2:17" ht="13.5" x14ac:dyDescent="0.15">
      <c r="B83" s="70" t="s">
        <v>153</v>
      </c>
      <c r="D83" s="66" t="s">
        <v>154</v>
      </c>
      <c r="E83" s="7"/>
      <c r="F83" s="7"/>
      <c r="G83" s="7"/>
      <c r="H83" s="7"/>
      <c r="I83" s="66" t="s">
        <v>155</v>
      </c>
      <c r="J83" s="7"/>
      <c r="K83" s="7"/>
      <c r="L83" s="7"/>
      <c r="M83" s="7"/>
      <c r="N83" s="7"/>
      <c r="O83" s="37"/>
      <c r="P83" s="62"/>
      <c r="Q83" s="7"/>
    </row>
    <row r="84" spans="2:17" ht="13.5" x14ac:dyDescent="0.15">
      <c r="B84" s="70" t="s">
        <v>156</v>
      </c>
      <c r="D84" s="66" t="s">
        <v>157</v>
      </c>
      <c r="E84" s="7"/>
      <c r="F84" s="7"/>
      <c r="G84" s="7"/>
      <c r="H84" s="7"/>
      <c r="I84" s="66" t="s">
        <v>145</v>
      </c>
      <c r="J84" s="7"/>
      <c r="K84" s="7"/>
      <c r="L84" s="7"/>
      <c r="M84" s="7"/>
      <c r="N84" s="7"/>
      <c r="O84" s="37"/>
      <c r="P84" s="96" t="e">
        <f>P67</f>
        <v>#DIV/0!</v>
      </c>
      <c r="Q84" s="7"/>
    </row>
    <row r="85" spans="2:17" ht="16.5" x14ac:dyDescent="0.15">
      <c r="B85" s="70" t="s">
        <v>158</v>
      </c>
      <c r="D85" s="66" t="s">
        <v>159</v>
      </c>
      <c r="E85" s="7"/>
      <c r="F85" s="7"/>
      <c r="G85" s="7"/>
      <c r="H85" s="7"/>
      <c r="I85" s="66" t="s">
        <v>160</v>
      </c>
      <c r="J85" s="7"/>
      <c r="K85" s="7"/>
      <c r="L85" s="7"/>
      <c r="M85" s="7"/>
      <c r="N85" s="7"/>
      <c r="O85" s="37"/>
      <c r="P85" s="62"/>
      <c r="Q85" s="7"/>
    </row>
    <row r="86" spans="2:17" ht="12" x14ac:dyDescent="0.15">
      <c r="B86" s="37"/>
      <c r="C86" s="37"/>
      <c r="D86" s="7"/>
      <c r="E86" s="7"/>
      <c r="F86" s="7"/>
      <c r="G86" s="7"/>
      <c r="H86" s="7"/>
      <c r="I86" s="7"/>
      <c r="J86" s="7"/>
      <c r="K86" s="7"/>
      <c r="L86" s="7"/>
      <c r="M86" s="7"/>
      <c r="N86" s="7"/>
      <c r="O86" s="37"/>
      <c r="P86" s="60"/>
      <c r="Q86" s="7"/>
    </row>
    <row r="87" spans="2:17" ht="12.6" customHeight="1" x14ac:dyDescent="0.15">
      <c r="B87" s="37"/>
      <c r="C87" s="37"/>
      <c r="D87" s="7"/>
      <c r="E87" s="7"/>
      <c r="F87" s="7"/>
      <c r="G87" s="7"/>
      <c r="H87" s="7"/>
      <c r="I87" s="7"/>
      <c r="J87" s="7"/>
      <c r="K87" s="7"/>
      <c r="L87" s="7"/>
      <c r="M87" s="7"/>
      <c r="N87" s="7"/>
      <c r="O87" s="37"/>
      <c r="P87" s="60"/>
      <c r="Q87" s="7"/>
    </row>
    <row r="88" spans="2:17" ht="12.6" customHeight="1" x14ac:dyDescent="0.15">
      <c r="B88" s="52" t="s">
        <v>105</v>
      </c>
      <c r="C88" s="52"/>
      <c r="D88" s="7"/>
      <c r="E88" s="7"/>
      <c r="F88" s="7"/>
      <c r="G88" s="7"/>
      <c r="H88" s="7"/>
      <c r="I88" s="7"/>
      <c r="J88" s="7"/>
      <c r="K88" s="7"/>
      <c r="L88" s="7"/>
      <c r="M88" s="7"/>
      <c r="N88" s="7"/>
      <c r="O88" s="7"/>
      <c r="P88" s="7"/>
      <c r="Q88" s="7"/>
    </row>
    <row r="89" spans="2:17" ht="12.6" customHeight="1" x14ac:dyDescent="0.15">
      <c r="B89" s="37" t="s">
        <v>106</v>
      </c>
      <c r="C89" s="37"/>
      <c r="D89" s="7" t="s">
        <v>0</v>
      </c>
      <c r="E89" s="7"/>
      <c r="F89" s="7"/>
      <c r="G89" s="7" t="s">
        <v>1</v>
      </c>
      <c r="H89" s="7"/>
      <c r="I89" s="7"/>
      <c r="J89" s="7"/>
      <c r="K89" s="7"/>
      <c r="L89" s="7"/>
      <c r="M89" s="7"/>
      <c r="N89" s="7"/>
      <c r="O89" s="7"/>
      <c r="P89" s="96" t="e">
        <f>ROUNDDOWN((P55-P65),0)</f>
        <v>#DIV/0!</v>
      </c>
    </row>
    <row r="90" spans="2:17" ht="12.6" customHeight="1" x14ac:dyDescent="0.15">
      <c r="B90" s="37"/>
      <c r="C90" s="37"/>
      <c r="D90" s="7" t="s">
        <v>169</v>
      </c>
      <c r="E90" s="7"/>
      <c r="F90" s="7"/>
      <c r="G90" s="7"/>
      <c r="H90" s="7"/>
      <c r="I90" s="7"/>
      <c r="J90" s="7"/>
      <c r="K90" s="7"/>
      <c r="L90" s="7"/>
      <c r="M90" s="7"/>
      <c r="N90" s="7"/>
      <c r="O90" s="7"/>
      <c r="P90" s="71"/>
    </row>
    <row r="91" spans="2:17" ht="12.6" customHeight="1" x14ac:dyDescent="0.15">
      <c r="B91" s="37" t="s">
        <v>168</v>
      </c>
      <c r="C91" s="37"/>
      <c r="D91" s="7" t="s">
        <v>175</v>
      </c>
      <c r="E91" s="7"/>
      <c r="F91" s="7"/>
      <c r="G91" s="7" t="s">
        <v>1</v>
      </c>
      <c r="H91" s="7"/>
      <c r="I91" s="7"/>
      <c r="J91" s="7"/>
      <c r="K91" s="7"/>
      <c r="L91" s="7"/>
      <c r="M91" s="7"/>
      <c r="N91" s="7"/>
      <c r="O91" s="7"/>
      <c r="P91" s="7"/>
    </row>
    <row r="92" spans="2:17" ht="12.6" customHeight="1" x14ac:dyDescent="0.15">
      <c r="B92" s="37" t="s">
        <v>109</v>
      </c>
      <c r="C92" s="37"/>
      <c r="D92" s="7" t="s">
        <v>3</v>
      </c>
      <c r="E92" s="7"/>
      <c r="F92" s="7"/>
      <c r="G92" s="7" t="s">
        <v>1</v>
      </c>
      <c r="H92" s="7"/>
      <c r="I92" s="7"/>
      <c r="J92" s="7"/>
      <c r="K92" s="7"/>
      <c r="L92" s="7"/>
      <c r="M92" s="7"/>
      <c r="N92" s="7"/>
      <c r="O92" s="7"/>
      <c r="P92" s="7"/>
    </row>
    <row r="93" spans="2:17" ht="12.6" customHeight="1" x14ac:dyDescent="0.15">
      <c r="B93" s="37"/>
      <c r="C93" s="37"/>
      <c r="D93" s="7"/>
      <c r="E93" s="7"/>
      <c r="F93" s="7"/>
      <c r="G93" s="7"/>
      <c r="H93" s="7"/>
      <c r="I93" s="7"/>
      <c r="J93" s="7"/>
      <c r="K93" s="7"/>
      <c r="L93" s="7"/>
      <c r="M93" s="7"/>
      <c r="N93" s="7"/>
      <c r="O93" s="7"/>
      <c r="P93" s="7"/>
    </row>
    <row r="94" spans="2:17" ht="12.6" customHeight="1" x14ac:dyDescent="0.15">
      <c r="B94" s="72" t="s">
        <v>110</v>
      </c>
      <c r="C94" s="73"/>
      <c r="D94" s="73"/>
      <c r="E94" s="73"/>
      <c r="F94" s="73"/>
      <c r="G94" s="73"/>
      <c r="H94" s="73"/>
      <c r="I94" s="73"/>
      <c r="J94" s="73"/>
      <c r="K94" s="73"/>
      <c r="L94" s="73"/>
      <c r="M94" s="73"/>
      <c r="N94" s="73"/>
      <c r="O94" s="73"/>
      <c r="P94" s="74"/>
      <c r="Q94" s="7"/>
    </row>
    <row r="95" spans="2:17" ht="12.6" customHeight="1" x14ac:dyDescent="0.15">
      <c r="B95" s="143"/>
      <c r="C95" s="144"/>
      <c r="D95" s="144"/>
      <c r="E95" s="144"/>
      <c r="F95" s="144"/>
      <c r="G95" s="144"/>
      <c r="H95" s="144"/>
      <c r="I95" s="144"/>
      <c r="J95" s="144"/>
      <c r="K95" s="144"/>
      <c r="L95" s="144"/>
      <c r="M95" s="144"/>
      <c r="N95" s="144"/>
      <c r="O95" s="144"/>
      <c r="P95" s="145"/>
      <c r="Q95" s="7"/>
    </row>
    <row r="96" spans="2:17" ht="12.6" customHeight="1" x14ac:dyDescent="0.15">
      <c r="B96" s="144"/>
      <c r="C96" s="144"/>
      <c r="D96" s="144"/>
      <c r="E96" s="144"/>
      <c r="F96" s="144"/>
      <c r="G96" s="144"/>
      <c r="H96" s="144"/>
      <c r="I96" s="144"/>
      <c r="J96" s="144"/>
      <c r="K96" s="144"/>
      <c r="L96" s="144"/>
      <c r="M96" s="144"/>
      <c r="N96" s="144"/>
      <c r="O96" s="144"/>
      <c r="P96" s="145"/>
      <c r="Q96" s="7"/>
    </row>
    <row r="97" spans="2:18" ht="12.6" customHeight="1" x14ac:dyDescent="0.15">
      <c r="B97" s="144"/>
      <c r="C97" s="144"/>
      <c r="D97" s="144"/>
      <c r="E97" s="144"/>
      <c r="F97" s="144"/>
      <c r="G97" s="144"/>
      <c r="H97" s="144"/>
      <c r="I97" s="144"/>
      <c r="J97" s="144"/>
      <c r="K97" s="144"/>
      <c r="L97" s="144"/>
      <c r="M97" s="144"/>
      <c r="N97" s="144"/>
      <c r="O97" s="144"/>
      <c r="P97" s="145"/>
      <c r="Q97" s="7"/>
    </row>
    <row r="98" spans="2:18" ht="12.6" customHeight="1" x14ac:dyDescent="0.15">
      <c r="B98" s="73"/>
      <c r="C98" s="73"/>
      <c r="D98" s="73"/>
      <c r="E98" s="73"/>
      <c r="F98" s="73"/>
      <c r="G98" s="73"/>
      <c r="H98" s="73"/>
      <c r="I98" s="73"/>
      <c r="J98" s="73"/>
      <c r="K98" s="73"/>
      <c r="L98" s="73"/>
      <c r="M98" s="73"/>
      <c r="N98" s="73"/>
      <c r="O98" s="73"/>
      <c r="P98" s="74"/>
      <c r="Q98" s="7"/>
    </row>
    <row r="99" spans="2:18" ht="12.6" customHeight="1" x14ac:dyDescent="0.15">
      <c r="B99" s="73"/>
      <c r="C99" s="73"/>
      <c r="D99" s="73"/>
      <c r="E99" s="73"/>
      <c r="F99" s="73"/>
      <c r="G99" s="73"/>
      <c r="H99" s="73"/>
      <c r="I99" s="73"/>
      <c r="J99" s="73"/>
      <c r="K99" s="73"/>
      <c r="L99" s="73"/>
      <c r="M99" s="73"/>
      <c r="N99" s="73"/>
      <c r="O99" s="73"/>
      <c r="P99" s="74"/>
      <c r="Q99" s="7"/>
    </row>
    <row r="100" spans="2:18" ht="12.6" customHeight="1" x14ac:dyDescent="0.15">
      <c r="B100" s="75" t="s">
        <v>170</v>
      </c>
      <c r="C100" s="76"/>
      <c r="D100" s="77" t="s">
        <v>67</v>
      </c>
      <c r="M100" s="7"/>
      <c r="N100" s="7"/>
      <c r="O100" s="53" t="s">
        <v>178</v>
      </c>
      <c r="P100" s="7"/>
      <c r="Q100" s="7"/>
    </row>
    <row r="101" spans="2:18" ht="12.6" customHeight="1" x14ac:dyDescent="0.15">
      <c r="B101" s="146" t="s">
        <v>68</v>
      </c>
      <c r="C101" s="147"/>
      <c r="D101" s="42"/>
      <c r="E101" s="42"/>
      <c r="F101" s="42"/>
      <c r="G101" s="42"/>
      <c r="H101" s="42"/>
      <c r="I101" s="42"/>
      <c r="J101" s="42"/>
      <c r="K101" s="42"/>
      <c r="L101" s="42"/>
      <c r="M101" s="42"/>
      <c r="N101" s="42"/>
      <c r="O101" s="42"/>
      <c r="P101" s="41" t="s">
        <v>69</v>
      </c>
      <c r="Q101" s="7"/>
      <c r="R101" s="7"/>
    </row>
    <row r="102" spans="2:18" ht="12.6" customHeight="1" x14ac:dyDescent="0.15">
      <c r="B102" s="78" t="s">
        <v>111</v>
      </c>
      <c r="C102" s="79" t="s">
        <v>112</v>
      </c>
      <c r="D102" s="80"/>
      <c r="E102" s="80"/>
      <c r="F102" s="80"/>
      <c r="G102" s="80"/>
      <c r="H102" s="80"/>
      <c r="I102" s="80"/>
      <c r="J102" s="80"/>
      <c r="K102" s="80"/>
      <c r="L102" s="81"/>
      <c r="M102" s="81"/>
      <c r="N102" s="81"/>
      <c r="O102" s="81"/>
      <c r="P102" s="82"/>
      <c r="Q102" s="7"/>
      <c r="R102" s="7"/>
    </row>
    <row r="103" spans="2:18" ht="12.6" customHeight="1" x14ac:dyDescent="0.15">
      <c r="B103" s="78" t="s">
        <v>113</v>
      </c>
      <c r="C103" s="79" t="s">
        <v>114</v>
      </c>
      <c r="D103" s="96" t="e">
        <f t="shared" ref="D103:K103" si="6">$P$67*D102/$P$20</f>
        <v>#DIV/0!</v>
      </c>
      <c r="E103" s="96" t="e">
        <f t="shared" si="6"/>
        <v>#DIV/0!</v>
      </c>
      <c r="F103" s="96" t="e">
        <f t="shared" si="6"/>
        <v>#DIV/0!</v>
      </c>
      <c r="G103" s="96" t="e">
        <f t="shared" si="6"/>
        <v>#DIV/0!</v>
      </c>
      <c r="H103" s="96" t="e">
        <f t="shared" si="6"/>
        <v>#DIV/0!</v>
      </c>
      <c r="I103" s="96" t="e">
        <f t="shared" si="6"/>
        <v>#DIV/0!</v>
      </c>
      <c r="J103" s="96" t="e">
        <f t="shared" si="6"/>
        <v>#DIV/0!</v>
      </c>
      <c r="K103" s="96" t="e">
        <f t="shared" si="6"/>
        <v>#DIV/0!</v>
      </c>
      <c r="L103" s="98"/>
      <c r="M103" s="98"/>
      <c r="N103" s="98"/>
      <c r="O103" s="98"/>
      <c r="P103" s="82"/>
      <c r="Q103" s="7"/>
      <c r="R103" s="7"/>
    </row>
    <row r="104" spans="2:18" ht="12.6" customHeight="1" x14ac:dyDescent="0.15">
      <c r="B104" s="78" t="s">
        <v>115</v>
      </c>
      <c r="C104" s="79" t="s">
        <v>116</v>
      </c>
      <c r="D104" s="80"/>
      <c r="E104" s="80"/>
      <c r="F104" s="80"/>
      <c r="G104" s="80"/>
      <c r="H104" s="80"/>
      <c r="I104" s="80"/>
      <c r="J104" s="80"/>
      <c r="K104" s="80"/>
      <c r="L104" s="81"/>
      <c r="M104" s="81"/>
      <c r="N104" s="81"/>
      <c r="O104" s="81"/>
      <c r="P104" s="82"/>
      <c r="Q104" s="7"/>
      <c r="R104" s="7"/>
    </row>
    <row r="105" spans="2:18" ht="12.6" customHeight="1" x14ac:dyDescent="0.15">
      <c r="B105" s="78" t="s">
        <v>117</v>
      </c>
      <c r="C105" s="79" t="s">
        <v>118</v>
      </c>
      <c r="D105" s="99" t="e">
        <f>IF(D104&lt;=D103,D104,D103)</f>
        <v>#DIV/0!</v>
      </c>
      <c r="E105" s="99" t="e">
        <f t="shared" ref="E105:K105" si="7">IF(E104&lt;=E103,E104,E103)</f>
        <v>#DIV/0!</v>
      </c>
      <c r="F105" s="99" t="e">
        <f t="shared" si="7"/>
        <v>#DIV/0!</v>
      </c>
      <c r="G105" s="99" t="e">
        <f t="shared" si="7"/>
        <v>#DIV/0!</v>
      </c>
      <c r="H105" s="99" t="e">
        <f t="shared" si="7"/>
        <v>#DIV/0!</v>
      </c>
      <c r="I105" s="99" t="e">
        <f t="shared" si="7"/>
        <v>#DIV/0!</v>
      </c>
      <c r="J105" s="99" t="e">
        <f t="shared" si="7"/>
        <v>#DIV/0!</v>
      </c>
      <c r="K105" s="99" t="e">
        <f t="shared" si="7"/>
        <v>#DIV/0!</v>
      </c>
      <c r="L105" s="98"/>
      <c r="M105" s="98"/>
      <c r="N105" s="98"/>
      <c r="O105" s="98"/>
      <c r="P105" s="82"/>
      <c r="Q105" s="7"/>
      <c r="R105" s="7"/>
    </row>
    <row r="106" spans="2:18" ht="12.6" customHeight="1" x14ac:dyDescent="0.15">
      <c r="B106" s="83" t="s">
        <v>0</v>
      </c>
      <c r="C106" s="84" t="s">
        <v>119</v>
      </c>
      <c r="D106" s="96" t="e">
        <f t="shared" ref="D106:K106" si="8">$P$89*D105/$P$67</f>
        <v>#DIV/0!</v>
      </c>
      <c r="E106" s="96" t="e">
        <f t="shared" si="8"/>
        <v>#DIV/0!</v>
      </c>
      <c r="F106" s="96" t="e">
        <f t="shared" si="8"/>
        <v>#DIV/0!</v>
      </c>
      <c r="G106" s="96" t="e">
        <f t="shared" si="8"/>
        <v>#DIV/0!</v>
      </c>
      <c r="H106" s="96" t="e">
        <f t="shared" si="8"/>
        <v>#DIV/0!</v>
      </c>
      <c r="I106" s="96" t="e">
        <f t="shared" si="8"/>
        <v>#DIV/0!</v>
      </c>
      <c r="J106" s="96" t="e">
        <f t="shared" si="8"/>
        <v>#DIV/0!</v>
      </c>
      <c r="K106" s="96" t="e">
        <f t="shared" si="8"/>
        <v>#DIV/0!</v>
      </c>
      <c r="L106" s="98"/>
      <c r="M106" s="98"/>
      <c r="N106" s="98"/>
      <c r="O106" s="98"/>
      <c r="P106" s="96" t="e">
        <f>SUM(D106:O106)</f>
        <v>#DIV/0!</v>
      </c>
      <c r="Q106" s="7"/>
      <c r="R106" s="7"/>
    </row>
    <row r="107" spans="2:18" ht="12.6" customHeight="1" x14ac:dyDescent="0.15">
      <c r="B107" s="7"/>
      <c r="C107" s="7"/>
      <c r="D107" s="7"/>
      <c r="E107" s="7"/>
      <c r="F107" s="7"/>
      <c r="G107" s="7"/>
      <c r="H107" s="7"/>
      <c r="I107" s="7"/>
      <c r="J107" s="7"/>
      <c r="K107" s="7"/>
      <c r="M107" s="59"/>
      <c r="N107" s="37"/>
      <c r="O107" s="7"/>
      <c r="P107" s="7"/>
      <c r="Q107" s="7"/>
    </row>
    <row r="108" spans="2:18" ht="12.6" customHeight="1" x14ac:dyDescent="0.15">
      <c r="B108" s="7"/>
      <c r="C108" s="7"/>
      <c r="D108" s="7"/>
      <c r="E108" s="7"/>
      <c r="F108" s="7"/>
      <c r="G108" s="7"/>
      <c r="H108" s="7"/>
      <c r="I108" s="7"/>
      <c r="J108" s="7"/>
      <c r="K108" s="7"/>
      <c r="L108" s="7"/>
      <c r="M108" s="7"/>
      <c r="N108" s="7"/>
      <c r="P108" s="100" t="e">
        <f>ROUNDDOWN((P106/C100),0)</f>
        <v>#DIV/0!</v>
      </c>
      <c r="Q108" s="85" t="s">
        <v>120</v>
      </c>
    </row>
    <row r="109" spans="2:18" ht="12.6" customHeight="1" x14ac:dyDescent="0.15">
      <c r="B109" s="86"/>
      <c r="C109" s="7"/>
      <c r="D109" s="7"/>
      <c r="E109" s="7"/>
      <c r="F109" s="7"/>
      <c r="G109" s="7"/>
      <c r="H109" s="7"/>
      <c r="I109" s="7"/>
      <c r="J109" s="7"/>
      <c r="K109" s="7"/>
      <c r="L109" s="7"/>
      <c r="M109" s="7"/>
      <c r="N109" s="7"/>
      <c r="O109" s="7"/>
      <c r="P109" s="71" t="s">
        <v>121</v>
      </c>
      <c r="Q109" s="7"/>
    </row>
  </sheetData>
  <sheetProtection algorithmName="SHA-512" hashValue="M1D7ckaoPBtYncP3o2NXYdWsUilDa3PpxAFJGvPNVY1NP7zAKCB8rkvFEwYd7q2GWh7/NSsLQPTncAUFFbpp3g==" saltValue="nIDDXtTP+wBfVbFna7nMgQ==" spinCount="100000" sheet="1" objects="1" scenarios="1"/>
  <mergeCells count="52">
    <mergeCell ref="C6:J6"/>
    <mergeCell ref="B7:B9"/>
    <mergeCell ref="D7:J7"/>
    <mergeCell ref="D8:F8"/>
    <mergeCell ref="H8:J8"/>
    <mergeCell ref="D9:F9"/>
    <mergeCell ref="G9:J9"/>
    <mergeCell ref="C10:J10"/>
    <mergeCell ref="B24:C24"/>
    <mergeCell ref="D24:F24"/>
    <mergeCell ref="I24:J24"/>
    <mergeCell ref="B25:C25"/>
    <mergeCell ref="D25:F25"/>
    <mergeCell ref="B26:C26"/>
    <mergeCell ref="D26:F26"/>
    <mergeCell ref="B27:C27"/>
    <mergeCell ref="D27:F27"/>
    <mergeCell ref="B28:C28"/>
    <mergeCell ref="D28:F28"/>
    <mergeCell ref="B34:C34"/>
    <mergeCell ref="B35:C35"/>
    <mergeCell ref="B39:C39"/>
    <mergeCell ref="D39:F39"/>
    <mergeCell ref="I31:L31"/>
    <mergeCell ref="I39:J39"/>
    <mergeCell ref="B29:C29"/>
    <mergeCell ref="D29:F29"/>
    <mergeCell ref="D30:F30"/>
    <mergeCell ref="B31:C31"/>
    <mergeCell ref="D31:F31"/>
    <mergeCell ref="D43:F43"/>
    <mergeCell ref="B44:C44"/>
    <mergeCell ref="D44:F44"/>
    <mergeCell ref="D45:F45"/>
    <mergeCell ref="B46:C46"/>
    <mergeCell ref="D46:F46"/>
    <mergeCell ref="B40:C40"/>
    <mergeCell ref="D40:F40"/>
    <mergeCell ref="B95:P97"/>
    <mergeCell ref="B101:C101"/>
    <mergeCell ref="B50:C50"/>
    <mergeCell ref="B51:C51"/>
    <mergeCell ref="K58:N58"/>
    <mergeCell ref="K61:N61"/>
    <mergeCell ref="K68:N68"/>
    <mergeCell ref="K71:N71"/>
    <mergeCell ref="J47:M47"/>
    <mergeCell ref="B41:C41"/>
    <mergeCell ref="D41:F41"/>
    <mergeCell ref="B42:C42"/>
    <mergeCell ref="D42:F42"/>
    <mergeCell ref="B43:C43"/>
  </mergeCells>
  <phoneticPr fontId="1"/>
  <pageMargins left="0.23622047244094491" right="0.23622047244094491" top="0.74803149606299213" bottom="0.74803149606299213" header="0.31496062992125984" footer="0.31496062992125984"/>
  <pageSetup paperSize="9" scale="72" fitToHeight="2" orientation="landscape" r:id="rId1"/>
  <rowBreaks count="1" manualBreakCount="1">
    <brk id="53" max="1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44FA3-C73E-4EAA-9E52-A44B78876711}">
  <sheetPr>
    <pageSetUpPr fitToPage="1"/>
  </sheetPr>
  <dimension ref="B1:I78"/>
  <sheetViews>
    <sheetView view="pageBreakPreview" zoomScaleNormal="100" zoomScaleSheetLayoutView="100" workbookViewId="0">
      <selection activeCell="B1" sqref="B1"/>
    </sheetView>
  </sheetViews>
  <sheetFormatPr defaultRowHeight="13.5" x14ac:dyDescent="0.15"/>
  <cols>
    <col min="1" max="1" width="3.875" style="66" customWidth="1"/>
    <col min="2" max="16384" width="9" style="66"/>
  </cols>
  <sheetData>
    <row r="1" spans="2:9" ht="18.75" x14ac:dyDescent="0.15">
      <c r="B1" s="110" t="s">
        <v>182</v>
      </c>
      <c r="C1"/>
      <c r="D1"/>
      <c r="E1"/>
      <c r="F1"/>
      <c r="G1"/>
      <c r="H1"/>
    </row>
    <row r="2" spans="2:9" x14ac:dyDescent="0.15">
      <c r="B2" s="66" t="s">
        <v>176</v>
      </c>
    </row>
    <row r="4" spans="2:9" x14ac:dyDescent="0.15">
      <c r="B4" s="66" t="s">
        <v>131</v>
      </c>
    </row>
    <row r="5" spans="2:9" x14ac:dyDescent="0.15">
      <c r="B5" s="66" t="s">
        <v>128</v>
      </c>
      <c r="E5" s="102">
        <v>44.8</v>
      </c>
      <c r="F5" s="103" t="s">
        <v>130</v>
      </c>
      <c r="G5" s="104"/>
      <c r="H5" s="66" t="s">
        <v>133</v>
      </c>
    </row>
    <row r="6" spans="2:9" x14ac:dyDescent="0.15">
      <c r="E6" s="105">
        <f>E5*1000/1000000</f>
        <v>4.48E-2</v>
      </c>
      <c r="F6" s="103" t="s">
        <v>134</v>
      </c>
      <c r="H6" s="106" t="s">
        <v>135</v>
      </c>
      <c r="I6" s="107"/>
    </row>
    <row r="7" spans="2:9" x14ac:dyDescent="0.15">
      <c r="B7" s="66" t="s">
        <v>132</v>
      </c>
    </row>
    <row r="74" spans="2:9" x14ac:dyDescent="0.15">
      <c r="B74" s="66" t="s">
        <v>129</v>
      </c>
    </row>
    <row r="76" spans="2:9" x14ac:dyDescent="0.15">
      <c r="B76" s="66" t="s">
        <v>128</v>
      </c>
      <c r="E76" s="108">
        <v>61600</v>
      </c>
      <c r="F76" s="103" t="s">
        <v>127</v>
      </c>
      <c r="H76" s="66" t="s">
        <v>133</v>
      </c>
    </row>
    <row r="77" spans="2:9" x14ac:dyDescent="0.15">
      <c r="E77" s="105">
        <f>E76/1000/1000</f>
        <v>6.1600000000000002E-2</v>
      </c>
      <c r="F77" s="109" t="s">
        <v>136</v>
      </c>
      <c r="G77" s="104"/>
      <c r="H77" s="106" t="s">
        <v>137</v>
      </c>
      <c r="I77" s="107"/>
    </row>
    <row r="78" spans="2:9" x14ac:dyDescent="0.15">
      <c r="B78" s="66" t="s">
        <v>126</v>
      </c>
    </row>
  </sheetData>
  <sheetProtection algorithmName="SHA-512" hashValue="Zx1SOUlAnrRabbB5qF1+6QZkH9npUO/FWp12C6YgXf0pKUGbbgezMsXMe+kILfcyRGnc28U8Umk8BG/dTZQZyQ==" saltValue="hM7Y+eVszPtnzweWJ6+tFQ==" spinCount="100000" sheet="1" objects="1" scenarios="1"/>
  <phoneticPr fontId="1"/>
  <pageMargins left="0.70866141732283472" right="0.11811023622047245" top="0.74803149606299213" bottom="0.74803149606299213" header="0.31496062992125984" footer="0.31496062992125984"/>
  <pageSetup paperSize="9" scale="56" fitToHeight="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バイオマス温水ボイラー_記入例</vt:lpstr>
      <vt:lpstr>バイオマス温水ボイラー_記入用(リファレンス）</vt:lpstr>
      <vt:lpstr>バイオマス温水ボイラー_記入用(BAU） </vt:lpstr>
      <vt:lpstr>燃料の排出係数(IPCC)</vt:lpstr>
      <vt:lpstr>'バイオマス温水ボイラー_記入用(BAU） '!Print_Area</vt:lpstr>
      <vt:lpstr>'バイオマス温水ボイラー_記入用(リファレンス）'!Print_Area</vt:lpstr>
      <vt:lpstr>バイオマス温水ボイラー_記入例!Print_Area</vt:lpstr>
      <vt:lpstr>'燃料の排出係数(IPCC)'!Print_Area</vt:lpstr>
      <vt:lpstr>'バイオマス温水ボイラー_記入用(BAU） '!Print_Titles</vt:lpstr>
      <vt:lpstr>'バイオマス温水ボイラー_記入用(リファレンス）'!Print_Titles</vt:lpstr>
      <vt:lpstr>バイオマス温水ボイラー_記入例!Print_Titles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2022-04-05T02:36:15Z</dcterms:created>
  <dcterms:modified xsi:type="dcterms:W3CDTF">2026-04-22T02:07:54Z</dcterms:modified>
</cp:coreProperties>
</file>