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24226"/>
  <xr:revisionPtr revIDLastSave="0" documentId="13_ncr:1_{BD2123FA-9F3A-4F40-8927-B21582267265}" xr6:coauthVersionLast="47" xr6:coauthVersionMax="47" xr10:uidLastSave="{00000000-0000-0000-0000-000000000000}"/>
  <bookViews>
    <workbookView xWindow="-120" yWindow="-120" windowWidth="29040" windowHeight="15840" xr2:uid="{08870B57-DFF5-483C-992B-0CFCEA5D971E}"/>
  </bookViews>
  <sheets>
    <sheet name="バイオマス蒸気ボイラー_記入例" sheetId="11" r:id="rId1"/>
    <sheet name="バイオマス蒸気ボイラー_記入用(リファレンス）" sheetId="12" r:id="rId2"/>
    <sheet name="バイオマス蒸気ボイラー_記入用(BAU）" sheetId="16" r:id="rId3"/>
    <sheet name="燃料の排出係数(IPCC)" sheetId="15" r:id="rId4"/>
  </sheets>
  <definedNames>
    <definedName name="_xlnm.Print_Area" localSheetId="2">'バイオマス蒸気ボイラー_記入用(BAU）'!$A$1:$R$111</definedName>
    <definedName name="_xlnm.Print_Area" localSheetId="1">'バイオマス蒸気ボイラー_記入用(リファレンス）'!$A$1:$R$109</definedName>
    <definedName name="_xlnm.Print_Area" localSheetId="0">バイオマス蒸気ボイラー_記入例!$A$1:$R$109</definedName>
    <definedName name="_xlnm.Print_Area" localSheetId="3">'燃料の排出係数(IPCC)'!$A$1:$Y$141</definedName>
    <definedName name="_xlnm.Print_Titles" localSheetId="2">'バイオマス蒸気ボイラー_記入用(BAU）'!$4:$4</definedName>
    <definedName name="_xlnm.Print_Titles" localSheetId="1">'バイオマス蒸気ボイラー_記入用(リファレンス）'!$2:$2</definedName>
    <definedName name="_xlnm.Print_Titles" localSheetId="0">バイオマス蒸気ボイラー_記入例!$2:$2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52" i="16" l="1"/>
  <c r="N52" i="16"/>
  <c r="M52" i="16"/>
  <c r="L52" i="16"/>
  <c r="K52" i="16"/>
  <c r="J52" i="16"/>
  <c r="I52" i="16"/>
  <c r="H52" i="16"/>
  <c r="G52" i="16"/>
  <c r="F52" i="16"/>
  <c r="E52" i="16"/>
  <c r="D52" i="16"/>
  <c r="O50" i="11" l="1"/>
  <c r="N50" i="11"/>
  <c r="M50" i="11"/>
  <c r="L50" i="11"/>
  <c r="K50" i="11"/>
  <c r="J50" i="11"/>
  <c r="I50" i="11"/>
  <c r="H50" i="11"/>
  <c r="G50" i="11"/>
  <c r="F50" i="11"/>
  <c r="E50" i="11"/>
  <c r="D50" i="11"/>
  <c r="P78" i="16"/>
  <c r="K73" i="16"/>
  <c r="H70" i="16"/>
  <c r="H60" i="16"/>
  <c r="O53" i="16"/>
  <c r="N53" i="16"/>
  <c r="M53" i="16"/>
  <c r="L53" i="16"/>
  <c r="K53" i="16"/>
  <c r="J53" i="16"/>
  <c r="I53" i="16"/>
  <c r="H53" i="16"/>
  <c r="G53" i="16"/>
  <c r="F53" i="16"/>
  <c r="E53" i="16"/>
  <c r="D53" i="16"/>
  <c r="P53" i="16" s="1"/>
  <c r="P72" i="16" s="1"/>
  <c r="O37" i="16"/>
  <c r="N37" i="16"/>
  <c r="M37" i="16"/>
  <c r="L37" i="16"/>
  <c r="K37" i="16"/>
  <c r="J37" i="16"/>
  <c r="I37" i="16"/>
  <c r="H37" i="16"/>
  <c r="G37" i="16"/>
  <c r="F37" i="16"/>
  <c r="E37" i="16"/>
  <c r="D37" i="16"/>
  <c r="P37" i="16" s="1"/>
  <c r="P62" i="16" s="1"/>
  <c r="L19" i="16"/>
  <c r="L22" i="16" s="1"/>
  <c r="G19" i="16"/>
  <c r="G22" i="16" s="1"/>
  <c r="O18" i="16"/>
  <c r="O19" i="16" s="1"/>
  <c r="O22" i="16" s="1"/>
  <c r="O36" i="16" s="1"/>
  <c r="N18" i="16"/>
  <c r="N19" i="16" s="1"/>
  <c r="N22" i="16" s="1"/>
  <c r="M18" i="16"/>
  <c r="M19" i="16" s="1"/>
  <c r="M22" i="16" s="1"/>
  <c r="L18" i="16"/>
  <c r="K18" i="16"/>
  <c r="K19" i="16" s="1"/>
  <c r="K22" i="16" s="1"/>
  <c r="J18" i="16"/>
  <c r="J19" i="16" s="1"/>
  <c r="J22" i="16" s="1"/>
  <c r="I18" i="16"/>
  <c r="I19" i="16" s="1"/>
  <c r="I22" i="16" s="1"/>
  <c r="H18" i="16"/>
  <c r="H19" i="16" s="1"/>
  <c r="H22" i="16" s="1"/>
  <c r="G18" i="16"/>
  <c r="F18" i="16"/>
  <c r="F19" i="16" s="1"/>
  <c r="F22" i="16" s="1"/>
  <c r="E18" i="16"/>
  <c r="E19" i="16" s="1"/>
  <c r="E22" i="16" s="1"/>
  <c r="D18" i="16"/>
  <c r="D19" i="16" s="1"/>
  <c r="D22" i="16" s="1"/>
  <c r="P76" i="12"/>
  <c r="P50" i="11" l="1"/>
  <c r="J36" i="16"/>
  <c r="I36" i="16"/>
  <c r="K36" i="16"/>
  <c r="L36" i="16"/>
  <c r="N36" i="16"/>
  <c r="E36" i="16"/>
  <c r="M36" i="16"/>
  <c r="F36" i="16"/>
  <c r="P52" i="16"/>
  <c r="P69" i="16" s="1"/>
  <c r="D36" i="16"/>
  <c r="P36" i="16" s="1"/>
  <c r="P59" i="16" s="1"/>
  <c r="P57" i="16" s="1"/>
  <c r="P22" i="16"/>
  <c r="H36" i="16"/>
  <c r="G36" i="16"/>
  <c r="P76" i="11"/>
  <c r="E105" i="16" l="1"/>
  <c r="E107" i="16" s="1"/>
  <c r="D105" i="16"/>
  <c r="D107" i="16" s="1"/>
  <c r="K105" i="16"/>
  <c r="K107" i="16" s="1"/>
  <c r="J105" i="16"/>
  <c r="J107" i="16" s="1"/>
  <c r="P86" i="16"/>
  <c r="P84" i="16" s="1"/>
  <c r="P75" i="16" s="1"/>
  <c r="P67" i="16" s="1"/>
  <c r="P91" i="16" s="1"/>
  <c r="I105" i="16"/>
  <c r="I107" i="16" s="1"/>
  <c r="H105" i="16"/>
  <c r="H107" i="16" s="1"/>
  <c r="G105" i="16"/>
  <c r="G107" i="16" s="1"/>
  <c r="F105" i="16"/>
  <c r="F107" i="16" s="1"/>
  <c r="D16" i="11"/>
  <c r="D17" i="11" s="1"/>
  <c r="E108" i="16" l="1"/>
  <c r="D108" i="16"/>
  <c r="P108" i="16" s="1"/>
  <c r="P110" i="16" s="1"/>
  <c r="K108" i="16"/>
  <c r="H108" i="16"/>
  <c r="J108" i="16"/>
  <c r="I108" i="16"/>
  <c r="G108" i="16"/>
  <c r="F108" i="16"/>
  <c r="D35" i="11"/>
  <c r="E77" i="15" l="1"/>
  <c r="E6" i="15"/>
  <c r="D51" i="11"/>
  <c r="K71" i="12"/>
  <c r="H68" i="11" l="1"/>
  <c r="H68" i="12" l="1"/>
  <c r="H58" i="12"/>
  <c r="O51" i="12"/>
  <c r="N51" i="12"/>
  <c r="M51" i="12"/>
  <c r="L51" i="12"/>
  <c r="K51" i="12"/>
  <c r="J51" i="12"/>
  <c r="I51" i="12"/>
  <c r="H51" i="12"/>
  <c r="G51" i="12"/>
  <c r="F51" i="12"/>
  <c r="E51" i="12"/>
  <c r="D51" i="12"/>
  <c r="O35" i="12"/>
  <c r="N35" i="12"/>
  <c r="M35" i="12"/>
  <c r="L35" i="12"/>
  <c r="K35" i="12"/>
  <c r="J35" i="12"/>
  <c r="I35" i="12"/>
  <c r="H35" i="12"/>
  <c r="G35" i="12"/>
  <c r="F35" i="12"/>
  <c r="E35" i="12"/>
  <c r="D35" i="12"/>
  <c r="O16" i="12"/>
  <c r="O17" i="12" s="1"/>
  <c r="O20" i="12" s="1"/>
  <c r="O50" i="12" s="1"/>
  <c r="N16" i="12"/>
  <c r="N17" i="12" s="1"/>
  <c r="N20" i="12" s="1"/>
  <c r="N50" i="12" s="1"/>
  <c r="M16" i="12"/>
  <c r="M17" i="12" s="1"/>
  <c r="M20" i="12" s="1"/>
  <c r="M50" i="12" s="1"/>
  <c r="L16" i="12"/>
  <c r="L17" i="12" s="1"/>
  <c r="L20" i="12" s="1"/>
  <c r="L50" i="12" s="1"/>
  <c r="K16" i="12"/>
  <c r="K17" i="12" s="1"/>
  <c r="K20" i="12" s="1"/>
  <c r="K50" i="12" s="1"/>
  <c r="J16" i="12"/>
  <c r="J17" i="12" s="1"/>
  <c r="J20" i="12" s="1"/>
  <c r="J50" i="12" s="1"/>
  <c r="I16" i="12"/>
  <c r="I17" i="12" s="1"/>
  <c r="I20" i="12" s="1"/>
  <c r="I50" i="12" s="1"/>
  <c r="H16" i="12"/>
  <c r="H17" i="12" s="1"/>
  <c r="H20" i="12" s="1"/>
  <c r="H50" i="12" s="1"/>
  <c r="G16" i="12"/>
  <c r="G17" i="12" s="1"/>
  <c r="G20" i="12" s="1"/>
  <c r="G50" i="12" s="1"/>
  <c r="F16" i="12"/>
  <c r="F17" i="12" s="1"/>
  <c r="F20" i="12" s="1"/>
  <c r="F50" i="12" s="1"/>
  <c r="E16" i="12"/>
  <c r="E17" i="12" s="1"/>
  <c r="E20" i="12" s="1"/>
  <c r="E50" i="12" s="1"/>
  <c r="D16" i="12"/>
  <c r="D17" i="12" s="1"/>
  <c r="D20" i="12" s="1"/>
  <c r="D50" i="12" s="1"/>
  <c r="J35" i="11"/>
  <c r="E51" i="11"/>
  <c r="F51" i="11"/>
  <c r="G51" i="11"/>
  <c r="H51" i="11"/>
  <c r="I51" i="11"/>
  <c r="J51" i="11"/>
  <c r="K51" i="11"/>
  <c r="L51" i="11"/>
  <c r="M51" i="11"/>
  <c r="N51" i="11"/>
  <c r="O51" i="11"/>
  <c r="E35" i="11"/>
  <c r="F35" i="11"/>
  <c r="G35" i="11"/>
  <c r="H35" i="11"/>
  <c r="I35" i="11"/>
  <c r="K35" i="11"/>
  <c r="L35" i="11"/>
  <c r="M35" i="11"/>
  <c r="N35" i="11"/>
  <c r="O35" i="11"/>
  <c r="D20" i="11"/>
  <c r="O16" i="11"/>
  <c r="O17" i="11" s="1"/>
  <c r="O20" i="11" s="1"/>
  <c r="O34" i="11" s="1"/>
  <c r="N16" i="11"/>
  <c r="N17" i="11" s="1"/>
  <c r="N20" i="11" s="1"/>
  <c r="N34" i="11" s="1"/>
  <c r="M16" i="11"/>
  <c r="M17" i="11" s="1"/>
  <c r="M20" i="11" s="1"/>
  <c r="M34" i="11" s="1"/>
  <c r="L16" i="11"/>
  <c r="L17" i="11" s="1"/>
  <c r="L20" i="11" s="1"/>
  <c r="L34" i="11" s="1"/>
  <c r="K16" i="11"/>
  <c r="K17" i="11" s="1"/>
  <c r="K20" i="11" s="1"/>
  <c r="K34" i="11" s="1"/>
  <c r="J16" i="11"/>
  <c r="J17" i="11" s="1"/>
  <c r="J20" i="11" s="1"/>
  <c r="J34" i="11" s="1"/>
  <c r="I16" i="11"/>
  <c r="I17" i="11" s="1"/>
  <c r="I20" i="11" s="1"/>
  <c r="I34" i="11" s="1"/>
  <c r="H16" i="11"/>
  <c r="H17" i="11" s="1"/>
  <c r="H20" i="11" s="1"/>
  <c r="H34" i="11" s="1"/>
  <c r="G16" i="11"/>
  <c r="G17" i="11" s="1"/>
  <c r="G20" i="11" s="1"/>
  <c r="G34" i="11" s="1"/>
  <c r="F16" i="11"/>
  <c r="F17" i="11" s="1"/>
  <c r="F20" i="11" s="1"/>
  <c r="F34" i="11" s="1"/>
  <c r="E16" i="11"/>
  <c r="E17" i="11" s="1"/>
  <c r="E20" i="11" s="1"/>
  <c r="E34" i="11" s="1"/>
  <c r="K71" i="11"/>
  <c r="I71" i="11"/>
  <c r="H58" i="11"/>
  <c r="P51" i="12" l="1"/>
  <c r="P70" i="12" s="1"/>
  <c r="D34" i="11"/>
  <c r="P35" i="12"/>
  <c r="P60" i="12" s="1"/>
  <c r="F34" i="12"/>
  <c r="J34" i="12"/>
  <c r="N34" i="12"/>
  <c r="G34" i="12"/>
  <c r="K34" i="12"/>
  <c r="O34" i="12"/>
  <c r="D34" i="12"/>
  <c r="P20" i="12"/>
  <c r="H34" i="12"/>
  <c r="L34" i="12"/>
  <c r="E34" i="12"/>
  <c r="I34" i="12"/>
  <c r="M34" i="12"/>
  <c r="P35" i="11"/>
  <c r="P51" i="11"/>
  <c r="P70" i="11" s="1"/>
  <c r="P20" i="11"/>
  <c r="P67" i="11" l="1"/>
  <c r="P34" i="12"/>
  <c r="P57" i="12" s="1"/>
  <c r="P55" i="12" s="1"/>
  <c r="P50" i="12"/>
  <c r="P67" i="12" s="1"/>
  <c r="P34" i="11"/>
  <c r="P57" i="11" s="1"/>
  <c r="P55" i="11" s="1"/>
  <c r="P60" i="11"/>
  <c r="P84" i="12" l="1"/>
  <c r="P82" i="12" s="1"/>
  <c r="P73" i="12" s="1"/>
  <c r="P65" i="12" s="1"/>
  <c r="P89" i="12" s="1"/>
  <c r="P84" i="11"/>
  <c r="P82" i="11" s="1"/>
  <c r="P73" i="11" s="1"/>
  <c r="P65" i="11" s="1"/>
  <c r="P89" i="11" s="1"/>
  <c r="D103" i="11"/>
  <c r="D105" i="11" s="1"/>
  <c r="F103" i="11"/>
  <c r="F105" i="11" s="1"/>
  <c r="E103" i="11"/>
  <c r="E105" i="11" s="1"/>
  <c r="J103" i="11"/>
  <c r="J105" i="11" s="1"/>
  <c r="G103" i="11"/>
  <c r="G105" i="11" s="1"/>
  <c r="I103" i="11"/>
  <c r="I105" i="11" s="1"/>
  <c r="H103" i="11"/>
  <c r="H105" i="11" s="1"/>
  <c r="K103" i="12"/>
  <c r="K105" i="12" s="1"/>
  <c r="D103" i="12"/>
  <c r="D105" i="12" s="1"/>
  <c r="E103" i="12"/>
  <c r="E105" i="12" s="1"/>
  <c r="F103" i="12"/>
  <c r="F105" i="12" s="1"/>
  <c r="H103" i="12"/>
  <c r="H105" i="12" s="1"/>
  <c r="G103" i="12"/>
  <c r="G105" i="12" s="1"/>
  <c r="I103" i="12"/>
  <c r="I105" i="12" s="1"/>
  <c r="J103" i="12"/>
  <c r="J105" i="12" s="1"/>
  <c r="K103" i="11"/>
  <c r="K105" i="11" s="1"/>
  <c r="D106" i="11" l="1"/>
  <c r="I106" i="12"/>
  <c r="K106" i="12"/>
  <c r="D106" i="12"/>
  <c r="P106" i="12" s="1"/>
  <c r="E106" i="12"/>
  <c r="F106" i="12"/>
  <c r="H106" i="12"/>
  <c r="G106" i="12"/>
  <c r="J106" i="12"/>
  <c r="F106" i="11"/>
  <c r="J106" i="11"/>
  <c r="E106" i="11"/>
  <c r="G106" i="11"/>
  <c r="K106" i="11"/>
  <c r="I106" i="11"/>
  <c r="H106" i="11"/>
  <c r="P106" i="11" l="1"/>
  <c r="P108" i="11" s="1"/>
  <c r="P108" i="12"/>
</calcChain>
</file>

<file path=xl/sharedStrings.xml><?xml version="1.0" encoding="utf-8"?>
<sst xmlns="http://schemas.openxmlformats.org/spreadsheetml/2006/main" count="646" uniqueCount="186">
  <si>
    <t>CO2排出削減量</t>
    <rPh sb="3" eb="5">
      <t>ハイシュツ</t>
    </rPh>
    <rPh sb="5" eb="7">
      <t>サクゲン</t>
    </rPh>
    <rPh sb="7" eb="8">
      <t>リョウ</t>
    </rPh>
    <phoneticPr fontId="1"/>
  </si>
  <si>
    <t>ton-CO2/年</t>
    <rPh sb="8" eb="9">
      <t>ネン</t>
    </rPh>
    <phoneticPr fontId="1"/>
  </si>
  <si>
    <t>リファレンスCO2排出量</t>
    <rPh sb="9" eb="11">
      <t>ハイシュツ</t>
    </rPh>
    <rPh sb="11" eb="12">
      <t>リョウ</t>
    </rPh>
    <phoneticPr fontId="1"/>
  </si>
  <si>
    <t>プロジェクトCO2排出量</t>
    <rPh sb="9" eb="11">
      <t>ハイシュツ</t>
    </rPh>
    <rPh sb="11" eb="12">
      <t>リョウ</t>
    </rPh>
    <phoneticPr fontId="1"/>
  </si>
  <si>
    <t>●リファレンスＣＯ２排出量の計算</t>
    <rPh sb="10" eb="12">
      <t>ハイシュツ</t>
    </rPh>
    <rPh sb="12" eb="13">
      <t>リョウ</t>
    </rPh>
    <rPh sb="14" eb="16">
      <t>ケイサン</t>
    </rPh>
    <phoneticPr fontId="1"/>
  </si>
  <si>
    <t>グリッド電力のCO2排出係数</t>
    <rPh sb="4" eb="6">
      <t>デンリョク</t>
    </rPh>
    <rPh sb="10" eb="12">
      <t>ハイシュツ</t>
    </rPh>
    <rPh sb="12" eb="14">
      <t>ケイスウ</t>
    </rPh>
    <phoneticPr fontId="1"/>
  </si>
  <si>
    <t>●プロジェクトＣＯ２排出量の計算</t>
    <rPh sb="10" eb="12">
      <t>ハイシュツ</t>
    </rPh>
    <rPh sb="12" eb="13">
      <t>リョウ</t>
    </rPh>
    <rPh sb="14" eb="16">
      <t>ケイサン</t>
    </rPh>
    <phoneticPr fontId="1"/>
  </si>
  <si>
    <t>事業名</t>
    <rPh sb="0" eb="2">
      <t>ジギョウ</t>
    </rPh>
    <rPh sb="2" eb="3">
      <t>メイ</t>
    </rPh>
    <phoneticPr fontId="4"/>
  </si>
  <si>
    <t>実施サイト</t>
    <rPh sb="0" eb="2">
      <t>ジッシ</t>
    </rPh>
    <phoneticPr fontId="4"/>
  </si>
  <si>
    <t>住所</t>
    <rPh sb="0" eb="2">
      <t>ジュウショ</t>
    </rPh>
    <phoneticPr fontId="4"/>
  </si>
  <si>
    <t>緯度</t>
    <rPh sb="0" eb="2">
      <t>イド</t>
    </rPh>
    <phoneticPr fontId="4"/>
  </si>
  <si>
    <t>経度</t>
    <rPh sb="0" eb="2">
      <t>ケイド</t>
    </rPh>
    <phoneticPr fontId="4"/>
  </si>
  <si>
    <t>1月</t>
    <rPh sb="1" eb="2">
      <t>ツキ</t>
    </rPh>
    <phoneticPr fontId="4"/>
  </si>
  <si>
    <t>2月</t>
  </si>
  <si>
    <t>3月</t>
  </si>
  <si>
    <t>4月</t>
  </si>
  <si>
    <t>5月</t>
  </si>
  <si>
    <t>6月</t>
  </si>
  <si>
    <t>7月</t>
  </si>
  <si>
    <t>8月</t>
  </si>
  <si>
    <t>9月</t>
  </si>
  <si>
    <t>10月</t>
  </si>
  <si>
    <t>11月</t>
  </si>
  <si>
    <t>12月</t>
  </si>
  <si>
    <t>年間合計</t>
    <rPh sb="0" eb="2">
      <t>ネンカン</t>
    </rPh>
    <rPh sb="2" eb="4">
      <t>ゴウケイ</t>
    </rPh>
    <phoneticPr fontId="1"/>
  </si>
  <si>
    <t>MWh/年</t>
    <rPh sb="4" eb="5">
      <t>ネン</t>
    </rPh>
    <phoneticPr fontId="1"/>
  </si>
  <si>
    <t>ton-CO2/MWｈ</t>
    <phoneticPr fontId="1"/>
  </si>
  <si>
    <t>（１）蒸気負荷</t>
    <rPh sb="3" eb="5">
      <t>ジョウキ</t>
    </rPh>
    <rPh sb="5" eb="7">
      <t>フカ</t>
    </rPh>
    <phoneticPr fontId="1"/>
  </si>
  <si>
    <t>必要蒸発量(t/h）</t>
    <rPh sb="0" eb="2">
      <t>ヒツヨウ</t>
    </rPh>
    <rPh sb="2" eb="4">
      <t>ジョウハツ</t>
    </rPh>
    <rPh sb="4" eb="5">
      <t>リョウ</t>
    </rPh>
    <phoneticPr fontId="4"/>
  </si>
  <si>
    <t>蒸気圧(MPa)</t>
    <rPh sb="0" eb="2">
      <t>ジョウキ</t>
    </rPh>
    <rPh sb="2" eb="3">
      <t>アツ</t>
    </rPh>
    <phoneticPr fontId="4"/>
  </si>
  <si>
    <t>給水温度（℃）</t>
    <rPh sb="0" eb="2">
      <t>キュウスイ</t>
    </rPh>
    <rPh sb="2" eb="4">
      <t>オンド</t>
    </rPh>
    <phoneticPr fontId="1"/>
  </si>
  <si>
    <t>給水の比エンタルピー（ｋJ/kg)</t>
    <rPh sb="0" eb="2">
      <t>キュウスイ</t>
    </rPh>
    <rPh sb="3" eb="4">
      <t>ヒ</t>
    </rPh>
    <phoneticPr fontId="4"/>
  </si>
  <si>
    <t>蒸気の比エンタルピー（ｋJ/kg）</t>
    <rPh sb="0" eb="2">
      <t>ジョウキ</t>
    </rPh>
    <rPh sb="3" eb="4">
      <t>ヒ</t>
    </rPh>
    <phoneticPr fontId="1"/>
  </si>
  <si>
    <t>ボイラー必要熱出力　（MJ/h）</t>
    <rPh sb="4" eb="6">
      <t>ヒツヨウ</t>
    </rPh>
    <rPh sb="6" eb="7">
      <t>ネツ</t>
    </rPh>
    <rPh sb="7" eb="9">
      <t>シュツリョク</t>
    </rPh>
    <phoneticPr fontId="4"/>
  </si>
  <si>
    <t>1日稼働時間(h/日）</t>
    <rPh sb="1" eb="2">
      <t>ニチ</t>
    </rPh>
    <rPh sb="2" eb="4">
      <t>カドウ</t>
    </rPh>
    <rPh sb="4" eb="6">
      <t>ジカン</t>
    </rPh>
    <rPh sb="9" eb="10">
      <t>ヒ</t>
    </rPh>
    <phoneticPr fontId="4"/>
  </si>
  <si>
    <t>月の稼働日数(日/月）</t>
    <rPh sb="0" eb="1">
      <t>ツキ</t>
    </rPh>
    <rPh sb="2" eb="4">
      <t>カドウ</t>
    </rPh>
    <rPh sb="4" eb="6">
      <t>ニッスウ</t>
    </rPh>
    <rPh sb="7" eb="8">
      <t>ニチ</t>
    </rPh>
    <rPh sb="9" eb="10">
      <t>ツキ</t>
    </rPh>
    <phoneticPr fontId="4"/>
  </si>
  <si>
    <t>月の必要熱出力　（MJ/月）</t>
    <rPh sb="0" eb="1">
      <t>ツキ</t>
    </rPh>
    <rPh sb="2" eb="4">
      <t>ヒツヨウ</t>
    </rPh>
    <rPh sb="4" eb="5">
      <t>ネツ</t>
    </rPh>
    <rPh sb="5" eb="7">
      <t>シュツリョク</t>
    </rPh>
    <rPh sb="12" eb="13">
      <t>ツキ</t>
    </rPh>
    <phoneticPr fontId="4"/>
  </si>
  <si>
    <t>年間熱出力(MJ/年)</t>
    <rPh sb="0" eb="2">
      <t>ネンカン</t>
    </rPh>
    <rPh sb="2" eb="3">
      <t>ネツ</t>
    </rPh>
    <rPh sb="3" eb="4">
      <t>シュツ</t>
    </rPh>
    <rPh sb="4" eb="5">
      <t>リョク</t>
    </rPh>
    <rPh sb="9" eb="10">
      <t>ネン</t>
    </rPh>
    <phoneticPr fontId="1"/>
  </si>
  <si>
    <t>メーカー</t>
    <phoneticPr fontId="1"/>
  </si>
  <si>
    <t>定格蒸発能力（t/h)</t>
    <rPh sb="0" eb="2">
      <t>テイカク</t>
    </rPh>
    <rPh sb="2" eb="4">
      <t>ジョウハツ</t>
    </rPh>
    <rPh sb="4" eb="6">
      <t>ノウリョク</t>
    </rPh>
    <phoneticPr fontId="1"/>
  </si>
  <si>
    <t>ボイラー効率（％）</t>
    <rPh sb="4" eb="6">
      <t>コウリツ</t>
    </rPh>
    <phoneticPr fontId="1"/>
  </si>
  <si>
    <t>(t/h)</t>
    <phoneticPr fontId="1"/>
  </si>
  <si>
    <t>(％)</t>
    <phoneticPr fontId="1"/>
  </si>
  <si>
    <t>○○機械</t>
    <rPh sb="2" eb="4">
      <t>キカイ</t>
    </rPh>
    <phoneticPr fontId="1"/>
  </si>
  <si>
    <t>品　番</t>
    <rPh sb="0" eb="1">
      <t>シナ</t>
    </rPh>
    <rPh sb="2" eb="3">
      <t>バン</t>
    </rPh>
    <phoneticPr fontId="1"/>
  </si>
  <si>
    <t>定格消費電力（ｋW)</t>
    <rPh sb="0" eb="2">
      <t>テイカク</t>
    </rPh>
    <rPh sb="2" eb="4">
      <t>ショウヒ</t>
    </rPh>
    <rPh sb="4" eb="6">
      <t>デンリョク</t>
    </rPh>
    <phoneticPr fontId="1"/>
  </si>
  <si>
    <t>（ｋW)</t>
    <phoneticPr fontId="1"/>
  </si>
  <si>
    <t>燃料種</t>
    <rPh sb="0" eb="2">
      <t>ネンリョウ</t>
    </rPh>
    <rPh sb="2" eb="3">
      <t>シュ</t>
    </rPh>
    <phoneticPr fontId="1"/>
  </si>
  <si>
    <t>燃料低位発熱量</t>
    <rPh sb="0" eb="2">
      <t>ネンリョウ</t>
    </rPh>
    <rPh sb="2" eb="4">
      <t>テイイ</t>
    </rPh>
    <rPh sb="4" eb="6">
      <t>ハツネツ</t>
    </rPh>
    <rPh sb="6" eb="7">
      <t>リョウ</t>
    </rPh>
    <phoneticPr fontId="1"/>
  </si>
  <si>
    <t>（ｋJ/L)</t>
    <phoneticPr fontId="1"/>
  </si>
  <si>
    <t>軽油</t>
    <rPh sb="0" eb="2">
      <t>ケイユ</t>
    </rPh>
    <phoneticPr fontId="1"/>
  </si>
  <si>
    <t>台　数</t>
    <rPh sb="0" eb="1">
      <t>ダイ</t>
    </rPh>
    <rPh sb="2" eb="3">
      <t>カズ</t>
    </rPh>
    <phoneticPr fontId="1"/>
  </si>
  <si>
    <t>KB-40S</t>
    <phoneticPr fontId="1"/>
  </si>
  <si>
    <t>○○工業</t>
    <rPh sb="2" eb="4">
      <t>コウギョウ</t>
    </rPh>
    <phoneticPr fontId="1"/>
  </si>
  <si>
    <t>リファレンスの場合の年間燃料消費量</t>
    <rPh sb="7" eb="9">
      <t>バアイ</t>
    </rPh>
    <rPh sb="10" eb="12">
      <t>ネンカン</t>
    </rPh>
    <rPh sb="12" eb="14">
      <t>ネンリョウ</t>
    </rPh>
    <rPh sb="14" eb="16">
      <t>ショウヒ</t>
    </rPh>
    <rPh sb="16" eb="17">
      <t>リョウ</t>
    </rPh>
    <phoneticPr fontId="1"/>
  </si>
  <si>
    <t>燃料のCO2排出係数</t>
    <rPh sb="0" eb="2">
      <t>ネンリョウ</t>
    </rPh>
    <rPh sb="6" eb="8">
      <t>ハイシュツ</t>
    </rPh>
    <rPh sb="8" eb="10">
      <t>ケイスウ</t>
    </rPh>
    <phoneticPr fontId="1"/>
  </si>
  <si>
    <t>リファレンスの場合の年間消費電力量</t>
    <rPh sb="7" eb="9">
      <t>バアイ</t>
    </rPh>
    <rPh sb="10" eb="12">
      <t>ネンカン</t>
    </rPh>
    <rPh sb="12" eb="14">
      <t>ショウヒ</t>
    </rPh>
    <rPh sb="14" eb="16">
      <t>デンリョク</t>
    </rPh>
    <rPh sb="16" eb="17">
      <t>リョウ</t>
    </rPh>
    <phoneticPr fontId="1"/>
  </si>
  <si>
    <t>プロジェクトの場合の年間燃料消費量</t>
    <rPh sb="7" eb="9">
      <t>バアイ</t>
    </rPh>
    <rPh sb="10" eb="12">
      <t>ネンカン</t>
    </rPh>
    <rPh sb="12" eb="14">
      <t>ネンリョウ</t>
    </rPh>
    <rPh sb="14" eb="16">
      <t>ショウヒ</t>
    </rPh>
    <rPh sb="16" eb="17">
      <t>リョウ</t>
    </rPh>
    <phoneticPr fontId="1"/>
  </si>
  <si>
    <t>プロジェクトの場合の年間消費電力量</t>
    <rPh sb="7" eb="9">
      <t>バアイ</t>
    </rPh>
    <rPh sb="10" eb="12">
      <t>ネンカン</t>
    </rPh>
    <rPh sb="12" eb="14">
      <t>ショウヒ</t>
    </rPh>
    <rPh sb="14" eb="16">
      <t>デンリョク</t>
    </rPh>
    <rPh sb="16" eb="17">
      <t>リョウ</t>
    </rPh>
    <phoneticPr fontId="1"/>
  </si>
  <si>
    <t>L</t>
    <phoneticPr fontId="1"/>
  </si>
  <si>
    <t>MWｈ</t>
    <phoneticPr fontId="1"/>
  </si>
  <si>
    <t>/年</t>
    <rPh sb="1" eb="2">
      <t>ネン</t>
    </rPh>
    <phoneticPr fontId="1"/>
  </si>
  <si>
    <t>ton-CO2/</t>
    <phoneticPr fontId="1"/>
  </si>
  <si>
    <t>Kl</t>
    <phoneticPr fontId="1"/>
  </si>
  <si>
    <t>年</t>
    <rPh sb="0" eb="1">
      <t>ネン</t>
    </rPh>
    <phoneticPr fontId="1"/>
  </si>
  <si>
    <t>年度</t>
    <rPh sb="0" eb="2">
      <t>ネンド</t>
    </rPh>
    <phoneticPr fontId="1"/>
  </si>
  <si>
    <t>1年目</t>
    <rPh sb="1" eb="3">
      <t>ネンメ</t>
    </rPh>
    <phoneticPr fontId="1"/>
  </si>
  <si>
    <t>2年目</t>
    <rPh sb="1" eb="3">
      <t>ネンメ</t>
    </rPh>
    <phoneticPr fontId="1"/>
  </si>
  <si>
    <t>3年目</t>
    <rPh sb="1" eb="3">
      <t>ネンメ</t>
    </rPh>
    <phoneticPr fontId="1"/>
  </si>
  <si>
    <t>4年目</t>
    <rPh sb="1" eb="3">
      <t>ネンメ</t>
    </rPh>
    <phoneticPr fontId="1"/>
  </si>
  <si>
    <t>5年目</t>
    <rPh sb="1" eb="3">
      <t>ネンメ</t>
    </rPh>
    <phoneticPr fontId="1"/>
  </si>
  <si>
    <t>6年目</t>
    <rPh sb="1" eb="3">
      <t>ネンメ</t>
    </rPh>
    <phoneticPr fontId="1"/>
  </si>
  <si>
    <t>7年目</t>
    <rPh sb="1" eb="3">
      <t>ネンメ</t>
    </rPh>
    <phoneticPr fontId="1"/>
  </si>
  <si>
    <t>8年目</t>
    <rPh sb="1" eb="3">
      <t>ネンメ</t>
    </rPh>
    <phoneticPr fontId="1"/>
  </si>
  <si>
    <t>合計</t>
    <rPh sb="0" eb="2">
      <t>ゴウケイ</t>
    </rPh>
    <phoneticPr fontId="1"/>
  </si>
  <si>
    <t>出典：</t>
    <rPh sb="0" eb="2">
      <t>シュッテン</t>
    </rPh>
    <phoneticPr fontId="1"/>
  </si>
  <si>
    <t>ヤシ殻</t>
    <rPh sb="2" eb="3">
      <t>カラ</t>
    </rPh>
    <phoneticPr fontId="1"/>
  </si>
  <si>
    <t>ton</t>
    <phoneticPr fontId="1"/>
  </si>
  <si>
    <t>33°26'04.1"S</t>
  </si>
  <si>
    <t>70°41'02.7"W</t>
    <phoneticPr fontId="1"/>
  </si>
  <si>
    <t>標高</t>
    <rPh sb="0" eb="2">
      <t>ヒョウコウ</t>
    </rPh>
    <phoneticPr fontId="4"/>
  </si>
  <si>
    <t>ｍ</t>
    <phoneticPr fontId="1"/>
  </si>
  <si>
    <t>単位</t>
    <rPh sb="0" eb="2">
      <t>タンイ</t>
    </rPh>
    <phoneticPr fontId="1"/>
  </si>
  <si>
    <t>千Nm3</t>
    <phoneticPr fontId="1"/>
  </si>
  <si>
    <t>消費電力量（MWh)</t>
    <rPh sb="0" eb="2">
      <t>ショウヒ</t>
    </rPh>
    <rPh sb="2" eb="4">
      <t>デンリョク</t>
    </rPh>
    <rPh sb="4" eb="5">
      <t>リョウ</t>
    </rPh>
    <phoneticPr fontId="4"/>
  </si>
  <si>
    <t>（３）プロジェクト設備のガスエネルギー消費量</t>
    <rPh sb="9" eb="11">
      <t>セツビ</t>
    </rPh>
    <rPh sb="19" eb="21">
      <t>ショウヒ</t>
    </rPh>
    <rPh sb="21" eb="22">
      <t>リョウ</t>
    </rPh>
    <phoneticPr fontId="1"/>
  </si>
  <si>
    <t>※発熱量単位及び消費量単位に注意願います。　１GJ=0.28MWｈ　1Gcal=1.163MWｈ</t>
    <rPh sb="1" eb="3">
      <t>ハツネツ</t>
    </rPh>
    <rPh sb="3" eb="4">
      <t>リョウ</t>
    </rPh>
    <rPh sb="4" eb="6">
      <t>タンイ</t>
    </rPh>
    <rPh sb="6" eb="7">
      <t>オヨ</t>
    </rPh>
    <rPh sb="8" eb="11">
      <t>ショウヒリョウ</t>
    </rPh>
    <rPh sb="11" eb="13">
      <t>タンイ</t>
    </rPh>
    <rPh sb="14" eb="16">
      <t>チュウイ</t>
    </rPh>
    <rPh sb="16" eb="17">
      <t>ネガ</t>
    </rPh>
    <phoneticPr fontId="1"/>
  </si>
  <si>
    <t>ton-CO2/年</t>
  </si>
  <si>
    <t>◎CO2排出削減量の計算</t>
    <rPh sb="4" eb="6">
      <t>ハイシュツ</t>
    </rPh>
    <rPh sb="6" eb="8">
      <t>サクゲン</t>
    </rPh>
    <rPh sb="8" eb="9">
      <t>リョウ</t>
    </rPh>
    <rPh sb="10" eb="12">
      <t>ケイサン</t>
    </rPh>
    <phoneticPr fontId="1"/>
  </si>
  <si>
    <t>Q</t>
  </si>
  <si>
    <t>Q=Ry-Py</t>
  </si>
  <si>
    <t>Ry</t>
  </si>
  <si>
    <t>Py</t>
  </si>
  <si>
    <t>◎CO2排出削減量（生産量の変動を考慮）</t>
    <rPh sb="10" eb="12">
      <t>セイサン</t>
    </rPh>
    <rPh sb="12" eb="13">
      <t>リョウ</t>
    </rPh>
    <phoneticPr fontId="1"/>
  </si>
  <si>
    <t>（ton-CO2/年）</t>
    <phoneticPr fontId="1"/>
  </si>
  <si>
    <t>ton-CO2/年</t>
    <rPh sb="8" eb="9">
      <t>ネン</t>
    </rPh>
    <phoneticPr fontId="4"/>
  </si>
  <si>
    <t>※この値を実施計画書に記載</t>
    <rPh sb="3" eb="4">
      <t>アタイ</t>
    </rPh>
    <rPh sb="5" eb="7">
      <t>ジッシ</t>
    </rPh>
    <rPh sb="7" eb="9">
      <t>ケイカク</t>
    </rPh>
    <rPh sb="9" eb="10">
      <t>ショ</t>
    </rPh>
    <rPh sb="11" eb="13">
      <t>キサイ</t>
    </rPh>
    <phoneticPr fontId="4"/>
  </si>
  <si>
    <t>○○生産工場へのバイオマス蒸気ボイラーの導入</t>
    <phoneticPr fontId="1"/>
  </si>
  <si>
    <t>△△煮沸釜への蒸気供給</t>
    <phoneticPr fontId="1"/>
  </si>
  <si>
    <t>負荷の対象</t>
    <rPh sb="0" eb="2">
      <t>フカ</t>
    </rPh>
    <rPh sb="3" eb="5">
      <t>タイショウ</t>
    </rPh>
    <phoneticPr fontId="4"/>
  </si>
  <si>
    <t>（２）リファレンスボイラーのエネルギー消費量</t>
    <phoneticPr fontId="1"/>
  </si>
  <si>
    <t>リファレンスとなる
ボイラーの仕様</t>
    <phoneticPr fontId="1"/>
  </si>
  <si>
    <t>※単位記入のこと</t>
    <phoneticPr fontId="1"/>
  </si>
  <si>
    <t>※便宜上　消費電力量は（必要蒸発量/定格蒸発能力）×定格消費電力×稼働時間で計算。</t>
    <phoneticPr fontId="1"/>
  </si>
  <si>
    <t>MHIB-400S</t>
  </si>
  <si>
    <t>（ｋJ/ｋｇ)</t>
    <phoneticPr fontId="1"/>
  </si>
  <si>
    <t>プロジェクトで導入する
ボイラーの仕様</t>
    <phoneticPr fontId="1"/>
  </si>
  <si>
    <t>Ｒｙ＝RQｆｙ×fuｒf+ＲＱey×gef</t>
  </si>
  <si>
    <t>RQｆy</t>
  </si>
  <si>
    <t>fuｒf</t>
  </si>
  <si>
    <t>RQey</t>
  </si>
  <si>
    <t>ｇeｆ</t>
  </si>
  <si>
    <t>PＱｆy</t>
  </si>
  <si>
    <t>fupf</t>
  </si>
  <si>
    <t>PQey</t>
  </si>
  <si>
    <t>※単位記入</t>
    <rPh sb="1" eb="3">
      <t>タンイ</t>
    </rPh>
    <rPh sb="3" eb="5">
      <t>キニュウ</t>
    </rPh>
    <phoneticPr fontId="1"/>
  </si>
  <si>
    <t>※ボイラーに投入する組成（含水率等）における発熱量を記載のこと</t>
    <phoneticPr fontId="1"/>
  </si>
  <si>
    <t>年間必要熱出力</t>
    <rPh sb="0" eb="2">
      <t>ネンカン</t>
    </rPh>
    <rPh sb="2" eb="4">
      <t>ヒツヨウ</t>
    </rPh>
    <rPh sb="4" eb="5">
      <t>ネツ</t>
    </rPh>
    <rPh sb="5" eb="6">
      <t>シュツ</t>
    </rPh>
    <rPh sb="6" eb="7">
      <t>リョク</t>
    </rPh>
    <phoneticPr fontId="1"/>
  </si>
  <si>
    <t>(MJ/年)</t>
    <phoneticPr fontId="1"/>
  </si>
  <si>
    <t>A:年間必要燃料消費量</t>
    <rPh sb="2" eb="4">
      <t>ネンカン</t>
    </rPh>
    <rPh sb="6" eb="8">
      <t>ネンリョウ</t>
    </rPh>
    <rPh sb="8" eb="11">
      <t>ショウヒリョウ</t>
    </rPh>
    <phoneticPr fontId="1"/>
  </si>
  <si>
    <t>(ton/年)</t>
    <phoneticPr fontId="1"/>
  </si>
  <si>
    <t>B:確保可能バイオマス燃料</t>
    <rPh sb="2" eb="4">
      <t>カクホ</t>
    </rPh>
    <rPh sb="4" eb="6">
      <t>カノウ</t>
    </rPh>
    <rPh sb="11" eb="13">
      <t>ネンリョウ</t>
    </rPh>
    <phoneticPr fontId="1"/>
  </si>
  <si>
    <t>（ton/年）</t>
    <phoneticPr fontId="1"/>
  </si>
  <si>
    <t>有効燃料消費量</t>
    <rPh sb="0" eb="2">
      <t>ユウコウ</t>
    </rPh>
    <rPh sb="2" eb="4">
      <t>ネンリョウ</t>
    </rPh>
    <rPh sb="4" eb="7">
      <t>ショウヒリョウ</t>
    </rPh>
    <phoneticPr fontId="1"/>
  </si>
  <si>
    <t>（AとBの小さい方）</t>
    <phoneticPr fontId="1"/>
  </si>
  <si>
    <t>記入</t>
    <rPh sb="0" eb="2">
      <t>キニュウ</t>
    </rPh>
    <phoneticPr fontId="1"/>
  </si>
  <si>
    <t>自動計算</t>
    <rPh sb="0" eb="2">
      <t>ジドウ</t>
    </rPh>
    <rPh sb="2" eb="4">
      <t>ケイサン</t>
    </rPh>
    <phoneticPr fontId="1"/>
  </si>
  <si>
    <t>出典：　 IPCC default values at the lower limit in Table 1.4 of Chapter 1 of Vol. 2 of the “2006 IPCC Guidelines for National GHG Inventories”</t>
    <rPh sb="0" eb="2">
      <t>シュッテン</t>
    </rPh>
    <phoneticPr fontId="1"/>
  </si>
  <si>
    <t>kg(CO2)/TJ</t>
    <phoneticPr fontId="1"/>
  </si>
  <si>
    <t>採用した値：</t>
    <rPh sb="0" eb="2">
      <t>サイヨウ</t>
    </rPh>
    <rPh sb="4" eb="5">
      <t>アタイ</t>
    </rPh>
    <phoneticPr fontId="1"/>
  </si>
  <si>
    <t>係数②：　燃料の単位熱量当たりCO2排出係数</t>
    <rPh sb="0" eb="2">
      <t>ケイスウ</t>
    </rPh>
    <rPh sb="5" eb="7">
      <t>ネンリョウ</t>
    </rPh>
    <rPh sb="8" eb="13">
      <t>タンイネツリョウア</t>
    </rPh>
    <rPh sb="18" eb="22">
      <t>ハイシュツケイスウ</t>
    </rPh>
    <phoneticPr fontId="1"/>
  </si>
  <si>
    <t>TJ/Gg(fuel)</t>
    <phoneticPr fontId="1"/>
  </si>
  <si>
    <t>係数①：　燃料低位発熱量（Net Calorific Value, NCV）</t>
    <rPh sb="0" eb="2">
      <t>ケイスウ</t>
    </rPh>
    <rPh sb="5" eb="7">
      <t>ネンリョウ</t>
    </rPh>
    <rPh sb="7" eb="12">
      <t>テイイハツネツリョウ</t>
    </rPh>
    <phoneticPr fontId="1"/>
  </si>
  <si>
    <t>出典：　 IPCC default values at the lower limit in Table 1.2 of Chapter 1 of Vol. 2 of the “2006 IPCC Guidelines for National GHG Inventories”</t>
    <phoneticPr fontId="1"/>
  </si>
  <si>
    <t>※表中の該当する燃料種のLowerまたはUpperの値を入力（承認済み方法論を参照）。</t>
    <rPh sb="1" eb="3">
      <t>ヒョウチュウ</t>
    </rPh>
    <rPh sb="4" eb="6">
      <t>ガイトウ</t>
    </rPh>
    <rPh sb="8" eb="11">
      <t>ネンリョウシュ</t>
    </rPh>
    <rPh sb="26" eb="27">
      <t>アタイ</t>
    </rPh>
    <rPh sb="28" eb="30">
      <t>ニュウリョク</t>
    </rPh>
    <rPh sb="31" eb="34">
      <t>ショウニンズ</t>
    </rPh>
    <rPh sb="35" eb="38">
      <t>ホウホウロン</t>
    </rPh>
    <rPh sb="39" eb="41">
      <t>サンショウ</t>
    </rPh>
    <phoneticPr fontId="1"/>
  </si>
  <si>
    <t>GJ/kg(fuel)</t>
    <phoneticPr fontId="1"/>
  </si>
  <si>
    <t>※1T=1000G、1Gg＝1,000,000kgで換算</t>
    <rPh sb="26" eb="28">
      <t>カンザン</t>
    </rPh>
    <phoneticPr fontId="1"/>
  </si>
  <si>
    <t>tCO2/GJ</t>
    <phoneticPr fontId="1"/>
  </si>
  <si>
    <t>※1T=1000G、1tCO2＝1,000kgCO2で換算</t>
    <rPh sb="27" eb="29">
      <t>カンザン</t>
    </rPh>
    <phoneticPr fontId="1"/>
  </si>
  <si>
    <t>月の燃料消費量</t>
    <phoneticPr fontId="1"/>
  </si>
  <si>
    <r>
      <t>PE</t>
    </r>
    <r>
      <rPr>
        <vertAlign val="subscript"/>
        <sz val="11"/>
        <color theme="1"/>
        <rFont val="ＭＳ Ｐゴシック"/>
        <family val="3"/>
        <charset val="128"/>
        <scheme val="minor"/>
      </rPr>
      <t>TRANS,p</t>
    </r>
    <phoneticPr fontId="1"/>
  </si>
  <si>
    <t>バイオマスの輸送に要した化石燃料消費によるCO2排出量</t>
    <rPh sb="6" eb="8">
      <t>ユソウ</t>
    </rPh>
    <rPh sb="9" eb="10">
      <t>ヨウ</t>
    </rPh>
    <rPh sb="12" eb="18">
      <t>カセキネンリョウショウヒ</t>
    </rPh>
    <rPh sb="24" eb="27">
      <t>ハイシュツリョウ</t>
    </rPh>
    <phoneticPr fontId="1"/>
  </si>
  <si>
    <r>
      <rPr>
        <sz val="11"/>
        <color rgb="FFFF0000"/>
        <rFont val="ＭＳ Ｐゴシック"/>
        <family val="3"/>
        <charset val="128"/>
        <scheme val="minor"/>
      </rPr>
      <t xml:space="preserve">     </t>
    </r>
    <r>
      <rPr>
        <sz val="11"/>
        <color theme="1"/>
        <rFont val="ＭＳ Ｐゴシック"/>
        <family val="3"/>
        <charset val="128"/>
        <scheme val="minor"/>
      </rPr>
      <t>O</t>
    </r>
    <r>
      <rPr>
        <sz val="11"/>
        <color theme="1"/>
        <rFont val="ＭＳ Ｐゴシック"/>
        <family val="2"/>
        <charset val="128"/>
        <scheme val="minor"/>
      </rPr>
      <t>ption1：輸送に要した燃料消費量をモニタリングし計算する方法</t>
    </r>
    <rPh sb="13" eb="15">
      <t>ユソウ</t>
    </rPh>
    <rPh sb="32" eb="34">
      <t>ケイサン</t>
    </rPh>
    <rPh sb="36" eb="38">
      <t>ホウホウ</t>
    </rPh>
    <phoneticPr fontId="1"/>
  </si>
  <si>
    <r>
      <t>PE</t>
    </r>
    <r>
      <rPr>
        <vertAlign val="subscript"/>
        <sz val="11"/>
        <color theme="1"/>
        <rFont val="ＭＳ Ｐゴシック"/>
        <family val="3"/>
        <charset val="128"/>
        <scheme val="minor"/>
      </rPr>
      <t>TRANS,p</t>
    </r>
    <r>
      <rPr>
        <sz val="11"/>
        <color theme="1"/>
        <rFont val="ＭＳ Ｐゴシック"/>
        <family val="2"/>
        <charset val="128"/>
        <scheme val="minor"/>
      </rPr>
      <t>＝FC</t>
    </r>
    <r>
      <rPr>
        <vertAlign val="subscript"/>
        <sz val="11"/>
        <color theme="1"/>
        <rFont val="ＭＳ Ｐゴシック"/>
        <family val="3"/>
        <charset val="128"/>
        <scheme val="minor"/>
      </rPr>
      <t>trans</t>
    </r>
    <r>
      <rPr>
        <sz val="11"/>
        <color theme="1"/>
        <rFont val="ＭＳ Ｐゴシック"/>
        <family val="2"/>
        <charset val="128"/>
        <scheme val="minor"/>
      </rPr>
      <t>×NCV×EF</t>
    </r>
    <r>
      <rPr>
        <vertAlign val="subscript"/>
        <sz val="11"/>
        <color theme="1"/>
        <rFont val="ＭＳ Ｐゴシック"/>
        <family val="3"/>
        <charset val="128"/>
        <scheme val="minor"/>
      </rPr>
      <t>fuel</t>
    </r>
    <phoneticPr fontId="1"/>
  </si>
  <si>
    <r>
      <t>FC</t>
    </r>
    <r>
      <rPr>
        <vertAlign val="subscript"/>
        <sz val="11"/>
        <color theme="1"/>
        <rFont val="ＭＳ Ｐゴシック"/>
        <family val="3"/>
        <charset val="128"/>
        <scheme val="minor"/>
      </rPr>
      <t>trans</t>
    </r>
    <phoneticPr fontId="1"/>
  </si>
  <si>
    <t>輸送に要した化石燃料消費量</t>
    <rPh sb="0" eb="2">
      <t>ユソウ</t>
    </rPh>
    <rPh sb="3" eb="4">
      <t>ヨウ</t>
    </rPh>
    <rPh sb="6" eb="13">
      <t>カセキネンリョウショウヒリョウ</t>
    </rPh>
    <phoneticPr fontId="1"/>
  </si>
  <si>
    <t>NCV</t>
    <phoneticPr fontId="1"/>
  </si>
  <si>
    <t>化石燃料の真発熱量</t>
    <rPh sb="0" eb="4">
      <t>カセキネンリョウ</t>
    </rPh>
    <rPh sb="5" eb="9">
      <t>シンハツネツリョウ</t>
    </rPh>
    <phoneticPr fontId="1"/>
  </si>
  <si>
    <r>
      <t>EF</t>
    </r>
    <r>
      <rPr>
        <vertAlign val="subscript"/>
        <sz val="11"/>
        <color theme="1"/>
        <rFont val="ＭＳ Ｐゴシック"/>
        <family val="3"/>
        <charset val="128"/>
        <scheme val="minor"/>
      </rPr>
      <t>fuel,i</t>
    </r>
    <phoneticPr fontId="1"/>
  </si>
  <si>
    <t>化石燃料の熱量当たりCO2排出係数</t>
    <rPh sb="0" eb="4">
      <t>カセキネンリョウ</t>
    </rPh>
    <rPh sb="5" eb="8">
      <t>ネツリョウア</t>
    </rPh>
    <rPh sb="13" eb="17">
      <t>ハイシュツケイスウ</t>
    </rPh>
    <phoneticPr fontId="1"/>
  </si>
  <si>
    <r>
      <rPr>
        <sz val="11"/>
        <color rgb="FFFF0000"/>
        <rFont val="ＭＳ Ｐゴシック"/>
        <family val="3"/>
        <charset val="128"/>
        <scheme val="minor"/>
      </rPr>
      <t xml:space="preserve">     </t>
    </r>
    <r>
      <rPr>
        <sz val="11"/>
        <color theme="1"/>
        <rFont val="ＭＳ Ｐゴシック"/>
        <family val="3"/>
        <charset val="128"/>
        <scheme val="minor"/>
      </rPr>
      <t>O</t>
    </r>
    <r>
      <rPr>
        <sz val="11"/>
        <color theme="1"/>
        <rFont val="ＭＳ Ｐゴシック"/>
        <family val="2"/>
        <charset val="128"/>
        <scheme val="minor"/>
      </rPr>
      <t>ption2：バイオマス輸送量をモニタリングし輸送距離と係数から計算する方法</t>
    </r>
    <rPh sb="18" eb="21">
      <t>ユソウリョウ</t>
    </rPh>
    <rPh sb="29" eb="33">
      <t>ユソウキョリ</t>
    </rPh>
    <rPh sb="34" eb="36">
      <t>ケイスウ</t>
    </rPh>
    <rPh sb="38" eb="40">
      <t>ケイサン</t>
    </rPh>
    <rPh sb="42" eb="44">
      <t>ホウホウ</t>
    </rPh>
    <phoneticPr fontId="1"/>
  </si>
  <si>
    <r>
      <t>PE</t>
    </r>
    <r>
      <rPr>
        <vertAlign val="subscript"/>
        <sz val="11"/>
        <color theme="1"/>
        <rFont val="ＭＳ Ｐゴシック"/>
        <family val="3"/>
        <charset val="128"/>
        <scheme val="minor"/>
      </rPr>
      <t>TRANS,p</t>
    </r>
    <r>
      <rPr>
        <sz val="11"/>
        <color theme="1"/>
        <rFont val="ＭＳ Ｐゴシック"/>
        <family val="2"/>
        <charset val="128"/>
        <scheme val="minor"/>
      </rPr>
      <t>＝D×FR×EF</t>
    </r>
    <r>
      <rPr>
        <vertAlign val="subscript"/>
        <sz val="11"/>
        <color theme="1"/>
        <rFont val="ＭＳ Ｐゴシック"/>
        <family val="3"/>
        <charset val="128"/>
        <scheme val="minor"/>
      </rPr>
      <t>vehicle</t>
    </r>
    <phoneticPr fontId="1"/>
  </si>
  <si>
    <t>D</t>
    <phoneticPr fontId="1"/>
  </si>
  <si>
    <t>バイオマス発電所とバイオマス収集サイトの距離</t>
    <rPh sb="5" eb="8">
      <t>ハツデンショ</t>
    </rPh>
    <rPh sb="14" eb="16">
      <t>シュウシュウ</t>
    </rPh>
    <rPh sb="20" eb="22">
      <t>キョリ</t>
    </rPh>
    <phoneticPr fontId="1"/>
  </si>
  <si>
    <t>FR</t>
    <phoneticPr fontId="1"/>
  </si>
  <si>
    <t>バイオマス輸送量</t>
    <rPh sb="5" eb="8">
      <t>ユソウリョウ</t>
    </rPh>
    <phoneticPr fontId="1"/>
  </si>
  <si>
    <r>
      <t>EF</t>
    </r>
    <r>
      <rPr>
        <vertAlign val="subscript"/>
        <sz val="11"/>
        <color theme="1"/>
        <rFont val="ＭＳ Ｐゴシック"/>
        <family val="3"/>
        <charset val="128"/>
        <scheme val="minor"/>
      </rPr>
      <t>vehicle</t>
    </r>
    <phoneticPr fontId="1"/>
  </si>
  <si>
    <t>バイオマス輸送量と輸送距離当たりCO2排出係数</t>
    <rPh sb="5" eb="8">
      <t>ユソウリョウ</t>
    </rPh>
    <rPh sb="9" eb="14">
      <t>ユソウキョリア</t>
    </rPh>
    <rPh sb="19" eb="23">
      <t>ハイシュツケイスウ</t>
    </rPh>
    <phoneticPr fontId="1"/>
  </si>
  <si>
    <r>
      <t>Pｙ＝PQfｙ×fupf+PQey×gef+PE</t>
    </r>
    <r>
      <rPr>
        <vertAlign val="subscript"/>
        <sz val="10"/>
        <color theme="1"/>
        <rFont val="ＭＳ Ｐゴシック"/>
        <family val="3"/>
        <charset val="128"/>
        <scheme val="minor"/>
      </rPr>
      <t>TRANS,p</t>
    </r>
    <phoneticPr fontId="1"/>
  </si>
  <si>
    <t>mass or volume /年</t>
    <rPh sb="16" eb="17">
      <t>ネン</t>
    </rPh>
    <phoneticPr fontId="1"/>
  </si>
  <si>
    <t>GJ/mass or volume</t>
    <phoneticPr fontId="1"/>
  </si>
  <si>
    <t>km</t>
    <phoneticPr fontId="1"/>
  </si>
  <si>
    <t>t-CO2/mass or volume /km</t>
    <phoneticPr fontId="1"/>
  </si>
  <si>
    <t>20XX年版○○国エネルギー省△△資料</t>
    <rPh sb="4" eb="6">
      <t>ネンバン</t>
    </rPh>
    <rPh sb="8" eb="9">
      <t>コク</t>
    </rPh>
    <rPh sb="14" eb="15">
      <t>ショウ</t>
    </rPh>
    <rPh sb="17" eb="19">
      <t>シリョウ</t>
    </rPh>
    <phoneticPr fontId="1"/>
  </si>
  <si>
    <t>20XX年度JCM設備補助公募要領</t>
    <rPh sb="9" eb="11">
      <t>セツビ</t>
    </rPh>
    <rPh sb="11" eb="13">
      <t>ホジョ</t>
    </rPh>
    <rPh sb="13" eb="15">
      <t>コウボ</t>
    </rPh>
    <rPh sb="15" eb="17">
      <t>ヨウリョウ</t>
    </rPh>
    <phoneticPr fontId="1"/>
  </si>
  <si>
    <t>20XX年版○○バイオマス資料</t>
    <phoneticPr fontId="1"/>
  </si>
  <si>
    <t>Bｙ＝BQｆｙ×fuｒf+BＱey×gef</t>
    <phoneticPr fontId="1"/>
  </si>
  <si>
    <t>BQｆy</t>
    <phoneticPr fontId="1"/>
  </si>
  <si>
    <t>BQey</t>
    <phoneticPr fontId="1"/>
  </si>
  <si>
    <t>Q=By-Py</t>
    <phoneticPr fontId="1"/>
  </si>
  <si>
    <t>By</t>
    <phoneticPr fontId="1"/>
  </si>
  <si>
    <t>MRV期間</t>
    <rPh sb="3" eb="5">
      <t>キカン</t>
    </rPh>
    <phoneticPr fontId="1"/>
  </si>
  <si>
    <t>（２）BaUボイラーのエネルギー消費量</t>
    <phoneticPr fontId="1"/>
  </si>
  <si>
    <t>BaUとなるボイラーの仕様</t>
    <phoneticPr fontId="1"/>
  </si>
  <si>
    <t>BaUの場合の年間燃料消費量</t>
    <rPh sb="4" eb="6">
      <t>バアイ</t>
    </rPh>
    <rPh sb="7" eb="9">
      <t>ネンカン</t>
    </rPh>
    <rPh sb="9" eb="11">
      <t>ネンリョウ</t>
    </rPh>
    <rPh sb="11" eb="13">
      <t>ショウヒ</t>
    </rPh>
    <rPh sb="13" eb="14">
      <t>リョウ</t>
    </rPh>
    <phoneticPr fontId="1"/>
  </si>
  <si>
    <t>BaUの場合の年間消費電力量</t>
    <rPh sb="4" eb="6">
      <t>バアイ</t>
    </rPh>
    <rPh sb="7" eb="9">
      <t>ネンカン</t>
    </rPh>
    <rPh sb="9" eb="11">
      <t>ショウヒ</t>
    </rPh>
    <rPh sb="11" eb="13">
      <t>デンリョク</t>
    </rPh>
    <rPh sb="13" eb="14">
      <t>リョウ</t>
    </rPh>
    <phoneticPr fontId="1"/>
  </si>
  <si>
    <t>BaUCO2排出量</t>
    <rPh sb="6" eb="8">
      <t>ハイシュツ</t>
    </rPh>
    <rPh sb="8" eb="9">
      <t>リョウ</t>
    </rPh>
    <phoneticPr fontId="1"/>
  </si>
  <si>
    <t>BaU設備、リファレンス設備及びプロジェクト設備で用いる燃料のCO2排出係数については、IPCCの以下表を参照ください。</t>
    <rPh sb="3" eb="5">
      <t>セツビ</t>
    </rPh>
    <rPh sb="12" eb="15">
      <t>セツビオヨ</t>
    </rPh>
    <rPh sb="22" eb="24">
      <t>セツビ</t>
    </rPh>
    <rPh sb="25" eb="26">
      <t>モチ</t>
    </rPh>
    <rPh sb="28" eb="30">
      <t>ネンリョウ</t>
    </rPh>
    <rPh sb="34" eb="36">
      <t>ハイシュツ</t>
    </rPh>
    <rPh sb="36" eb="38">
      <t>ケイスウ</t>
    </rPh>
    <rPh sb="49" eb="51">
      <t>イカ</t>
    </rPh>
    <rPh sb="51" eb="52">
      <t>ヒョウ</t>
    </rPh>
    <rPh sb="53" eb="55">
      <t>サンショウ</t>
    </rPh>
    <phoneticPr fontId="1"/>
  </si>
  <si>
    <t>●BaUのＣＯ２排出量の計算</t>
    <rPh sb="8" eb="10">
      <t>ハイシュツ</t>
    </rPh>
    <rPh sb="10" eb="11">
      <t>リョウ</t>
    </rPh>
    <rPh sb="12" eb="14">
      <t>ケイサン</t>
    </rPh>
    <phoneticPr fontId="1"/>
  </si>
  <si>
    <r>
      <t>※</t>
    </r>
    <r>
      <rPr>
        <sz val="10"/>
        <color rgb="FF00B050"/>
        <rFont val="ＭＳ Ｐゴシック"/>
        <family val="3"/>
        <charset val="128"/>
        <scheme val="minor"/>
      </rPr>
      <t>MRV]期間</t>
    </r>
    <r>
      <rPr>
        <sz val="10"/>
        <color rgb="FFFF0000"/>
        <rFont val="ＭＳ Ｐゴシック"/>
        <family val="3"/>
        <charset val="128"/>
        <scheme val="minor"/>
      </rPr>
      <t>まで記載</t>
    </r>
    <rPh sb="5" eb="7">
      <t>キカン</t>
    </rPh>
    <rPh sb="9" eb="11">
      <t>キサイ</t>
    </rPh>
    <phoneticPr fontId="1"/>
  </si>
  <si>
    <r>
      <t>※</t>
    </r>
    <r>
      <rPr>
        <sz val="10"/>
        <color rgb="FF00B050"/>
        <rFont val="ＭＳ Ｐゴシック"/>
        <family val="3"/>
        <charset val="128"/>
        <scheme val="minor"/>
      </rPr>
      <t>MRV期間</t>
    </r>
    <r>
      <rPr>
        <sz val="10"/>
        <color rgb="FFFF0000"/>
        <rFont val="ＭＳ Ｐゴシック"/>
        <family val="3"/>
        <charset val="128"/>
        <scheme val="minor"/>
      </rPr>
      <t>まで記載</t>
    </r>
    <rPh sb="4" eb="6">
      <t>キカン</t>
    </rPh>
    <rPh sb="8" eb="10">
      <t>キサイ</t>
    </rPh>
    <phoneticPr fontId="1"/>
  </si>
  <si>
    <t>（３）プロジェクト設備のエネルギー消費量</t>
    <rPh sb="9" eb="11">
      <t>セツビ</t>
    </rPh>
    <rPh sb="17" eb="19">
      <t>ショウヒ</t>
    </rPh>
    <rPh sb="19" eb="20">
      <t>リョウ</t>
    </rPh>
    <phoneticPr fontId="1"/>
  </si>
  <si>
    <t>※電気ボイラーの場合は”電気”と入力のこと</t>
    <rPh sb="1" eb="3">
      <t>デンキ</t>
    </rPh>
    <rPh sb="8" eb="10">
      <t>バアイ</t>
    </rPh>
    <rPh sb="12" eb="14">
      <t>デンキ</t>
    </rPh>
    <rPh sb="16" eb="18">
      <t>ニュウリョク</t>
    </rPh>
    <phoneticPr fontId="1"/>
  </si>
  <si>
    <r>
      <rPr>
        <b/>
        <sz val="16"/>
        <color rgb="FFFF0000"/>
        <rFont val="ＭＳ Ｐゴシック"/>
        <family val="3"/>
        <charset val="128"/>
      </rPr>
      <t>R8年度</t>
    </r>
    <r>
      <rPr>
        <b/>
        <sz val="10"/>
        <rFont val="ＭＳ Ｐゴシック"/>
        <family val="3"/>
        <charset val="128"/>
      </rPr>
      <t>シナジー型ＪＣＭ創出事業（バイオマス蒸気ボイラー）※記入例</t>
    </r>
    <phoneticPr fontId="1"/>
  </si>
  <si>
    <r>
      <rPr>
        <b/>
        <sz val="16"/>
        <color rgb="FFFF0000"/>
        <rFont val="ＭＳ Ｐゴシック"/>
        <family val="3"/>
        <charset val="128"/>
      </rPr>
      <t>R8年度</t>
    </r>
    <r>
      <rPr>
        <b/>
        <sz val="10"/>
        <rFont val="ＭＳ Ｐゴシック"/>
        <family val="3"/>
        <charset val="128"/>
      </rPr>
      <t>シナジー型ＪＣＭ創出事業（バイオマス蒸気ボイラー）</t>
    </r>
    <phoneticPr fontId="1"/>
  </si>
  <si>
    <r>
      <rPr>
        <sz val="16"/>
        <color rgb="FFFF0000"/>
        <rFont val="ＭＳ Ｐゴシック"/>
        <family val="3"/>
        <charset val="128"/>
        <scheme val="minor"/>
      </rPr>
      <t>R8年度</t>
    </r>
    <r>
      <rPr>
        <sz val="11"/>
        <color theme="1"/>
        <rFont val="ＭＳ Ｐゴシック"/>
        <family val="2"/>
        <charset val="128"/>
        <scheme val="minor"/>
      </rPr>
      <t>シナジー型ＪＣＭ創出事業　（燃料種ごとの排出係数）</t>
    </r>
    <rPh sb="18" eb="21">
      <t>ネンリョウシュ</t>
    </rPh>
    <rPh sb="24" eb="28">
      <t>ハイシュツケイスウ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</si>
</sst>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 "/>
    <numFmt numFmtId="177" formatCode="#,##0_ "/>
    <numFmt numFmtId="178" formatCode="0.000_ "/>
    <numFmt numFmtId="179" formatCode="0.00_ "/>
    <numFmt numFmtId="180" formatCode="0_ "/>
    <numFmt numFmtId="181" formatCode="0.0_ "/>
    <numFmt numFmtId="182" formatCode="#,##0.0_ "/>
    <numFmt numFmtId="183" formatCode="0.00_);[Red]\(0.00\)"/>
    <numFmt numFmtId="184" formatCode="#,##0.0000_ "/>
  </numFmts>
  <fonts count="24"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3"/>
      <charset val="128"/>
    </font>
    <font>
      <sz val="10"/>
      <color rgb="FFFF0000"/>
      <name val="ＭＳ Ｐゴシック"/>
      <family val="3"/>
      <charset val="128"/>
    </font>
    <font>
      <sz val="10"/>
      <color theme="1"/>
      <name val="ＭＳ Ｐゴシック"/>
      <family val="3"/>
      <charset val="128"/>
      <scheme val="minor"/>
    </font>
    <font>
      <sz val="9"/>
      <name val="ＭＳ Ｐゴシック"/>
      <family val="3"/>
      <charset val="128"/>
    </font>
    <font>
      <sz val="10"/>
      <color theme="1"/>
      <name val="ＭＳ Ｐゴシック"/>
      <family val="2"/>
      <charset val="128"/>
      <scheme val="minor"/>
    </font>
    <font>
      <sz val="11"/>
      <color theme="1"/>
      <name val="ＭＳ Ｐゴシック"/>
      <family val="2"/>
      <charset val="128"/>
      <scheme val="minor"/>
    </font>
    <font>
      <b/>
      <sz val="10"/>
      <name val="ＭＳ Ｐゴシック"/>
      <family val="3"/>
      <charset val="128"/>
    </font>
    <font>
      <sz val="9"/>
      <color theme="1"/>
      <name val="ＭＳ Ｐゴシック"/>
      <family val="3"/>
      <charset val="128"/>
      <scheme val="minor"/>
    </font>
    <font>
      <sz val="10"/>
      <color rgb="FFFF0000"/>
      <name val="ＭＳ Ｐゴシック"/>
      <family val="3"/>
      <charset val="128"/>
      <scheme val="minor"/>
    </font>
    <font>
      <b/>
      <sz val="10"/>
      <color theme="1"/>
      <name val="ＭＳ Ｐゴシック"/>
      <family val="3"/>
      <charset val="128"/>
      <scheme val="minor"/>
    </font>
    <font>
      <b/>
      <sz val="10"/>
      <name val="ＭＳ Ｐゴシック"/>
      <family val="3"/>
      <charset val="128"/>
      <scheme val="minor"/>
    </font>
    <font>
      <b/>
      <sz val="10"/>
      <color rgb="FFFF0000"/>
      <name val="ＭＳ Ｐゴシック"/>
      <family val="3"/>
      <charset val="128"/>
      <scheme val="minor"/>
    </font>
    <font>
      <sz val="9"/>
      <color rgb="FFFF0000"/>
      <name val="ＭＳ Ｐゴシック"/>
      <family val="3"/>
      <charset val="128"/>
    </font>
    <font>
      <vertAlign val="subscript"/>
      <sz val="11"/>
      <color theme="1"/>
      <name val="ＭＳ Ｐゴシック"/>
      <family val="3"/>
      <charset val="128"/>
      <scheme val="minor"/>
    </font>
    <font>
      <sz val="11"/>
      <color theme="1"/>
      <name val="ＭＳ Ｐゴシック"/>
      <family val="3"/>
      <charset val="128"/>
      <scheme val="minor"/>
    </font>
    <font>
      <sz val="11"/>
      <color rgb="FFFF0000"/>
      <name val="ＭＳ Ｐゴシック"/>
      <family val="3"/>
      <charset val="128"/>
      <scheme val="minor"/>
    </font>
    <font>
      <vertAlign val="subscript"/>
      <sz val="10"/>
      <color theme="1"/>
      <name val="ＭＳ Ｐゴシック"/>
      <family val="3"/>
      <charset val="128"/>
      <scheme val="minor"/>
    </font>
    <font>
      <sz val="10"/>
      <color rgb="FF00B050"/>
      <name val="ＭＳ Ｐゴシック"/>
      <family val="3"/>
      <charset val="128"/>
      <scheme val="minor"/>
    </font>
    <font>
      <b/>
      <sz val="16"/>
      <color rgb="FFFF0000"/>
      <name val="ＭＳ Ｐゴシック"/>
      <family val="3"/>
      <charset val="128"/>
    </font>
    <font>
      <sz val="16"/>
      <color rgb="FFFF0000"/>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rgb="FFCCFFFF"/>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auto="1"/>
      </top>
      <bottom/>
      <diagonal/>
    </border>
    <border>
      <left/>
      <right/>
      <top/>
      <bottom style="thin">
        <color indexed="64"/>
      </bottom>
      <diagonal/>
    </border>
  </borders>
  <cellStyleXfs count="3">
    <xf numFmtId="0" fontId="0" fillId="0" borderId="0">
      <alignment vertical="center"/>
    </xf>
    <xf numFmtId="0" fontId="2" fillId="0" borderId="0">
      <alignment vertical="center"/>
    </xf>
    <xf numFmtId="38" fontId="9" fillId="0" borderId="0" applyFont="0" applyFill="0" applyBorder="0" applyAlignment="0" applyProtection="0">
      <alignment vertical="center"/>
    </xf>
  </cellStyleXfs>
  <cellXfs count="152">
    <xf numFmtId="0" fontId="0" fillId="0" borderId="0" xfId="0">
      <alignment vertical="center"/>
    </xf>
    <xf numFmtId="0" fontId="3" fillId="0" borderId="0" xfId="1" applyFont="1">
      <alignment vertical="center"/>
    </xf>
    <xf numFmtId="0" fontId="10" fillId="0" borderId="0" xfId="1" applyFont="1">
      <alignment vertical="center"/>
    </xf>
    <xf numFmtId="0" fontId="18" fillId="0" borderId="0" xfId="0" applyFont="1">
      <alignment vertical="center"/>
    </xf>
    <xf numFmtId="38" fontId="6" fillId="2" borderId="1" xfId="2" applyFont="1" applyFill="1" applyBorder="1" applyProtection="1">
      <alignment vertical="center"/>
      <protection locked="0"/>
    </xf>
    <xf numFmtId="38" fontId="6" fillId="3" borderId="1" xfId="2" applyFont="1" applyFill="1" applyBorder="1" applyProtection="1">
      <alignment vertical="center"/>
    </xf>
    <xf numFmtId="177" fontId="6" fillId="3" borderId="1" xfId="0" applyNumberFormat="1" applyFont="1" applyFill="1" applyBorder="1">
      <alignment vertical="center"/>
    </xf>
    <xf numFmtId="177" fontId="8" fillId="3" borderId="1" xfId="0" applyNumberFormat="1" applyFont="1" applyFill="1" applyBorder="1">
      <alignment vertical="center"/>
    </xf>
    <xf numFmtId="38" fontId="14" fillId="3" borderId="1" xfId="2" applyFont="1" applyFill="1" applyBorder="1" applyProtection="1">
      <alignment vertical="center"/>
    </xf>
    <xf numFmtId="183" fontId="6" fillId="3" borderId="1" xfId="0" applyNumberFormat="1" applyFont="1" applyFill="1" applyBorder="1">
      <alignment vertical="center"/>
    </xf>
    <xf numFmtId="0" fontId="6" fillId="3" borderId="4" xfId="0" applyFont="1" applyFill="1" applyBorder="1">
      <alignment vertical="center"/>
    </xf>
    <xf numFmtId="38" fontId="3" fillId="3" borderId="1" xfId="2" applyFont="1" applyFill="1" applyBorder="1" applyProtection="1">
      <alignment vertical="center"/>
    </xf>
    <xf numFmtId="40" fontId="3" fillId="3" borderId="1" xfId="2" applyNumberFormat="1" applyFont="1" applyFill="1" applyBorder="1" applyProtection="1">
      <alignment vertical="center"/>
    </xf>
    <xf numFmtId="177" fontId="3" fillId="3" borderId="1" xfId="1" applyNumberFormat="1" applyFont="1" applyFill="1" applyBorder="1">
      <alignment vertical="center"/>
    </xf>
    <xf numFmtId="38" fontId="3" fillId="3" borderId="1" xfId="2" applyFont="1" applyFill="1" applyBorder="1" applyAlignment="1" applyProtection="1">
      <alignment horizontal="right" vertical="center"/>
    </xf>
    <xf numFmtId="181" fontId="3" fillId="3" borderId="1" xfId="1" applyNumberFormat="1" applyFont="1" applyFill="1" applyBorder="1">
      <alignment vertical="center"/>
    </xf>
    <xf numFmtId="0" fontId="5" fillId="3" borderId="1" xfId="0" applyFont="1" applyFill="1" applyBorder="1" applyAlignment="1">
      <alignment horizontal="center" vertical="center" wrapText="1"/>
    </xf>
    <xf numFmtId="0" fontId="3" fillId="0" borderId="0" xfId="1" applyFont="1" applyProtection="1">
      <alignment vertical="center"/>
      <protection locked="0"/>
    </xf>
    <xf numFmtId="0" fontId="10" fillId="0" borderId="0" xfId="1" applyFont="1" applyProtection="1">
      <alignment vertical="center"/>
      <protection locked="0"/>
    </xf>
    <xf numFmtId="0" fontId="3" fillId="0" borderId="1" xfId="0" applyFont="1" applyBorder="1" applyAlignment="1" applyProtection="1">
      <alignment horizontal="left" vertical="center"/>
      <protection locked="0"/>
    </xf>
    <xf numFmtId="0" fontId="5" fillId="0" borderId="5" xfId="0" applyFont="1" applyBorder="1" applyAlignment="1" applyProtection="1">
      <alignment vertical="center" wrapText="1"/>
      <protection locked="0"/>
    </xf>
    <xf numFmtId="0" fontId="5" fillId="0" borderId="0" xfId="0" applyFont="1" applyAlignment="1" applyProtection="1">
      <alignment vertical="center" wrapText="1"/>
      <protection locked="0"/>
    </xf>
    <xf numFmtId="0" fontId="6" fillId="0" borderId="0" xfId="0" applyFont="1" applyProtection="1">
      <alignment vertical="center"/>
      <protection locked="0"/>
    </xf>
    <xf numFmtId="0" fontId="3" fillId="0" borderId="1" xfId="0" applyFont="1" applyBorder="1" applyAlignment="1" applyProtection="1">
      <alignment horizontal="center" vertical="center"/>
      <protection locked="0"/>
    </xf>
    <xf numFmtId="0" fontId="5" fillId="2" borderId="1"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0" fontId="3" fillId="0" borderId="0" xfId="1" applyFont="1" applyAlignment="1" applyProtection="1">
      <alignment horizontal="center" vertical="center" wrapText="1"/>
      <protection locked="0"/>
    </xf>
    <xf numFmtId="0" fontId="3" fillId="0" borderId="9" xfId="1"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6" fillId="0" borderId="10" xfId="0" applyFont="1" applyBorder="1" applyAlignment="1" applyProtection="1">
      <alignment horizontal="left" vertical="center"/>
      <protection locked="0"/>
    </xf>
    <xf numFmtId="0" fontId="6" fillId="0" borderId="10" xfId="0" applyFont="1" applyBorder="1" applyAlignment="1" applyProtection="1">
      <alignment horizontal="left" vertical="center" wrapText="1"/>
      <protection locked="0"/>
    </xf>
    <xf numFmtId="0" fontId="5" fillId="0" borderId="0" xfId="1" applyFont="1" applyAlignment="1" applyProtection="1">
      <alignment vertical="center" wrapText="1"/>
      <protection locked="0"/>
    </xf>
    <xf numFmtId="0" fontId="3" fillId="0" borderId="6" xfId="1" applyFont="1" applyBorder="1" applyAlignment="1" applyProtection="1">
      <alignment horizontal="center" vertical="center"/>
      <protection locked="0"/>
    </xf>
    <xf numFmtId="181" fontId="3" fillId="2" borderId="1" xfId="1" applyNumberFormat="1" applyFont="1" applyFill="1" applyBorder="1" applyProtection="1">
      <alignment vertical="center"/>
      <protection locked="0"/>
    </xf>
    <xf numFmtId="182" fontId="3" fillId="2" borderId="1" xfId="1" applyNumberFormat="1" applyFont="1" applyFill="1" applyBorder="1" applyProtection="1">
      <alignment vertical="center"/>
      <protection locked="0"/>
    </xf>
    <xf numFmtId="180" fontId="3" fillId="2" borderId="1" xfId="1" applyNumberFormat="1" applyFont="1" applyFill="1" applyBorder="1" applyProtection="1">
      <alignment vertical="center"/>
      <protection locked="0"/>
    </xf>
    <xf numFmtId="0" fontId="7" fillId="0" borderId="0" xfId="1" applyFont="1" applyAlignment="1" applyProtection="1">
      <alignment horizontal="center" vertical="center" shrinkToFit="1"/>
      <protection locked="0"/>
    </xf>
    <xf numFmtId="0" fontId="3" fillId="0" borderId="0" xfId="1" applyFont="1" applyAlignment="1" applyProtection="1">
      <alignment vertical="center" shrinkToFit="1"/>
      <protection locked="0"/>
    </xf>
    <xf numFmtId="0" fontId="6" fillId="0" borderId="0" xfId="0" applyFont="1" applyAlignment="1" applyProtection="1">
      <alignment vertical="center" shrinkToFit="1"/>
      <protection locked="0"/>
    </xf>
    <xf numFmtId="0" fontId="10" fillId="0" borderId="0" xfId="1" applyFont="1" applyAlignment="1" applyProtection="1">
      <alignment horizontal="left" vertical="center"/>
      <protection locked="0"/>
    </xf>
    <xf numFmtId="0" fontId="3" fillId="0" borderId="0" xfId="1" applyFont="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10" fillId="0" borderId="0" xfId="1" applyFont="1" applyAlignment="1" applyProtection="1">
      <alignment horizontal="left" vertical="center" wrapText="1"/>
      <protection locked="0"/>
    </xf>
    <xf numFmtId="0" fontId="3" fillId="0" borderId="2" xfId="1" applyFont="1" applyBorder="1" applyAlignment="1" applyProtection="1">
      <alignment vertical="center" shrinkToFit="1"/>
      <protection locked="0"/>
    </xf>
    <xf numFmtId="0" fontId="6" fillId="0" borderId="4" xfId="0" applyFont="1" applyBorder="1" applyAlignment="1" applyProtection="1">
      <alignment vertical="center" shrinkToFit="1"/>
      <protection locked="0"/>
    </xf>
    <xf numFmtId="0" fontId="3" fillId="0" borderId="5" xfId="1" applyFont="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shrinkToFit="1"/>
      <protection locked="0"/>
    </xf>
    <xf numFmtId="179" fontId="3" fillId="0" borderId="5" xfId="1" applyNumberFormat="1" applyFont="1" applyBorder="1" applyProtection="1">
      <alignment vertical="center"/>
      <protection locked="0"/>
    </xf>
    <xf numFmtId="0" fontId="3" fillId="0" borderId="5" xfId="1" applyFont="1" applyBorder="1" applyProtection="1">
      <alignment vertical="center"/>
      <protection locked="0"/>
    </xf>
    <xf numFmtId="0" fontId="3" fillId="0" borderId="5" xfId="1" applyFont="1" applyBorder="1" applyAlignment="1" applyProtection="1">
      <alignment horizontal="right" vertical="center"/>
      <protection locked="0"/>
    </xf>
    <xf numFmtId="0" fontId="3" fillId="2" borderId="4" xfId="1" applyFont="1" applyFill="1" applyBorder="1" applyProtection="1">
      <alignment vertical="center"/>
      <protection locked="0"/>
    </xf>
    <xf numFmtId="0" fontId="6" fillId="0" borderId="0" xfId="0" applyFont="1" applyAlignment="1" applyProtection="1">
      <alignment horizontal="right" vertical="center"/>
      <protection locked="0"/>
    </xf>
    <xf numFmtId="0" fontId="3" fillId="0" borderId="0" xfId="1" applyFont="1" applyAlignment="1" applyProtection="1">
      <alignment horizontal="right" vertical="center"/>
      <protection locked="0"/>
    </xf>
    <xf numFmtId="179" fontId="3" fillId="0" borderId="0" xfId="1" applyNumberFormat="1" applyFont="1" applyProtection="1">
      <alignment vertical="center"/>
      <protection locked="0"/>
    </xf>
    <xf numFmtId="0" fontId="16" fillId="0" borderId="0" xfId="1" applyFont="1" applyProtection="1">
      <alignment vertical="center"/>
      <protection locked="0"/>
    </xf>
    <xf numFmtId="0" fontId="3" fillId="0" borderId="1" xfId="1" applyFont="1" applyBorder="1" applyAlignment="1" applyProtection="1">
      <alignment horizontal="center" vertical="center"/>
      <protection locked="0"/>
    </xf>
    <xf numFmtId="0" fontId="3" fillId="2" borderId="1" xfId="1" applyFont="1" applyFill="1" applyBorder="1" applyAlignment="1" applyProtection="1">
      <alignment horizontal="center" vertical="center"/>
      <protection locked="0"/>
    </xf>
    <xf numFmtId="0" fontId="3" fillId="0" borderId="9" xfId="1" applyFont="1" applyBorder="1" applyAlignment="1" applyProtection="1">
      <alignment vertical="center" wrapText="1"/>
      <protection locked="0"/>
    </xf>
    <xf numFmtId="0" fontId="3" fillId="0" borderId="0" xfId="1" applyFont="1" applyAlignment="1" applyProtection="1">
      <alignment vertical="center" wrapText="1"/>
      <protection locked="0"/>
    </xf>
    <xf numFmtId="177" fontId="3" fillId="0" borderId="9" xfId="1" applyNumberFormat="1" applyFont="1" applyBorder="1" applyProtection="1">
      <alignment vertical="center"/>
      <protection locked="0"/>
    </xf>
    <xf numFmtId="0" fontId="3" fillId="0" borderId="9" xfId="1" applyFont="1" applyBorder="1" applyProtection="1">
      <alignment vertical="center"/>
      <protection locked="0"/>
    </xf>
    <xf numFmtId="177" fontId="3" fillId="0" borderId="0" xfId="1" applyNumberFormat="1" applyFont="1" applyProtection="1">
      <alignment vertical="center"/>
      <protection locked="0"/>
    </xf>
    <xf numFmtId="177" fontId="5" fillId="0" borderId="0" xfId="1" applyNumberFormat="1" applyFont="1" applyProtection="1">
      <alignment vertical="center"/>
      <protection locked="0"/>
    </xf>
    <xf numFmtId="0" fontId="5" fillId="0" borderId="0" xfId="1" applyFont="1" applyProtection="1">
      <alignment vertical="center"/>
      <protection locked="0"/>
    </xf>
    <xf numFmtId="0" fontId="3" fillId="0" borderId="0" xfId="1" applyFont="1" applyAlignment="1" applyProtection="1">
      <alignment horizontal="center" vertical="center"/>
      <protection locked="0"/>
    </xf>
    <xf numFmtId="0" fontId="3" fillId="0" borderId="0" xfId="1" applyFont="1" applyAlignment="1" applyProtection="1">
      <alignment horizontal="left" vertical="center"/>
      <protection locked="0"/>
    </xf>
    <xf numFmtId="180" fontId="3" fillId="0" borderId="0" xfId="1" applyNumberFormat="1" applyFont="1" applyProtection="1">
      <alignment vertical="center"/>
      <protection locked="0"/>
    </xf>
    <xf numFmtId="0" fontId="13" fillId="0" borderId="0" xfId="0" applyFont="1" applyProtection="1">
      <alignment vertical="center"/>
      <protection locked="0"/>
    </xf>
    <xf numFmtId="0" fontId="12" fillId="0" borderId="0" xfId="0" applyFont="1" applyProtection="1">
      <alignment vertical="center"/>
      <protection locked="0"/>
    </xf>
    <xf numFmtId="176" fontId="6" fillId="0" borderId="3" xfId="0" applyNumberFormat="1" applyFont="1" applyBorder="1" applyProtection="1">
      <alignment vertical="center"/>
      <protection locked="0"/>
    </xf>
    <xf numFmtId="0" fontId="6" fillId="0" borderId="0" xfId="0" applyFont="1" applyAlignment="1" applyProtection="1">
      <alignment horizontal="left" vertical="center"/>
      <protection locked="0"/>
    </xf>
    <xf numFmtId="0" fontId="6" fillId="2" borderId="1" xfId="0" applyFont="1" applyFill="1" applyBorder="1" applyAlignment="1" applyProtection="1">
      <alignment horizontal="right" vertical="center"/>
      <protection locked="0"/>
    </xf>
    <xf numFmtId="0" fontId="6" fillId="0" borderId="2" xfId="0" applyFont="1" applyBorder="1" applyAlignment="1" applyProtection="1">
      <alignment horizontal="right" vertical="center"/>
      <protection locked="0"/>
    </xf>
    <xf numFmtId="177" fontId="6" fillId="0" borderId="9" xfId="0" applyNumberFormat="1" applyFont="1" applyBorder="1" applyProtection="1">
      <alignment vertical="center"/>
      <protection locked="0"/>
    </xf>
    <xf numFmtId="178" fontId="6" fillId="0" borderId="0" xfId="0" applyNumberFormat="1" applyFont="1" applyProtection="1">
      <alignment vertical="center"/>
      <protection locked="0"/>
    </xf>
    <xf numFmtId="177" fontId="6" fillId="0" borderId="10" xfId="0" applyNumberFormat="1" applyFont="1" applyBorder="1" applyProtection="1">
      <alignment vertical="center"/>
      <protection locked="0"/>
    </xf>
    <xf numFmtId="178" fontId="6" fillId="2" borderId="1" xfId="0" applyNumberFormat="1" applyFont="1" applyFill="1" applyBorder="1" applyProtection="1">
      <alignment vertical="center"/>
      <protection locked="0"/>
    </xf>
    <xf numFmtId="183" fontId="6" fillId="0" borderId="3" xfId="0" applyNumberFormat="1" applyFont="1" applyBorder="1" applyProtection="1">
      <alignment vertical="center"/>
      <protection locked="0"/>
    </xf>
    <xf numFmtId="183" fontId="6" fillId="0" borderId="9" xfId="0" applyNumberFormat="1" applyFont="1" applyBorder="1" applyProtection="1">
      <alignment vertical="center"/>
      <protection locked="0"/>
    </xf>
    <xf numFmtId="183" fontId="6" fillId="0" borderId="10" xfId="0" applyNumberFormat="1" applyFont="1" applyBorder="1" applyProtection="1">
      <alignment vertical="center"/>
      <protection locked="0"/>
    </xf>
    <xf numFmtId="0" fontId="0" fillId="0" borderId="0" xfId="0" applyProtection="1">
      <alignment vertical="center"/>
      <protection locked="0"/>
    </xf>
    <xf numFmtId="0" fontId="0" fillId="0" borderId="0" xfId="0" quotePrefix="1" applyAlignment="1" applyProtection="1">
      <alignment horizontal="right" vertical="center"/>
      <protection locked="0"/>
    </xf>
    <xf numFmtId="0" fontId="0" fillId="0" borderId="0" xfId="0" quotePrefix="1" applyProtection="1">
      <alignment vertical="center"/>
      <protection locked="0"/>
    </xf>
    <xf numFmtId="0" fontId="18" fillId="0" borderId="0" xfId="0" applyFont="1" applyProtection="1">
      <alignment vertical="center"/>
      <protection locked="0"/>
    </xf>
    <xf numFmtId="0" fontId="0" fillId="0" borderId="0" xfId="0" applyAlignment="1" applyProtection="1">
      <alignment horizontal="right" vertical="center"/>
      <protection locked="0"/>
    </xf>
    <xf numFmtId="0" fontId="5" fillId="0" borderId="0" xfId="0" applyFont="1" applyProtection="1">
      <alignment vertical="center"/>
      <protection locked="0"/>
    </xf>
    <xf numFmtId="0" fontId="14" fillId="0" borderId="0" xfId="0" applyFont="1" applyProtection="1">
      <alignment vertical="center"/>
      <protection locked="0"/>
    </xf>
    <xf numFmtId="0" fontId="12" fillId="0" borderId="0" xfId="0" applyFont="1" applyAlignment="1" applyProtection="1">
      <alignment vertical="center" wrapText="1"/>
      <protection locked="0"/>
    </xf>
    <xf numFmtId="0" fontId="6" fillId="0" borderId="0" xfId="0" applyFont="1" applyAlignment="1" applyProtection="1">
      <alignment vertical="center" wrapText="1"/>
      <protection locked="0"/>
    </xf>
    <xf numFmtId="0" fontId="5" fillId="0" borderId="6" xfId="1" applyFont="1" applyBorder="1" applyAlignment="1" applyProtection="1">
      <alignment horizontal="center" vertical="center"/>
      <protection locked="0"/>
    </xf>
    <xf numFmtId="0" fontId="3" fillId="2" borderId="6" xfId="1" applyFont="1" applyFill="1" applyBorder="1" applyAlignment="1" applyProtection="1">
      <alignment horizontal="center" vertical="center"/>
      <protection locked="0"/>
    </xf>
    <xf numFmtId="0" fontId="3" fillId="0" borderId="6" xfId="1" applyFont="1" applyBorder="1" applyProtection="1">
      <alignment vertical="center"/>
      <protection locked="0"/>
    </xf>
    <xf numFmtId="0" fontId="7" fillId="0" borderId="1" xfId="1" applyFont="1" applyBorder="1" applyAlignment="1" applyProtection="1">
      <alignment horizontal="left" vertical="center" wrapText="1" shrinkToFit="1"/>
      <protection locked="0"/>
    </xf>
    <xf numFmtId="0" fontId="3" fillId="0" borderId="1" xfId="1" applyFont="1" applyBorder="1" applyAlignment="1" applyProtection="1">
      <alignment horizontal="left" vertical="center" shrinkToFit="1"/>
      <protection locked="0"/>
    </xf>
    <xf numFmtId="177" fontId="6" fillId="2" borderId="1" xfId="0" applyNumberFormat="1" applyFont="1" applyFill="1" applyBorder="1" applyProtection="1">
      <alignment vertical="center"/>
      <protection locked="0"/>
    </xf>
    <xf numFmtId="0" fontId="3" fillId="0" borderId="1" xfId="1" applyFont="1" applyBorder="1" applyProtection="1">
      <alignment vertical="center"/>
      <protection locked="0"/>
    </xf>
    <xf numFmtId="0" fontId="11" fillId="0" borderId="1" xfId="0" applyFont="1" applyBorder="1" applyAlignment="1" applyProtection="1">
      <alignment horizontal="left" vertical="center" wrapText="1" shrinkToFit="1"/>
      <protection locked="0"/>
    </xf>
    <xf numFmtId="0" fontId="6" fillId="0" borderId="1" xfId="0" applyFont="1" applyBorder="1" applyAlignment="1" applyProtection="1">
      <alignment horizontal="left" vertical="center" shrinkToFit="1"/>
      <protection locked="0"/>
    </xf>
    <xf numFmtId="0" fontId="3" fillId="0" borderId="0" xfId="0" applyFont="1" applyProtection="1">
      <alignment vertical="center"/>
      <protection locked="0"/>
    </xf>
    <xf numFmtId="0" fontId="15" fillId="0" borderId="0" xfId="0" applyFont="1" applyProtection="1">
      <alignment vertical="center"/>
      <protection locked="0"/>
    </xf>
    <xf numFmtId="0" fontId="0" fillId="2" borderId="1" xfId="0" applyFill="1" applyBorder="1" applyProtection="1">
      <alignment vertical="center"/>
      <protection locked="0"/>
    </xf>
    <xf numFmtId="0" fontId="0" fillId="0" borderId="1" xfId="0" applyBorder="1" applyAlignment="1" applyProtection="1">
      <alignment vertical="center" shrinkToFit="1"/>
      <protection locked="0"/>
    </xf>
    <xf numFmtId="0" fontId="0" fillId="0" borderId="0" xfId="0" applyAlignment="1" applyProtection="1">
      <alignment horizontal="center" vertical="center"/>
      <protection locked="0"/>
    </xf>
    <xf numFmtId="184" fontId="0" fillId="0" borderId="1" xfId="0" applyNumberFormat="1" applyBorder="1" applyProtection="1">
      <alignment vertical="center"/>
      <protection locked="0"/>
    </xf>
    <xf numFmtId="177" fontId="0" fillId="0" borderId="0" xfId="0" applyNumberFormat="1" applyProtection="1">
      <alignment vertical="center"/>
      <protection locked="0"/>
    </xf>
    <xf numFmtId="0" fontId="0" fillId="0" borderId="0" xfId="0" applyAlignment="1" applyProtection="1">
      <alignment vertical="center" shrinkToFit="1"/>
      <protection locked="0"/>
    </xf>
    <xf numFmtId="177" fontId="0" fillId="2" borderId="1" xfId="0" applyNumberFormat="1" applyFill="1" applyBorder="1" applyProtection="1">
      <alignment vertical="center"/>
      <protection locked="0"/>
    </xf>
    <xf numFmtId="0" fontId="0" fillId="0" borderId="1" xfId="0" applyBorder="1" applyProtection="1">
      <alignment vertical="center"/>
      <protection locked="0"/>
    </xf>
    <xf numFmtId="179" fontId="6" fillId="2" borderId="1" xfId="0" applyNumberFormat="1" applyFont="1" applyFill="1" applyBorder="1" applyAlignment="1" applyProtection="1">
      <alignment horizontal="center" vertical="center" shrinkToFit="1"/>
      <protection locked="0"/>
    </xf>
    <xf numFmtId="0" fontId="3" fillId="0" borderId="2" xfId="1" applyFont="1" applyBorder="1" applyAlignment="1" applyProtection="1">
      <alignment vertical="center" shrinkToFit="1"/>
      <protection locked="0"/>
    </xf>
    <xf numFmtId="0" fontId="3" fillId="0" borderId="4" xfId="1" applyFont="1" applyBorder="1" applyAlignment="1" applyProtection="1">
      <alignment vertical="center" shrinkToFit="1"/>
      <protection locked="0"/>
    </xf>
    <xf numFmtId="40" fontId="6" fillId="2" borderId="1" xfId="2" applyNumberFormat="1" applyFont="1" applyFill="1" applyBorder="1" applyAlignment="1" applyProtection="1">
      <alignment horizontal="center" vertical="center" shrinkToFit="1"/>
      <protection locked="0"/>
    </xf>
    <xf numFmtId="0" fontId="6" fillId="2" borderId="2" xfId="0" applyFont="1" applyFill="1" applyBorder="1" applyAlignment="1" applyProtection="1">
      <alignment horizontal="left" vertical="center" shrinkToFit="1"/>
      <protection locked="0"/>
    </xf>
    <xf numFmtId="0" fontId="6" fillId="0" borderId="3" xfId="0" applyFont="1" applyBorder="1" applyAlignment="1" applyProtection="1">
      <alignment horizontal="left" vertical="center" shrinkToFit="1"/>
      <protection locked="0"/>
    </xf>
    <xf numFmtId="0" fontId="6" fillId="0" borderId="4" xfId="0" applyFont="1" applyBorder="1" applyAlignment="1" applyProtection="1">
      <alignment horizontal="left" vertical="center" shrinkToFit="1"/>
      <protection locked="0"/>
    </xf>
    <xf numFmtId="0" fontId="6" fillId="0" borderId="4" xfId="0" applyFont="1" applyBorder="1" applyAlignment="1" applyProtection="1">
      <alignment vertical="center" shrinkToFit="1"/>
      <protection locked="0"/>
    </xf>
    <xf numFmtId="0" fontId="6" fillId="2" borderId="2" xfId="0" applyFont="1" applyFill="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0" xfId="0" applyFont="1" applyAlignment="1" applyProtection="1">
      <alignment horizontal="left" vertical="center" shrinkToFit="1"/>
      <protection locked="0"/>
    </xf>
    <xf numFmtId="0" fontId="3" fillId="0" borderId="2" xfId="1" applyFont="1" applyBorder="1" applyAlignment="1" applyProtection="1">
      <alignment vertical="center" wrapText="1"/>
      <protection locked="0"/>
    </xf>
    <xf numFmtId="0" fontId="6" fillId="0" borderId="4" xfId="0" applyFont="1" applyBorder="1" applyProtection="1">
      <alignment vertical="center"/>
      <protection locked="0"/>
    </xf>
    <xf numFmtId="0" fontId="3" fillId="0" borderId="1" xfId="1" applyFont="1" applyBorder="1" applyAlignment="1" applyProtection="1">
      <alignment vertical="center" shrinkToFit="1"/>
      <protection locked="0"/>
    </xf>
    <xf numFmtId="0" fontId="3" fillId="0" borderId="2" xfId="1" applyFont="1" applyBorder="1" applyAlignment="1" applyProtection="1">
      <alignment horizontal="center" vertical="center" wrapText="1"/>
      <protection locked="0"/>
    </xf>
    <xf numFmtId="0" fontId="3" fillId="0" borderId="4" xfId="1" applyFont="1" applyBorder="1" applyAlignment="1" applyProtection="1">
      <alignment horizontal="center" vertical="center" wrapText="1"/>
      <protection locked="0"/>
    </xf>
    <xf numFmtId="40" fontId="3" fillId="2" borderId="1" xfId="2" applyNumberFormat="1" applyFont="1" applyFill="1" applyBorder="1" applyAlignment="1" applyProtection="1">
      <alignment horizontal="center" vertical="center"/>
      <protection locked="0"/>
    </xf>
    <xf numFmtId="38" fontId="3" fillId="2" borderId="1" xfId="2" applyFont="1" applyFill="1" applyBorder="1" applyAlignment="1" applyProtection="1">
      <alignment horizontal="center" vertical="center"/>
      <protection locked="0"/>
    </xf>
    <xf numFmtId="0" fontId="6" fillId="2" borderId="3" xfId="0" applyFont="1" applyFill="1" applyBorder="1" applyAlignment="1" applyProtection="1">
      <alignment horizontal="left" vertical="center" shrinkToFit="1"/>
      <protection locked="0"/>
    </xf>
    <xf numFmtId="0" fontId="6" fillId="2" borderId="4" xfId="0" applyFont="1" applyFill="1" applyBorder="1" applyAlignment="1" applyProtection="1">
      <alignment horizontal="left" vertical="center" shrinkToFit="1"/>
      <protection locked="0"/>
    </xf>
    <xf numFmtId="0" fontId="6" fillId="3" borderId="2" xfId="0" applyFont="1" applyFill="1" applyBorder="1" applyAlignment="1">
      <alignment horizontal="left" vertical="center" shrinkToFit="1"/>
    </xf>
    <xf numFmtId="0" fontId="6" fillId="3" borderId="3" xfId="0" applyFont="1" applyFill="1" applyBorder="1" applyAlignment="1">
      <alignment horizontal="left" vertical="center" shrinkToFit="1"/>
    </xf>
    <xf numFmtId="0" fontId="6" fillId="3" borderId="4" xfId="0" applyFont="1" applyFill="1" applyBorder="1" applyAlignment="1">
      <alignment horizontal="left" vertical="center" shrinkToFit="1"/>
    </xf>
    <xf numFmtId="0" fontId="12" fillId="0" borderId="0" xfId="0" applyFont="1" applyAlignment="1" applyProtection="1">
      <alignment horizontal="left" vertical="center" wrapText="1"/>
      <protection locked="0"/>
    </xf>
    <xf numFmtId="0" fontId="12" fillId="0" borderId="0" xfId="0" applyFont="1" applyAlignment="1" applyProtection="1">
      <alignment vertical="center" wrapText="1"/>
      <protection locked="0"/>
    </xf>
    <xf numFmtId="0" fontId="6" fillId="0" borderId="0" xfId="0" applyFont="1" applyAlignment="1" applyProtection="1">
      <alignment vertical="center" wrapText="1"/>
      <protection locked="0"/>
    </xf>
    <xf numFmtId="0" fontId="3" fillId="0" borderId="2" xfId="1"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3" fillId="0" borderId="1" xfId="1" applyFont="1" applyBorder="1" applyAlignment="1" applyProtection="1">
      <alignment horizontal="center" vertical="center" wrapText="1"/>
      <protection locked="0"/>
    </xf>
    <xf numFmtId="0" fontId="3" fillId="2" borderId="1" xfId="0" applyFont="1" applyFill="1" applyBorder="1" applyAlignment="1" applyProtection="1">
      <alignment vertical="center" wrapText="1"/>
      <protection locked="0"/>
    </xf>
    <xf numFmtId="0" fontId="3" fillId="0" borderId="6"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3" fillId="0" borderId="1" xfId="0" applyFont="1" applyBorder="1" applyAlignment="1" applyProtection="1">
      <alignment vertical="center" wrapText="1"/>
      <protection locked="0"/>
    </xf>
    <xf numFmtId="0" fontId="3" fillId="2" borderId="2" xfId="1" applyFont="1" applyFill="1" applyBorder="1" applyAlignment="1" applyProtection="1">
      <alignment horizontal="center" vertical="center" shrinkToFit="1"/>
      <protection locked="0"/>
    </xf>
    <xf numFmtId="0" fontId="3" fillId="0" borderId="3" xfId="1" applyFont="1" applyBorder="1" applyAlignment="1" applyProtection="1">
      <alignment horizontal="center" vertical="center" shrinkToFit="1"/>
      <protection locked="0"/>
    </xf>
    <xf numFmtId="0" fontId="3" fillId="0" borderId="4" xfId="1" applyFont="1" applyBorder="1" applyAlignment="1" applyProtection="1">
      <alignment horizontal="center" vertical="center" shrinkToFit="1"/>
      <protection locked="0"/>
    </xf>
    <xf numFmtId="0" fontId="3" fillId="0" borderId="2" xfId="0" applyFont="1" applyBorder="1" applyAlignment="1" applyProtection="1">
      <alignment vertical="center" shrinkToFit="1"/>
      <protection locked="0"/>
    </xf>
    <xf numFmtId="0" fontId="3" fillId="0" borderId="3" xfId="0" applyFont="1" applyBorder="1" applyAlignment="1" applyProtection="1">
      <alignment vertical="center" shrinkToFit="1"/>
      <protection locked="0"/>
    </xf>
    <xf numFmtId="0" fontId="3" fillId="0" borderId="4" xfId="0" applyFont="1" applyBorder="1" applyAlignment="1" applyProtection="1">
      <alignment vertical="center" shrinkToFit="1"/>
      <protection locked="0"/>
    </xf>
    <xf numFmtId="0" fontId="3" fillId="0" borderId="4" xfId="1" applyFont="1" applyBorder="1" applyAlignment="1" applyProtection="1">
      <alignment horizontal="center" vertical="center"/>
      <protection locked="0"/>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Light16"/>
  <colors>
    <mruColors>
      <color rgb="FFCCFFFF"/>
      <color rgb="FF99FF99"/>
      <color rgb="FFFFFF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10</xdr:col>
      <xdr:colOff>195944</xdr:colOff>
      <xdr:row>3</xdr:row>
      <xdr:rowOff>167705</xdr:rowOff>
    </xdr:from>
    <xdr:to>
      <xdr:col>16</xdr:col>
      <xdr:colOff>545056</xdr:colOff>
      <xdr:row>6</xdr:row>
      <xdr:rowOff>91440</xdr:rowOff>
    </xdr:to>
    <xdr:sp macro="" textlink="">
      <xdr:nvSpPr>
        <xdr:cNvPr id="2" name="テキスト ボックス 1">
          <a:extLst>
            <a:ext uri="{FF2B5EF4-FFF2-40B4-BE49-F238E27FC236}">
              <a16:creationId xmlns:a16="http://schemas.microsoft.com/office/drawing/2014/main" id="{E3369AC9-6E1A-4905-9BCC-A48EE3F6F69A}"/>
            </a:ext>
          </a:extLst>
        </xdr:cNvPr>
        <xdr:cNvSpPr txBox="1"/>
      </xdr:nvSpPr>
      <xdr:spPr>
        <a:xfrm>
          <a:off x="7434944" y="739205"/>
          <a:ext cx="4662032" cy="49523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高地（標高</a:t>
          </a:r>
          <a:r>
            <a:rPr kumimoji="1" lang="en-US" altLang="ja-JP" sz="900"/>
            <a:t>1500</a:t>
          </a:r>
          <a:r>
            <a:rPr kumimoji="1" lang="ja-JP" altLang="en-US" sz="900"/>
            <a:t>ｍで海面気圧と比較し約</a:t>
          </a:r>
          <a:r>
            <a:rPr kumimoji="1" lang="en-US" altLang="ja-JP" sz="900"/>
            <a:t>85</a:t>
          </a:r>
          <a:r>
            <a:rPr kumimoji="1" lang="ja-JP" altLang="en-US" sz="900"/>
            <a:t>％の気圧）の場合は平地（カタログ値）のボイラー効率ではなく、実力値の提示と計算を行うこと。（標高</a:t>
          </a:r>
          <a:r>
            <a:rPr kumimoji="1" lang="en-US" altLang="ja-JP" sz="900"/>
            <a:t>1000</a:t>
          </a:r>
          <a:r>
            <a:rPr kumimoji="1" lang="ja-JP" altLang="en-US" sz="900"/>
            <a:t>ｍ以下はカタログ値で</a:t>
          </a:r>
          <a:r>
            <a:rPr kumimoji="1" lang="en-US" altLang="ja-JP" sz="900"/>
            <a:t>OK)</a:t>
          </a:r>
          <a:endParaRPr kumimoji="1" lang="en-US" altLang="ja-JP" sz="900" b="0">
            <a:solidFill>
              <a:sysClr val="windowText" lastClr="000000"/>
            </a:solidFill>
          </a:endParaRPr>
        </a:p>
      </xdr:txBody>
    </xdr:sp>
    <xdr:clientData/>
  </xdr:twoCellAnchor>
  <xdr:twoCellAnchor>
    <xdr:from>
      <xdr:col>1</xdr:col>
      <xdr:colOff>35859</xdr:colOff>
      <xdr:row>94</xdr:row>
      <xdr:rowOff>44822</xdr:rowOff>
    </xdr:from>
    <xdr:to>
      <xdr:col>13</xdr:col>
      <xdr:colOff>528918</xdr:colOff>
      <xdr:row>98</xdr:row>
      <xdr:rowOff>99060</xdr:rowOff>
    </xdr:to>
    <xdr:sp macro="" textlink="">
      <xdr:nvSpPr>
        <xdr:cNvPr id="3" name="テキスト ボックス 2">
          <a:extLst>
            <a:ext uri="{FF2B5EF4-FFF2-40B4-BE49-F238E27FC236}">
              <a16:creationId xmlns:a16="http://schemas.microsoft.com/office/drawing/2014/main" id="{9DDB034F-7B32-4715-94EE-D140EFC894B4}"/>
            </a:ext>
          </a:extLst>
        </xdr:cNvPr>
        <xdr:cNvSpPr txBox="1"/>
      </xdr:nvSpPr>
      <xdr:spPr>
        <a:xfrm>
          <a:off x="211119" y="16237322"/>
          <a:ext cx="9568479" cy="816238"/>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上記までの記載計算事項は</a:t>
          </a:r>
          <a:r>
            <a:rPr kumimoji="1" lang="en-US" altLang="ja-JP" sz="900">
              <a:solidFill>
                <a:srgbClr val="FF0000"/>
              </a:solidFill>
            </a:rPr>
            <a:t>MRV</a:t>
          </a:r>
          <a:r>
            <a:rPr kumimoji="1" lang="ja-JP" altLang="en-US" sz="900">
              <a:solidFill>
                <a:srgbClr val="FF0000"/>
              </a:solidFill>
            </a:rPr>
            <a:t>期間</a:t>
          </a:r>
          <a:r>
            <a:rPr kumimoji="1" lang="ja-JP" altLang="en-US" sz="900"/>
            <a:t>の間の代表年の（平均的な）値とします。</a:t>
          </a:r>
        </a:p>
        <a:p>
          <a:r>
            <a:rPr kumimoji="1" lang="en-US" altLang="ja-JP" sz="900">
              <a:solidFill>
                <a:srgbClr val="FF0000"/>
              </a:solidFill>
            </a:rPr>
            <a:t>MRV</a:t>
          </a:r>
          <a:r>
            <a:rPr kumimoji="1" lang="ja-JP" altLang="en-US" sz="900">
              <a:solidFill>
                <a:srgbClr val="FF0000"/>
              </a:solidFill>
            </a:rPr>
            <a:t>期間</a:t>
          </a:r>
          <a:r>
            <a:rPr kumimoji="1" lang="ja-JP" altLang="en-US" sz="900"/>
            <a:t>の間に生産量等＝蒸気負荷が大きく変動し、</a:t>
          </a:r>
          <a:r>
            <a:rPr kumimoji="1" lang="en-US" altLang="ja-JP" sz="900"/>
            <a:t>CO2</a:t>
          </a:r>
          <a:r>
            <a:rPr kumimoji="1" lang="ja-JP" altLang="en-US" sz="900"/>
            <a:t>排出削減量も変動する場合は、毎年度の負荷量＝年間必要熱出力と毎年度のバイオマスの確保量を記載のこと。</a:t>
          </a:r>
        </a:p>
        <a:p>
          <a:r>
            <a:rPr kumimoji="1" lang="ja-JP" altLang="en-US" sz="900"/>
            <a:t>下記の（</a:t>
          </a:r>
          <a:r>
            <a:rPr kumimoji="1" lang="en-US" altLang="ja-JP" sz="900"/>
            <a:t>CO2</a:t>
          </a:r>
          <a:r>
            <a:rPr kumimoji="1" lang="ja-JP" altLang="en-US" sz="900"/>
            <a:t>排出削減量）は年間必要熱出力に基づく必要バイオマス燃料（</a:t>
          </a:r>
          <a:r>
            <a:rPr kumimoji="1" lang="en-US" altLang="ja-JP" sz="900"/>
            <a:t>A)</a:t>
          </a:r>
          <a:r>
            <a:rPr kumimoji="1" lang="ja-JP" altLang="en-US" sz="900"/>
            <a:t>と入手確保可能なバイオマス燃料（</a:t>
          </a:r>
          <a:r>
            <a:rPr kumimoji="1" lang="en-US" altLang="ja-JP" sz="900"/>
            <a:t>B)</a:t>
          </a:r>
          <a:r>
            <a:rPr kumimoji="1" lang="ja-JP" altLang="en-US" sz="900"/>
            <a:t>と比較し、小さな方を</a:t>
          </a:r>
          <a:r>
            <a:rPr kumimoji="1" lang="en-US" altLang="ja-JP" sz="900"/>
            <a:t>CO2</a:t>
          </a:r>
          <a:r>
            <a:rPr kumimoji="1" lang="ja-JP" altLang="en-US" sz="900"/>
            <a:t>排出削減量のベースとして按分比例計算しています。</a:t>
          </a:r>
          <a:endParaRPr lang="ja-JP" altLang="ja-JP" sz="900">
            <a:effectLst/>
          </a:endParaRPr>
        </a:p>
      </xdr:txBody>
    </xdr:sp>
    <xdr:clientData/>
  </xdr:twoCellAnchor>
  <xdr:twoCellAnchor>
    <xdr:from>
      <xdr:col>7</xdr:col>
      <xdr:colOff>571500</xdr:colOff>
      <xdr:row>87</xdr:row>
      <xdr:rowOff>57150</xdr:rowOff>
    </xdr:from>
    <xdr:to>
      <xdr:col>14</xdr:col>
      <xdr:colOff>609603</xdr:colOff>
      <xdr:row>90</xdr:row>
      <xdr:rowOff>139699</xdr:rowOff>
    </xdr:to>
    <xdr:sp macro="" textlink="">
      <xdr:nvSpPr>
        <xdr:cNvPr id="4" name="正方形/長方形 3">
          <a:extLst>
            <a:ext uri="{FF2B5EF4-FFF2-40B4-BE49-F238E27FC236}">
              <a16:creationId xmlns:a16="http://schemas.microsoft.com/office/drawing/2014/main" id="{3E3DC2AD-1C73-4CC2-9B69-9E391C85C831}"/>
            </a:ext>
          </a:extLst>
        </xdr:cNvPr>
        <xdr:cNvSpPr/>
      </xdr:nvSpPr>
      <xdr:spPr>
        <a:xfrm>
          <a:off x="6181725" y="13830300"/>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195944</xdr:colOff>
      <xdr:row>3</xdr:row>
      <xdr:rowOff>167705</xdr:rowOff>
    </xdr:from>
    <xdr:to>
      <xdr:col>16</xdr:col>
      <xdr:colOff>545056</xdr:colOff>
      <xdr:row>6</xdr:row>
      <xdr:rowOff>91440</xdr:rowOff>
    </xdr:to>
    <xdr:sp macro="" textlink="">
      <xdr:nvSpPr>
        <xdr:cNvPr id="2" name="テキスト ボックス 1">
          <a:extLst>
            <a:ext uri="{FF2B5EF4-FFF2-40B4-BE49-F238E27FC236}">
              <a16:creationId xmlns:a16="http://schemas.microsoft.com/office/drawing/2014/main" id="{5AFD6757-0EB1-4830-A31C-0C5704CF0764}"/>
            </a:ext>
          </a:extLst>
        </xdr:cNvPr>
        <xdr:cNvSpPr txBox="1"/>
      </xdr:nvSpPr>
      <xdr:spPr>
        <a:xfrm>
          <a:off x="7246349" y="647765"/>
          <a:ext cx="4646792" cy="41903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高地（標高</a:t>
          </a:r>
          <a:r>
            <a:rPr kumimoji="1" lang="en-US" altLang="ja-JP" sz="900"/>
            <a:t>1500</a:t>
          </a:r>
          <a:r>
            <a:rPr kumimoji="1" lang="ja-JP" altLang="en-US" sz="900"/>
            <a:t>ｍで海面気圧と比較し約</a:t>
          </a:r>
          <a:r>
            <a:rPr kumimoji="1" lang="en-US" altLang="ja-JP" sz="900"/>
            <a:t>85</a:t>
          </a:r>
          <a:r>
            <a:rPr kumimoji="1" lang="ja-JP" altLang="en-US" sz="900"/>
            <a:t>％の気圧）の場合は平地（カタログ値）のボイラー効率ではなく、実力値の提示と計算を行うこと。（標高</a:t>
          </a:r>
          <a:r>
            <a:rPr kumimoji="1" lang="en-US" altLang="ja-JP" sz="900"/>
            <a:t>1000</a:t>
          </a:r>
          <a:r>
            <a:rPr kumimoji="1" lang="ja-JP" altLang="en-US" sz="900"/>
            <a:t>ｍ以下はカタログ値で</a:t>
          </a:r>
          <a:r>
            <a:rPr kumimoji="1" lang="en-US" altLang="ja-JP" sz="900"/>
            <a:t>OK)</a:t>
          </a:r>
          <a:endParaRPr kumimoji="1" lang="en-US" altLang="ja-JP" sz="900" b="0">
            <a:solidFill>
              <a:sysClr val="windowText" lastClr="000000"/>
            </a:solidFill>
          </a:endParaRPr>
        </a:p>
      </xdr:txBody>
    </xdr:sp>
    <xdr:clientData/>
  </xdr:twoCellAnchor>
  <xdr:twoCellAnchor>
    <xdr:from>
      <xdr:col>1</xdr:col>
      <xdr:colOff>35859</xdr:colOff>
      <xdr:row>94</xdr:row>
      <xdr:rowOff>44822</xdr:rowOff>
    </xdr:from>
    <xdr:to>
      <xdr:col>13</xdr:col>
      <xdr:colOff>528918</xdr:colOff>
      <xdr:row>98</xdr:row>
      <xdr:rowOff>99060</xdr:rowOff>
    </xdr:to>
    <xdr:sp macro="" textlink="">
      <xdr:nvSpPr>
        <xdr:cNvPr id="3" name="テキスト ボックス 2">
          <a:extLst>
            <a:ext uri="{FF2B5EF4-FFF2-40B4-BE49-F238E27FC236}">
              <a16:creationId xmlns:a16="http://schemas.microsoft.com/office/drawing/2014/main" id="{68D603D4-B29E-49C4-8989-67941D1D1410}"/>
            </a:ext>
          </a:extLst>
        </xdr:cNvPr>
        <xdr:cNvSpPr txBox="1"/>
      </xdr:nvSpPr>
      <xdr:spPr>
        <a:xfrm>
          <a:off x="207309" y="13162652"/>
          <a:ext cx="9368454" cy="696223"/>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上記までの記載計算事項は</a:t>
          </a:r>
          <a:r>
            <a:rPr kumimoji="1" lang="en-US" altLang="ja-JP" sz="900">
              <a:solidFill>
                <a:srgbClr val="FF0000"/>
              </a:solidFill>
            </a:rPr>
            <a:t>MRV</a:t>
          </a:r>
          <a:r>
            <a:rPr kumimoji="1" lang="ja-JP" altLang="en-US" sz="900">
              <a:solidFill>
                <a:srgbClr val="FF0000"/>
              </a:solidFill>
            </a:rPr>
            <a:t>期間</a:t>
          </a:r>
          <a:r>
            <a:rPr kumimoji="1" lang="ja-JP" altLang="en-US" sz="900"/>
            <a:t>の間の代表年の（平均的な）値とします。</a:t>
          </a:r>
        </a:p>
        <a:p>
          <a:r>
            <a:rPr kumimoji="1" lang="en-US" altLang="ja-JP" sz="900">
              <a:solidFill>
                <a:srgbClr val="FF0000"/>
              </a:solidFill>
            </a:rPr>
            <a:t>MRV</a:t>
          </a:r>
          <a:r>
            <a:rPr kumimoji="1" lang="ja-JP" altLang="en-US" sz="900">
              <a:solidFill>
                <a:srgbClr val="FF0000"/>
              </a:solidFill>
            </a:rPr>
            <a:t>期間</a:t>
          </a:r>
          <a:r>
            <a:rPr kumimoji="1" lang="ja-JP" altLang="en-US" sz="900"/>
            <a:t>の間に生産量等＝蒸気負荷が大きく変動し、</a:t>
          </a:r>
          <a:r>
            <a:rPr kumimoji="1" lang="en-US" altLang="ja-JP" sz="900"/>
            <a:t>CO2</a:t>
          </a:r>
          <a:r>
            <a:rPr kumimoji="1" lang="ja-JP" altLang="en-US" sz="900"/>
            <a:t>排出削減量も変動する場合は、毎年度の負荷量＝年間必要熱出力と毎年度のバイオマスの確保量を記載のこと。</a:t>
          </a:r>
        </a:p>
        <a:p>
          <a:r>
            <a:rPr kumimoji="1" lang="ja-JP" altLang="en-US" sz="900"/>
            <a:t>下記の（</a:t>
          </a:r>
          <a:r>
            <a:rPr kumimoji="1" lang="en-US" altLang="ja-JP" sz="900"/>
            <a:t>CO2</a:t>
          </a:r>
          <a:r>
            <a:rPr kumimoji="1" lang="ja-JP" altLang="en-US" sz="900"/>
            <a:t>排出削減量）は年間必要熱出力に基づく必要バイオマス燃料（</a:t>
          </a:r>
          <a:r>
            <a:rPr kumimoji="1" lang="en-US" altLang="ja-JP" sz="900"/>
            <a:t>A)</a:t>
          </a:r>
          <a:r>
            <a:rPr kumimoji="1" lang="ja-JP" altLang="en-US" sz="900"/>
            <a:t>と入手確保可能なバイオマス燃料（</a:t>
          </a:r>
          <a:r>
            <a:rPr kumimoji="1" lang="en-US" altLang="ja-JP" sz="900"/>
            <a:t>B)</a:t>
          </a:r>
          <a:r>
            <a:rPr kumimoji="1" lang="ja-JP" altLang="en-US" sz="900"/>
            <a:t>と比較し、小さな方を</a:t>
          </a:r>
          <a:r>
            <a:rPr kumimoji="1" lang="en-US" altLang="ja-JP" sz="900"/>
            <a:t>CO2</a:t>
          </a:r>
          <a:r>
            <a:rPr kumimoji="1" lang="ja-JP" altLang="en-US" sz="900"/>
            <a:t>排出削減量のベースとして按分比例計算しています。</a:t>
          </a:r>
          <a:endParaRPr lang="ja-JP" altLang="ja-JP" sz="900">
            <a:effectLst/>
          </a:endParaRPr>
        </a:p>
      </xdr:txBody>
    </xdr:sp>
    <xdr:clientData/>
  </xdr:twoCellAnchor>
  <xdr:twoCellAnchor>
    <xdr:from>
      <xdr:col>7</xdr:col>
      <xdr:colOff>581025</xdr:colOff>
      <xdr:row>87</xdr:row>
      <xdr:rowOff>38100</xdr:rowOff>
    </xdr:from>
    <xdr:to>
      <xdr:col>14</xdr:col>
      <xdr:colOff>619128</xdr:colOff>
      <xdr:row>90</xdr:row>
      <xdr:rowOff>120649</xdr:rowOff>
    </xdr:to>
    <xdr:sp macro="" textlink="">
      <xdr:nvSpPr>
        <xdr:cNvPr id="4" name="正方形/長方形 3">
          <a:extLst>
            <a:ext uri="{FF2B5EF4-FFF2-40B4-BE49-F238E27FC236}">
              <a16:creationId xmlns:a16="http://schemas.microsoft.com/office/drawing/2014/main" id="{1B6FE295-88E8-496E-98F0-74E33BF48A20}"/>
            </a:ext>
          </a:extLst>
        </xdr:cNvPr>
        <xdr:cNvSpPr/>
      </xdr:nvSpPr>
      <xdr:spPr>
        <a:xfrm>
          <a:off x="6191250" y="13916025"/>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195944</xdr:colOff>
      <xdr:row>5</xdr:row>
      <xdr:rowOff>167705</xdr:rowOff>
    </xdr:from>
    <xdr:to>
      <xdr:col>16</xdr:col>
      <xdr:colOff>545056</xdr:colOff>
      <xdr:row>8</xdr:row>
      <xdr:rowOff>91440</xdr:rowOff>
    </xdr:to>
    <xdr:sp macro="" textlink="">
      <xdr:nvSpPr>
        <xdr:cNvPr id="2" name="テキスト ボックス 1">
          <a:extLst>
            <a:ext uri="{FF2B5EF4-FFF2-40B4-BE49-F238E27FC236}">
              <a16:creationId xmlns:a16="http://schemas.microsoft.com/office/drawing/2014/main" id="{C571DC63-4FF1-470F-ABBD-2757FB8002A3}"/>
            </a:ext>
          </a:extLst>
        </xdr:cNvPr>
        <xdr:cNvSpPr txBox="1"/>
      </xdr:nvSpPr>
      <xdr:spPr>
        <a:xfrm>
          <a:off x="8035019" y="605855"/>
          <a:ext cx="5130662" cy="39998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高地（標高</a:t>
          </a:r>
          <a:r>
            <a:rPr kumimoji="1" lang="en-US" altLang="ja-JP" sz="900"/>
            <a:t>1500</a:t>
          </a:r>
          <a:r>
            <a:rPr kumimoji="1" lang="ja-JP" altLang="en-US" sz="900"/>
            <a:t>ｍで海面気圧と比較し約</a:t>
          </a:r>
          <a:r>
            <a:rPr kumimoji="1" lang="en-US" altLang="ja-JP" sz="900"/>
            <a:t>85</a:t>
          </a:r>
          <a:r>
            <a:rPr kumimoji="1" lang="ja-JP" altLang="en-US" sz="900"/>
            <a:t>％の気圧）の場合は平地（カタログ値）のボイラー効率ではなく、実力値の提示と計算を行うこと。（標高</a:t>
          </a:r>
          <a:r>
            <a:rPr kumimoji="1" lang="en-US" altLang="ja-JP" sz="900"/>
            <a:t>1000</a:t>
          </a:r>
          <a:r>
            <a:rPr kumimoji="1" lang="ja-JP" altLang="en-US" sz="900"/>
            <a:t>ｍ以下はカタログ値で</a:t>
          </a:r>
          <a:r>
            <a:rPr kumimoji="1" lang="en-US" altLang="ja-JP" sz="900"/>
            <a:t>OK)</a:t>
          </a:r>
          <a:endParaRPr kumimoji="1" lang="en-US" altLang="ja-JP" sz="900" b="0">
            <a:solidFill>
              <a:sysClr val="windowText" lastClr="000000"/>
            </a:solidFill>
          </a:endParaRPr>
        </a:p>
      </xdr:txBody>
    </xdr:sp>
    <xdr:clientData/>
  </xdr:twoCellAnchor>
  <xdr:twoCellAnchor>
    <xdr:from>
      <xdr:col>1</xdr:col>
      <xdr:colOff>35859</xdr:colOff>
      <xdr:row>96</xdr:row>
      <xdr:rowOff>44822</xdr:rowOff>
    </xdr:from>
    <xdr:to>
      <xdr:col>13</xdr:col>
      <xdr:colOff>528918</xdr:colOff>
      <xdr:row>100</xdr:row>
      <xdr:rowOff>99060</xdr:rowOff>
    </xdr:to>
    <xdr:sp macro="" textlink="">
      <xdr:nvSpPr>
        <xdr:cNvPr id="3" name="テキスト ボックス 2">
          <a:extLst>
            <a:ext uri="{FF2B5EF4-FFF2-40B4-BE49-F238E27FC236}">
              <a16:creationId xmlns:a16="http://schemas.microsoft.com/office/drawing/2014/main" id="{BF1D597A-94A4-4855-938A-FFF391E2872A}"/>
            </a:ext>
          </a:extLst>
        </xdr:cNvPr>
        <xdr:cNvSpPr txBox="1"/>
      </xdr:nvSpPr>
      <xdr:spPr>
        <a:xfrm>
          <a:off x="226359" y="14865722"/>
          <a:ext cx="10370484" cy="663838"/>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上記までの記載計算事項は</a:t>
          </a:r>
          <a:r>
            <a:rPr kumimoji="1" lang="en-US" altLang="ja-JP" sz="900">
              <a:solidFill>
                <a:srgbClr val="FF0000"/>
              </a:solidFill>
            </a:rPr>
            <a:t>MRV</a:t>
          </a:r>
          <a:r>
            <a:rPr kumimoji="1" lang="ja-JP" altLang="en-US" sz="900">
              <a:solidFill>
                <a:srgbClr val="FF0000"/>
              </a:solidFill>
            </a:rPr>
            <a:t>期間</a:t>
          </a:r>
          <a:r>
            <a:rPr kumimoji="1" lang="ja-JP" altLang="en-US" sz="900"/>
            <a:t>の間の代表年の（平均的な）値とします。</a:t>
          </a:r>
        </a:p>
        <a:p>
          <a:r>
            <a:rPr kumimoji="1" lang="en-US" altLang="ja-JP" sz="900">
              <a:solidFill>
                <a:srgbClr val="FF0000"/>
              </a:solidFill>
            </a:rPr>
            <a:t>MRV</a:t>
          </a:r>
          <a:r>
            <a:rPr kumimoji="1" lang="ja-JP" altLang="en-US" sz="900">
              <a:solidFill>
                <a:srgbClr val="FF0000"/>
              </a:solidFill>
            </a:rPr>
            <a:t>期間</a:t>
          </a:r>
          <a:r>
            <a:rPr kumimoji="1" lang="ja-JP" altLang="en-US" sz="900"/>
            <a:t>の間に生産量等＝蒸気負荷が大きく変動し、</a:t>
          </a:r>
          <a:r>
            <a:rPr kumimoji="1" lang="en-US" altLang="ja-JP" sz="900"/>
            <a:t>CO2</a:t>
          </a:r>
          <a:r>
            <a:rPr kumimoji="1" lang="ja-JP" altLang="en-US" sz="900"/>
            <a:t>排出削減量も変動する場合は、毎年度の負荷量＝年間必要熱出力と毎年度のバイオマスの確保量を記載のこと。</a:t>
          </a:r>
        </a:p>
        <a:p>
          <a:r>
            <a:rPr kumimoji="1" lang="ja-JP" altLang="en-US" sz="900"/>
            <a:t>下記の（</a:t>
          </a:r>
          <a:r>
            <a:rPr kumimoji="1" lang="en-US" altLang="ja-JP" sz="900"/>
            <a:t>CO2</a:t>
          </a:r>
          <a:r>
            <a:rPr kumimoji="1" lang="ja-JP" altLang="en-US" sz="900"/>
            <a:t>排出削減量）は年間必要熱出力に基づく必要バイオマス燃料（</a:t>
          </a:r>
          <a:r>
            <a:rPr kumimoji="1" lang="en-US" altLang="ja-JP" sz="900"/>
            <a:t>A)</a:t>
          </a:r>
          <a:r>
            <a:rPr kumimoji="1" lang="ja-JP" altLang="en-US" sz="900"/>
            <a:t>と入手確保可能なバイオマス燃料（</a:t>
          </a:r>
          <a:r>
            <a:rPr kumimoji="1" lang="en-US" altLang="ja-JP" sz="900"/>
            <a:t>B)</a:t>
          </a:r>
          <a:r>
            <a:rPr kumimoji="1" lang="ja-JP" altLang="en-US" sz="900"/>
            <a:t>と比較し、小さな方を</a:t>
          </a:r>
          <a:r>
            <a:rPr kumimoji="1" lang="en-US" altLang="ja-JP" sz="900"/>
            <a:t>CO2</a:t>
          </a:r>
          <a:r>
            <a:rPr kumimoji="1" lang="ja-JP" altLang="en-US" sz="900"/>
            <a:t>排出削減量のベースとして按分比例計算しています。</a:t>
          </a:r>
          <a:endParaRPr lang="ja-JP" altLang="ja-JP" sz="900">
            <a:effectLst/>
          </a:endParaRPr>
        </a:p>
      </xdr:txBody>
    </xdr:sp>
    <xdr:clientData/>
  </xdr:twoCellAnchor>
  <xdr:twoCellAnchor>
    <xdr:from>
      <xdr:col>7</xdr:col>
      <xdr:colOff>152400</xdr:colOff>
      <xdr:row>0</xdr:row>
      <xdr:rowOff>76200</xdr:rowOff>
    </xdr:from>
    <xdr:to>
      <xdr:col>16</xdr:col>
      <xdr:colOff>514350</xdr:colOff>
      <xdr:row>4</xdr:row>
      <xdr:rowOff>38100</xdr:rowOff>
    </xdr:to>
    <xdr:sp macro="" textlink="">
      <xdr:nvSpPr>
        <xdr:cNvPr id="5" name="テキスト ボックス 4">
          <a:extLst>
            <a:ext uri="{FF2B5EF4-FFF2-40B4-BE49-F238E27FC236}">
              <a16:creationId xmlns:a16="http://schemas.microsoft.com/office/drawing/2014/main" id="{EFF7CA77-6A74-4829-BB8A-9D92C38FFD97}"/>
            </a:ext>
          </a:extLst>
        </xdr:cNvPr>
        <xdr:cNvSpPr txBox="1"/>
      </xdr:nvSpPr>
      <xdr:spPr>
        <a:xfrm>
          <a:off x="5762625" y="76200"/>
          <a:ext cx="7372350" cy="571500"/>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rPr>
            <a:t>Ba</a:t>
          </a:r>
          <a:r>
            <a:rPr kumimoji="1" lang="ja-JP" altLang="en-US" sz="900">
              <a:solidFill>
                <a:srgbClr val="FF0000"/>
              </a:solidFill>
            </a:rPr>
            <a:t>Ｕ排出量の考え方</a:t>
          </a:r>
        </a:p>
        <a:p>
          <a:r>
            <a:rPr kumimoji="1" lang="ja-JP" altLang="en-US" sz="900">
              <a:solidFill>
                <a:srgbClr val="FF0000"/>
              </a:solidFill>
            </a:rPr>
            <a:t>・省エネルギー設備で、現在工場等で使用している設備を置き換える場合は、現在使用している設備の排出量とする。</a:t>
          </a:r>
        </a:p>
        <a:p>
          <a:r>
            <a:rPr kumimoji="1" lang="ja-JP" altLang="en-US" sz="900">
              <a:solidFill>
                <a:srgbClr val="FF0000"/>
              </a:solidFill>
            </a:rPr>
            <a:t>・新設工場などに新たに省エネルギー設備を導入する場合は、現時点においてその国で一般的に使われている同種設備の排出量とする。</a:t>
          </a:r>
        </a:p>
      </xdr:txBody>
    </xdr:sp>
    <xdr:clientData/>
  </xdr:twoCellAnchor>
  <xdr:twoCellAnchor>
    <xdr:from>
      <xdr:col>7</xdr:col>
      <xdr:colOff>590550</xdr:colOff>
      <xdr:row>89</xdr:row>
      <xdr:rowOff>19050</xdr:rowOff>
    </xdr:from>
    <xdr:to>
      <xdr:col>14</xdr:col>
      <xdr:colOff>628653</xdr:colOff>
      <xdr:row>92</xdr:row>
      <xdr:rowOff>101599</xdr:rowOff>
    </xdr:to>
    <xdr:sp macro="" textlink="">
      <xdr:nvSpPr>
        <xdr:cNvPr id="4" name="正方形/長方形 3">
          <a:extLst>
            <a:ext uri="{FF2B5EF4-FFF2-40B4-BE49-F238E27FC236}">
              <a16:creationId xmlns:a16="http://schemas.microsoft.com/office/drawing/2014/main" id="{BD15E5F3-91EF-4576-9AB7-677A6A4F0ACF}"/>
            </a:ext>
          </a:extLst>
        </xdr:cNvPr>
        <xdr:cNvSpPr/>
      </xdr:nvSpPr>
      <xdr:spPr>
        <a:xfrm>
          <a:off x="6200775" y="14182725"/>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19049</xdr:colOff>
      <xdr:row>79</xdr:row>
      <xdr:rowOff>32656</xdr:rowOff>
    </xdr:from>
    <xdr:to>
      <xdr:col>12</xdr:col>
      <xdr:colOff>87501</xdr:colOff>
      <xdr:row>139</xdr:row>
      <xdr:rowOff>104798</xdr:rowOff>
    </xdr:to>
    <xdr:grpSp>
      <xdr:nvGrpSpPr>
        <xdr:cNvPr id="2" name="グループ化 1">
          <a:extLst>
            <a:ext uri="{FF2B5EF4-FFF2-40B4-BE49-F238E27FC236}">
              <a16:creationId xmlns:a16="http://schemas.microsoft.com/office/drawing/2014/main" id="{31E29B88-02B0-432C-85E4-4BA22198DFF1}"/>
            </a:ext>
          </a:extLst>
        </xdr:cNvPr>
        <xdr:cNvGrpSpPr/>
      </xdr:nvGrpSpPr>
      <xdr:grpSpPr>
        <a:xfrm>
          <a:off x="314324" y="13643881"/>
          <a:ext cx="7612252" cy="10359142"/>
          <a:chOff x="314324" y="13577206"/>
          <a:chExt cx="7612252" cy="10359142"/>
        </a:xfrm>
      </xdr:grpSpPr>
      <xdr:pic>
        <xdr:nvPicPr>
          <xdr:cNvPr id="3" name="図 2">
            <a:extLst>
              <a:ext uri="{FF2B5EF4-FFF2-40B4-BE49-F238E27FC236}">
                <a16:creationId xmlns:a16="http://schemas.microsoft.com/office/drawing/2014/main" id="{A80E42DB-10FE-4DF9-BBF3-74A774DD3272}"/>
              </a:ext>
            </a:extLst>
          </xdr:cNvPr>
          <xdr:cNvPicPr>
            <a:picLocks noChangeAspect="1"/>
          </xdr:cNvPicPr>
        </xdr:nvPicPr>
        <xdr:blipFill>
          <a:blip xmlns:r="http://schemas.openxmlformats.org/officeDocument/2006/relationships" r:embed="rId1"/>
          <a:stretch>
            <a:fillRect/>
          </a:stretch>
        </xdr:blipFill>
        <xdr:spPr>
          <a:xfrm>
            <a:off x="314324" y="13577206"/>
            <a:ext cx="7612252" cy="10359142"/>
          </a:xfrm>
          <a:prstGeom prst="rect">
            <a:avLst/>
          </a:prstGeom>
          <a:ln>
            <a:solidFill>
              <a:sysClr val="windowText" lastClr="000000"/>
            </a:solidFill>
          </a:ln>
        </xdr:spPr>
      </xdr:pic>
      <xdr:sp macro="" textlink="">
        <xdr:nvSpPr>
          <xdr:cNvPr id="4" name="正方形/長方形 3">
            <a:extLst>
              <a:ext uri="{FF2B5EF4-FFF2-40B4-BE49-F238E27FC236}">
                <a16:creationId xmlns:a16="http://schemas.microsoft.com/office/drawing/2014/main" id="{BA14FFA3-B2A6-4E6D-A465-6746D6FC2B65}"/>
              </a:ext>
            </a:extLst>
          </xdr:cNvPr>
          <xdr:cNvSpPr/>
        </xdr:nvSpPr>
        <xdr:spPr>
          <a:xfrm>
            <a:off x="5734050" y="15249524"/>
            <a:ext cx="628650" cy="7362825"/>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0</xdr:colOff>
      <xdr:row>8</xdr:row>
      <xdr:rowOff>0</xdr:rowOff>
    </xdr:from>
    <xdr:to>
      <xdr:col>12</xdr:col>
      <xdr:colOff>8581</xdr:colOff>
      <xdr:row>70</xdr:row>
      <xdr:rowOff>55814</xdr:rowOff>
    </xdr:to>
    <xdr:grpSp>
      <xdr:nvGrpSpPr>
        <xdr:cNvPr id="5" name="グループ化 4">
          <a:extLst>
            <a:ext uri="{FF2B5EF4-FFF2-40B4-BE49-F238E27FC236}">
              <a16:creationId xmlns:a16="http://schemas.microsoft.com/office/drawing/2014/main" id="{BF3B5BFF-61BF-41B1-B215-F4DC416F0BA9}"/>
            </a:ext>
          </a:extLst>
        </xdr:cNvPr>
        <xdr:cNvGrpSpPr/>
      </xdr:nvGrpSpPr>
      <xdr:grpSpPr>
        <a:xfrm>
          <a:off x="295275" y="1438275"/>
          <a:ext cx="7552381" cy="10685714"/>
          <a:chOff x="295275" y="1371600"/>
          <a:chExt cx="7552381" cy="10685714"/>
        </a:xfrm>
      </xdr:grpSpPr>
      <xdr:pic>
        <xdr:nvPicPr>
          <xdr:cNvPr id="6" name="図 5">
            <a:extLst>
              <a:ext uri="{FF2B5EF4-FFF2-40B4-BE49-F238E27FC236}">
                <a16:creationId xmlns:a16="http://schemas.microsoft.com/office/drawing/2014/main" id="{D7C6A7AA-067F-40F1-AC40-E333DE5DE1D8}"/>
              </a:ext>
            </a:extLst>
          </xdr:cNvPr>
          <xdr:cNvPicPr>
            <a:picLocks noChangeAspect="1"/>
          </xdr:cNvPicPr>
        </xdr:nvPicPr>
        <xdr:blipFill>
          <a:blip xmlns:r="http://schemas.openxmlformats.org/officeDocument/2006/relationships" r:embed="rId2"/>
          <a:stretch>
            <a:fillRect/>
          </a:stretch>
        </xdr:blipFill>
        <xdr:spPr>
          <a:xfrm>
            <a:off x="295275" y="1371600"/>
            <a:ext cx="7552381" cy="10685714"/>
          </a:xfrm>
          <a:prstGeom prst="rect">
            <a:avLst/>
          </a:prstGeom>
          <a:ln>
            <a:solidFill>
              <a:sysClr val="windowText" lastClr="000000"/>
            </a:solidFill>
          </a:ln>
        </xdr:spPr>
      </xdr:pic>
      <xdr:sp macro="" textlink="">
        <xdr:nvSpPr>
          <xdr:cNvPr id="7" name="正方形/長方形 6">
            <a:extLst>
              <a:ext uri="{FF2B5EF4-FFF2-40B4-BE49-F238E27FC236}">
                <a16:creationId xmlns:a16="http://schemas.microsoft.com/office/drawing/2014/main" id="{32B98573-02BB-493C-ABB4-8E5A97F57B89}"/>
              </a:ext>
            </a:extLst>
          </xdr:cNvPr>
          <xdr:cNvSpPr/>
        </xdr:nvSpPr>
        <xdr:spPr>
          <a:xfrm>
            <a:off x="5025118" y="2378528"/>
            <a:ext cx="937532" cy="8156121"/>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xdr:col>
      <xdr:colOff>234043</xdr:colOff>
      <xdr:row>27</xdr:row>
      <xdr:rowOff>149679</xdr:rowOff>
    </xdr:from>
    <xdr:to>
      <xdr:col>10</xdr:col>
      <xdr:colOff>466725</xdr:colOff>
      <xdr:row>28</xdr:row>
      <xdr:rowOff>152400</xdr:rowOff>
    </xdr:to>
    <xdr:sp macro="" textlink="">
      <xdr:nvSpPr>
        <xdr:cNvPr id="8" name="正方形/長方形 7">
          <a:extLst>
            <a:ext uri="{FF2B5EF4-FFF2-40B4-BE49-F238E27FC236}">
              <a16:creationId xmlns:a16="http://schemas.microsoft.com/office/drawing/2014/main" id="{0B8D1548-113D-4CCE-B71B-58D99FC06A68}"/>
            </a:ext>
          </a:extLst>
        </xdr:cNvPr>
        <xdr:cNvSpPr/>
      </xdr:nvSpPr>
      <xdr:spPr>
        <a:xfrm>
          <a:off x="1215118" y="6579054"/>
          <a:ext cx="5719082" cy="24084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243568</xdr:colOff>
      <xdr:row>102</xdr:row>
      <xdr:rowOff>140155</xdr:rowOff>
    </xdr:from>
    <xdr:to>
      <xdr:col>10</xdr:col>
      <xdr:colOff>533400</xdr:colOff>
      <xdr:row>104</xdr:row>
      <xdr:rowOff>1</xdr:rowOff>
    </xdr:to>
    <xdr:sp macro="" textlink="">
      <xdr:nvSpPr>
        <xdr:cNvPr id="9" name="正方形/長方形 8">
          <a:extLst>
            <a:ext uri="{FF2B5EF4-FFF2-40B4-BE49-F238E27FC236}">
              <a16:creationId xmlns:a16="http://schemas.microsoft.com/office/drawing/2014/main" id="{4A0D6903-53C3-4E48-A510-002068D21AB8}"/>
            </a:ext>
          </a:extLst>
        </xdr:cNvPr>
        <xdr:cNvSpPr/>
      </xdr:nvSpPr>
      <xdr:spPr>
        <a:xfrm>
          <a:off x="1224643" y="24428905"/>
          <a:ext cx="5776232" cy="33609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533401</xdr:colOff>
      <xdr:row>21</xdr:row>
      <xdr:rowOff>152400</xdr:rowOff>
    </xdr:from>
    <xdr:to>
      <xdr:col>12</xdr:col>
      <xdr:colOff>533401</xdr:colOff>
      <xdr:row>25</xdr:row>
      <xdr:rowOff>38100</xdr:rowOff>
    </xdr:to>
    <xdr:sp macro="" textlink="">
      <xdr:nvSpPr>
        <xdr:cNvPr id="10" name="吹き出し: 四角形 9">
          <a:extLst>
            <a:ext uri="{FF2B5EF4-FFF2-40B4-BE49-F238E27FC236}">
              <a16:creationId xmlns:a16="http://schemas.microsoft.com/office/drawing/2014/main" id="{8647B0B7-9BCC-486F-AC2F-17F08AF96B06}"/>
            </a:ext>
          </a:extLst>
        </xdr:cNvPr>
        <xdr:cNvSpPr/>
      </xdr:nvSpPr>
      <xdr:spPr>
        <a:xfrm>
          <a:off x="7000876" y="5153025"/>
          <a:ext cx="1371600" cy="838200"/>
        </a:xfrm>
        <a:prstGeom prst="wedgeRectCallout">
          <a:avLst>
            <a:gd name="adj1" fmla="val -64288"/>
            <a:gd name="adj2" fmla="val 1291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該当する燃料種に赤枠を移動</a:t>
          </a:r>
        </a:p>
      </xdr:txBody>
    </xdr:sp>
    <xdr:clientData/>
  </xdr:twoCellAnchor>
  <xdr:twoCellAnchor>
    <xdr:from>
      <xdr:col>10</xdr:col>
      <xdr:colOff>647700</xdr:colOff>
      <xdr:row>96</xdr:row>
      <xdr:rowOff>133350</xdr:rowOff>
    </xdr:from>
    <xdr:to>
      <xdr:col>12</xdr:col>
      <xdr:colOff>647700</xdr:colOff>
      <xdr:row>100</xdr:row>
      <xdr:rowOff>19050</xdr:rowOff>
    </xdr:to>
    <xdr:sp macro="" textlink="">
      <xdr:nvSpPr>
        <xdr:cNvPr id="11" name="吹き出し: 四角形 10">
          <a:extLst>
            <a:ext uri="{FF2B5EF4-FFF2-40B4-BE49-F238E27FC236}">
              <a16:creationId xmlns:a16="http://schemas.microsoft.com/office/drawing/2014/main" id="{B32FE97E-8EDD-47B5-A284-3F69B7886B2C}"/>
            </a:ext>
          </a:extLst>
        </xdr:cNvPr>
        <xdr:cNvSpPr/>
      </xdr:nvSpPr>
      <xdr:spPr>
        <a:xfrm>
          <a:off x="7115175" y="22993350"/>
          <a:ext cx="1371600" cy="838200"/>
        </a:xfrm>
        <a:prstGeom prst="wedgeRectCallout">
          <a:avLst>
            <a:gd name="adj1" fmla="val -64288"/>
            <a:gd name="adj2" fmla="val 1291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該当する燃料種に赤枠を移動</a:t>
          </a:r>
        </a:p>
      </xdr:txBody>
    </xdr:sp>
    <xdr:clientData/>
  </xdr:twoCellAnchor>
  <xdr:twoCellAnchor>
    <xdr:from>
      <xdr:col>13</xdr:col>
      <xdr:colOff>13606</xdr:colOff>
      <xdr:row>8</xdr:row>
      <xdr:rowOff>13608</xdr:rowOff>
    </xdr:from>
    <xdr:to>
      <xdr:col>24</xdr:col>
      <xdr:colOff>57113</xdr:colOff>
      <xdr:row>69</xdr:row>
      <xdr:rowOff>47197</xdr:rowOff>
    </xdr:to>
    <xdr:grpSp>
      <xdr:nvGrpSpPr>
        <xdr:cNvPr id="12" name="グループ化 11">
          <a:extLst>
            <a:ext uri="{FF2B5EF4-FFF2-40B4-BE49-F238E27FC236}">
              <a16:creationId xmlns:a16="http://schemas.microsoft.com/office/drawing/2014/main" id="{6EC9201C-37DC-4646-87CA-F9FB91B6567E}"/>
            </a:ext>
          </a:extLst>
        </xdr:cNvPr>
        <xdr:cNvGrpSpPr/>
      </xdr:nvGrpSpPr>
      <xdr:grpSpPr>
        <a:xfrm>
          <a:off x="8538481" y="1451883"/>
          <a:ext cx="7587307" cy="10492039"/>
          <a:chOff x="8538481" y="1385208"/>
          <a:chExt cx="7587307" cy="10492039"/>
        </a:xfrm>
      </xdr:grpSpPr>
      <xdr:pic>
        <xdr:nvPicPr>
          <xdr:cNvPr id="13" name="図 12">
            <a:extLst>
              <a:ext uri="{FF2B5EF4-FFF2-40B4-BE49-F238E27FC236}">
                <a16:creationId xmlns:a16="http://schemas.microsoft.com/office/drawing/2014/main" id="{ABFF755F-07C1-40D4-B092-3D7CD621C8C0}"/>
              </a:ext>
            </a:extLst>
          </xdr:cNvPr>
          <xdr:cNvPicPr>
            <a:picLocks noChangeAspect="1"/>
          </xdr:cNvPicPr>
        </xdr:nvPicPr>
        <xdr:blipFill>
          <a:blip xmlns:r="http://schemas.openxmlformats.org/officeDocument/2006/relationships" r:embed="rId3"/>
          <a:stretch>
            <a:fillRect/>
          </a:stretch>
        </xdr:blipFill>
        <xdr:spPr>
          <a:xfrm>
            <a:off x="8538481" y="1385208"/>
            <a:ext cx="7587307" cy="10492039"/>
          </a:xfrm>
          <a:prstGeom prst="rect">
            <a:avLst/>
          </a:prstGeom>
          <a:ln>
            <a:solidFill>
              <a:sysClr val="windowText" lastClr="000000"/>
            </a:solidFill>
          </a:ln>
        </xdr:spPr>
      </xdr:pic>
      <xdr:sp macro="" textlink="">
        <xdr:nvSpPr>
          <xdr:cNvPr id="14" name="正方形/長方形 13">
            <a:extLst>
              <a:ext uri="{FF2B5EF4-FFF2-40B4-BE49-F238E27FC236}">
                <a16:creationId xmlns:a16="http://schemas.microsoft.com/office/drawing/2014/main" id="{E2EB3358-49B9-41B6-94B2-21474ED266AB}"/>
              </a:ext>
            </a:extLst>
          </xdr:cNvPr>
          <xdr:cNvSpPr/>
        </xdr:nvSpPr>
        <xdr:spPr>
          <a:xfrm>
            <a:off x="13296900" y="2362200"/>
            <a:ext cx="937532" cy="2524125"/>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13</xdr:col>
      <xdr:colOff>13607</xdr:colOff>
      <xdr:row>79</xdr:row>
      <xdr:rowOff>27214</xdr:rowOff>
    </xdr:from>
    <xdr:to>
      <xdr:col>24</xdr:col>
      <xdr:colOff>82060</xdr:colOff>
      <xdr:row>139</xdr:row>
      <xdr:rowOff>99356</xdr:rowOff>
    </xdr:to>
    <xdr:grpSp>
      <xdr:nvGrpSpPr>
        <xdr:cNvPr id="15" name="グループ化 14">
          <a:extLst>
            <a:ext uri="{FF2B5EF4-FFF2-40B4-BE49-F238E27FC236}">
              <a16:creationId xmlns:a16="http://schemas.microsoft.com/office/drawing/2014/main" id="{1DE22777-659E-44A8-B626-7793C69BA4CD}"/>
            </a:ext>
          </a:extLst>
        </xdr:cNvPr>
        <xdr:cNvGrpSpPr/>
      </xdr:nvGrpSpPr>
      <xdr:grpSpPr>
        <a:xfrm>
          <a:off x="8538482" y="13638439"/>
          <a:ext cx="7612253" cy="10359142"/>
          <a:chOff x="8538482" y="13571764"/>
          <a:chExt cx="7612253" cy="10359142"/>
        </a:xfrm>
      </xdr:grpSpPr>
      <xdr:pic>
        <xdr:nvPicPr>
          <xdr:cNvPr id="16" name="図 15">
            <a:extLst>
              <a:ext uri="{FF2B5EF4-FFF2-40B4-BE49-F238E27FC236}">
                <a16:creationId xmlns:a16="http://schemas.microsoft.com/office/drawing/2014/main" id="{1B820F68-3B0B-4B2F-8584-BED271F129F0}"/>
              </a:ext>
            </a:extLst>
          </xdr:cNvPr>
          <xdr:cNvPicPr>
            <a:picLocks noChangeAspect="1"/>
          </xdr:cNvPicPr>
        </xdr:nvPicPr>
        <xdr:blipFill>
          <a:blip xmlns:r="http://schemas.openxmlformats.org/officeDocument/2006/relationships" r:embed="rId4"/>
          <a:stretch>
            <a:fillRect/>
          </a:stretch>
        </xdr:blipFill>
        <xdr:spPr>
          <a:xfrm>
            <a:off x="8538482" y="13571764"/>
            <a:ext cx="7612253" cy="10359142"/>
          </a:xfrm>
          <a:prstGeom prst="rect">
            <a:avLst/>
          </a:prstGeom>
          <a:ln>
            <a:solidFill>
              <a:sysClr val="windowText" lastClr="000000"/>
            </a:solidFill>
          </a:ln>
        </xdr:spPr>
      </xdr:pic>
      <xdr:sp macro="" textlink="">
        <xdr:nvSpPr>
          <xdr:cNvPr id="17" name="正方形/長方形 16">
            <a:extLst>
              <a:ext uri="{FF2B5EF4-FFF2-40B4-BE49-F238E27FC236}">
                <a16:creationId xmlns:a16="http://schemas.microsoft.com/office/drawing/2014/main" id="{A33A6D63-0CB3-4B84-9986-A3A51FEF751E}"/>
              </a:ext>
            </a:extLst>
          </xdr:cNvPr>
          <xdr:cNvSpPr/>
        </xdr:nvSpPr>
        <xdr:spPr>
          <a:xfrm>
            <a:off x="13944600" y="15240000"/>
            <a:ext cx="647700" cy="3876675"/>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ECA98-201E-4BE4-8892-4542B3CC7D5F}">
  <dimension ref="B2:V109"/>
  <sheetViews>
    <sheetView tabSelected="1" view="pageBreakPreview" zoomScaleNormal="85" zoomScaleSheetLayoutView="100" workbookViewId="0">
      <selection activeCell="B2" sqref="B2"/>
    </sheetView>
  </sheetViews>
  <sheetFormatPr defaultRowHeight="12.6" customHeight="1" x14ac:dyDescent="0.15"/>
  <cols>
    <col min="1" max="1" width="2.5" style="17" customWidth="1"/>
    <col min="2" max="2" width="21.875" style="17" customWidth="1"/>
    <col min="3" max="3" width="10.25" style="17" customWidth="1"/>
    <col min="4" max="15" width="9.75" style="17" customWidth="1"/>
    <col min="16" max="16" width="14" style="17" customWidth="1"/>
    <col min="17" max="17" width="11.75" style="17" bestFit="1" customWidth="1"/>
    <col min="18" max="18" width="3.125" style="17" customWidth="1"/>
    <col min="19" max="258" width="8.875" style="17"/>
    <col min="259" max="259" width="27.375" style="17" customWidth="1"/>
    <col min="260" max="261" width="8.875" style="17" customWidth="1"/>
    <col min="262" max="271" width="9.5" style="17" bestFit="1" customWidth="1"/>
    <col min="272" max="272" width="17.5" style="17" customWidth="1"/>
    <col min="273" max="514" width="8.875" style="17"/>
    <col min="515" max="515" width="27.375" style="17" customWidth="1"/>
    <col min="516" max="517" width="8.875" style="17" customWidth="1"/>
    <col min="518" max="527" width="9.5" style="17" bestFit="1" customWidth="1"/>
    <col min="528" max="528" width="17.5" style="17" customWidth="1"/>
    <col min="529" max="770" width="8.875" style="17"/>
    <col min="771" max="771" width="27.375" style="17" customWidth="1"/>
    <col min="772" max="773" width="8.875" style="17" customWidth="1"/>
    <col min="774" max="783" width="9.5" style="17" bestFit="1" customWidth="1"/>
    <col min="784" max="784" width="17.5" style="17" customWidth="1"/>
    <col min="785" max="1026" width="8.875" style="17"/>
    <col min="1027" max="1027" width="27.375" style="17" customWidth="1"/>
    <col min="1028" max="1029" width="8.875" style="17" customWidth="1"/>
    <col min="1030" max="1039" width="9.5" style="17" bestFit="1" customWidth="1"/>
    <col min="1040" max="1040" width="17.5" style="17" customWidth="1"/>
    <col min="1041" max="1282" width="8.875" style="17"/>
    <col min="1283" max="1283" width="27.375" style="17" customWidth="1"/>
    <col min="1284" max="1285" width="8.875" style="17" customWidth="1"/>
    <col min="1286" max="1295" width="9.5" style="17" bestFit="1" customWidth="1"/>
    <col min="1296" max="1296" width="17.5" style="17" customWidth="1"/>
    <col min="1297" max="1538" width="8.875" style="17"/>
    <col min="1539" max="1539" width="27.375" style="17" customWidth="1"/>
    <col min="1540" max="1541" width="8.875" style="17" customWidth="1"/>
    <col min="1542" max="1551" width="9.5" style="17" bestFit="1" customWidth="1"/>
    <col min="1552" max="1552" width="17.5" style="17" customWidth="1"/>
    <col min="1553" max="1794" width="8.875" style="17"/>
    <col min="1795" max="1795" width="27.375" style="17" customWidth="1"/>
    <col min="1796" max="1797" width="8.875" style="17" customWidth="1"/>
    <col min="1798" max="1807" width="9.5" style="17" bestFit="1" customWidth="1"/>
    <col min="1808" max="1808" width="17.5" style="17" customWidth="1"/>
    <col min="1809" max="2050" width="8.875" style="17"/>
    <col min="2051" max="2051" width="27.375" style="17" customWidth="1"/>
    <col min="2052" max="2053" width="8.875" style="17" customWidth="1"/>
    <col min="2054" max="2063" width="9.5" style="17" bestFit="1" customWidth="1"/>
    <col min="2064" max="2064" width="17.5" style="17" customWidth="1"/>
    <col min="2065" max="2306" width="8.875" style="17"/>
    <col min="2307" max="2307" width="27.375" style="17" customWidth="1"/>
    <col min="2308" max="2309" width="8.875" style="17" customWidth="1"/>
    <col min="2310" max="2319" width="9.5" style="17" bestFit="1" customWidth="1"/>
    <col min="2320" max="2320" width="17.5" style="17" customWidth="1"/>
    <col min="2321" max="2562" width="8.875" style="17"/>
    <col min="2563" max="2563" width="27.375" style="17" customWidth="1"/>
    <col min="2564" max="2565" width="8.875" style="17" customWidth="1"/>
    <col min="2566" max="2575" width="9.5" style="17" bestFit="1" customWidth="1"/>
    <col min="2576" max="2576" width="17.5" style="17" customWidth="1"/>
    <col min="2577" max="2818" width="8.875" style="17"/>
    <col min="2819" max="2819" width="27.375" style="17" customWidth="1"/>
    <col min="2820" max="2821" width="8.875" style="17" customWidth="1"/>
    <col min="2822" max="2831" width="9.5" style="17" bestFit="1" customWidth="1"/>
    <col min="2832" max="2832" width="17.5" style="17" customWidth="1"/>
    <col min="2833" max="3074" width="8.875" style="17"/>
    <col min="3075" max="3075" width="27.375" style="17" customWidth="1"/>
    <col min="3076" max="3077" width="8.875" style="17" customWidth="1"/>
    <col min="3078" max="3087" width="9.5" style="17" bestFit="1" customWidth="1"/>
    <col min="3088" max="3088" width="17.5" style="17" customWidth="1"/>
    <col min="3089" max="3330" width="8.875" style="17"/>
    <col min="3331" max="3331" width="27.375" style="17" customWidth="1"/>
    <col min="3332" max="3333" width="8.875" style="17" customWidth="1"/>
    <col min="3334" max="3343" width="9.5" style="17" bestFit="1" customWidth="1"/>
    <col min="3344" max="3344" width="17.5" style="17" customWidth="1"/>
    <col min="3345" max="3586" width="8.875" style="17"/>
    <col min="3587" max="3587" width="27.375" style="17" customWidth="1"/>
    <col min="3588" max="3589" width="8.875" style="17" customWidth="1"/>
    <col min="3590" max="3599" width="9.5" style="17" bestFit="1" customWidth="1"/>
    <col min="3600" max="3600" width="17.5" style="17" customWidth="1"/>
    <col min="3601" max="3842" width="8.875" style="17"/>
    <col min="3843" max="3843" width="27.375" style="17" customWidth="1"/>
    <col min="3844" max="3845" width="8.875" style="17" customWidth="1"/>
    <col min="3846" max="3855" width="9.5" style="17" bestFit="1" customWidth="1"/>
    <col min="3856" max="3856" width="17.5" style="17" customWidth="1"/>
    <col min="3857" max="4098" width="8.875" style="17"/>
    <col min="4099" max="4099" width="27.375" style="17" customWidth="1"/>
    <col min="4100" max="4101" width="8.875" style="17" customWidth="1"/>
    <col min="4102" max="4111" width="9.5" style="17" bestFit="1" customWidth="1"/>
    <col min="4112" max="4112" width="17.5" style="17" customWidth="1"/>
    <col min="4113" max="4354" width="8.875" style="17"/>
    <col min="4355" max="4355" width="27.375" style="17" customWidth="1"/>
    <col min="4356" max="4357" width="8.875" style="17" customWidth="1"/>
    <col min="4358" max="4367" width="9.5" style="17" bestFit="1" customWidth="1"/>
    <col min="4368" max="4368" width="17.5" style="17" customWidth="1"/>
    <col min="4369" max="4610" width="8.875" style="17"/>
    <col min="4611" max="4611" width="27.375" style="17" customWidth="1"/>
    <col min="4612" max="4613" width="8.875" style="17" customWidth="1"/>
    <col min="4614" max="4623" width="9.5" style="17" bestFit="1" customWidth="1"/>
    <col min="4624" max="4624" width="17.5" style="17" customWidth="1"/>
    <col min="4625" max="4866" width="8.875" style="17"/>
    <col min="4867" max="4867" width="27.375" style="17" customWidth="1"/>
    <col min="4868" max="4869" width="8.875" style="17" customWidth="1"/>
    <col min="4870" max="4879" width="9.5" style="17" bestFit="1" customWidth="1"/>
    <col min="4880" max="4880" width="17.5" style="17" customWidth="1"/>
    <col min="4881" max="5122" width="8.875" style="17"/>
    <col min="5123" max="5123" width="27.375" style="17" customWidth="1"/>
    <col min="5124" max="5125" width="8.875" style="17" customWidth="1"/>
    <col min="5126" max="5135" width="9.5" style="17" bestFit="1" customWidth="1"/>
    <col min="5136" max="5136" width="17.5" style="17" customWidth="1"/>
    <col min="5137" max="5378" width="8.875" style="17"/>
    <col min="5379" max="5379" width="27.375" style="17" customWidth="1"/>
    <col min="5380" max="5381" width="8.875" style="17" customWidth="1"/>
    <col min="5382" max="5391" width="9.5" style="17" bestFit="1" customWidth="1"/>
    <col min="5392" max="5392" width="17.5" style="17" customWidth="1"/>
    <col min="5393" max="5634" width="8.875" style="17"/>
    <col min="5635" max="5635" width="27.375" style="17" customWidth="1"/>
    <col min="5636" max="5637" width="8.875" style="17" customWidth="1"/>
    <col min="5638" max="5647" width="9.5" style="17" bestFit="1" customWidth="1"/>
    <col min="5648" max="5648" width="17.5" style="17" customWidth="1"/>
    <col min="5649" max="5890" width="8.875" style="17"/>
    <col min="5891" max="5891" width="27.375" style="17" customWidth="1"/>
    <col min="5892" max="5893" width="8.875" style="17" customWidth="1"/>
    <col min="5894" max="5903" width="9.5" style="17" bestFit="1" customWidth="1"/>
    <col min="5904" max="5904" width="17.5" style="17" customWidth="1"/>
    <col min="5905" max="6146" width="8.875" style="17"/>
    <col min="6147" max="6147" width="27.375" style="17" customWidth="1"/>
    <col min="6148" max="6149" width="8.875" style="17" customWidth="1"/>
    <col min="6150" max="6159" width="9.5" style="17" bestFit="1" customWidth="1"/>
    <col min="6160" max="6160" width="17.5" style="17" customWidth="1"/>
    <col min="6161" max="6402" width="8.875" style="17"/>
    <col min="6403" max="6403" width="27.375" style="17" customWidth="1"/>
    <col min="6404" max="6405" width="8.875" style="17" customWidth="1"/>
    <col min="6406" max="6415" width="9.5" style="17" bestFit="1" customWidth="1"/>
    <col min="6416" max="6416" width="17.5" style="17" customWidth="1"/>
    <col min="6417" max="6658" width="8.875" style="17"/>
    <col min="6659" max="6659" width="27.375" style="17" customWidth="1"/>
    <col min="6660" max="6661" width="8.875" style="17" customWidth="1"/>
    <col min="6662" max="6671" width="9.5" style="17" bestFit="1" customWidth="1"/>
    <col min="6672" max="6672" width="17.5" style="17" customWidth="1"/>
    <col min="6673" max="6914" width="8.875" style="17"/>
    <col min="6915" max="6915" width="27.375" style="17" customWidth="1"/>
    <col min="6916" max="6917" width="8.875" style="17" customWidth="1"/>
    <col min="6918" max="6927" width="9.5" style="17" bestFit="1" customWidth="1"/>
    <col min="6928" max="6928" width="17.5" style="17" customWidth="1"/>
    <col min="6929" max="7170" width="8.875" style="17"/>
    <col min="7171" max="7171" width="27.375" style="17" customWidth="1"/>
    <col min="7172" max="7173" width="8.875" style="17" customWidth="1"/>
    <col min="7174" max="7183" width="9.5" style="17" bestFit="1" customWidth="1"/>
    <col min="7184" max="7184" width="17.5" style="17" customWidth="1"/>
    <col min="7185" max="7426" width="8.875" style="17"/>
    <col min="7427" max="7427" width="27.375" style="17" customWidth="1"/>
    <col min="7428" max="7429" width="8.875" style="17" customWidth="1"/>
    <col min="7430" max="7439" width="9.5" style="17" bestFit="1" customWidth="1"/>
    <col min="7440" max="7440" width="17.5" style="17" customWidth="1"/>
    <col min="7441" max="7682" width="8.875" style="17"/>
    <col min="7683" max="7683" width="27.375" style="17" customWidth="1"/>
    <col min="7684" max="7685" width="8.875" style="17" customWidth="1"/>
    <col min="7686" max="7695" width="9.5" style="17" bestFit="1" customWidth="1"/>
    <col min="7696" max="7696" width="17.5" style="17" customWidth="1"/>
    <col min="7697" max="7938" width="8.875" style="17"/>
    <col min="7939" max="7939" width="27.375" style="17" customWidth="1"/>
    <col min="7940" max="7941" width="8.875" style="17" customWidth="1"/>
    <col min="7942" max="7951" width="9.5" style="17" bestFit="1" customWidth="1"/>
    <col min="7952" max="7952" width="17.5" style="17" customWidth="1"/>
    <col min="7953" max="8194" width="8.875" style="17"/>
    <col min="8195" max="8195" width="27.375" style="17" customWidth="1"/>
    <col min="8196" max="8197" width="8.875" style="17" customWidth="1"/>
    <col min="8198" max="8207" width="9.5" style="17" bestFit="1" customWidth="1"/>
    <col min="8208" max="8208" width="17.5" style="17" customWidth="1"/>
    <col min="8209" max="8450" width="8.875" style="17"/>
    <col min="8451" max="8451" width="27.375" style="17" customWidth="1"/>
    <col min="8452" max="8453" width="8.875" style="17" customWidth="1"/>
    <col min="8454" max="8463" width="9.5" style="17" bestFit="1" customWidth="1"/>
    <col min="8464" max="8464" width="17.5" style="17" customWidth="1"/>
    <col min="8465" max="8706" width="8.875" style="17"/>
    <col min="8707" max="8707" width="27.375" style="17" customWidth="1"/>
    <col min="8708" max="8709" width="8.875" style="17" customWidth="1"/>
    <col min="8710" max="8719" width="9.5" style="17" bestFit="1" customWidth="1"/>
    <col min="8720" max="8720" width="17.5" style="17" customWidth="1"/>
    <col min="8721" max="8962" width="8.875" style="17"/>
    <col min="8963" max="8963" width="27.375" style="17" customWidth="1"/>
    <col min="8964" max="8965" width="8.875" style="17" customWidth="1"/>
    <col min="8966" max="8975" width="9.5" style="17" bestFit="1" customWidth="1"/>
    <col min="8976" max="8976" width="17.5" style="17" customWidth="1"/>
    <col min="8977" max="9218" width="8.875" style="17"/>
    <col min="9219" max="9219" width="27.375" style="17" customWidth="1"/>
    <col min="9220" max="9221" width="8.875" style="17" customWidth="1"/>
    <col min="9222" max="9231" width="9.5" style="17" bestFit="1" customWidth="1"/>
    <col min="9232" max="9232" width="17.5" style="17" customWidth="1"/>
    <col min="9233" max="9474" width="8.875" style="17"/>
    <col min="9475" max="9475" width="27.375" style="17" customWidth="1"/>
    <col min="9476" max="9477" width="8.875" style="17" customWidth="1"/>
    <col min="9478" max="9487" width="9.5" style="17" bestFit="1" customWidth="1"/>
    <col min="9488" max="9488" width="17.5" style="17" customWidth="1"/>
    <col min="9489" max="9730" width="8.875" style="17"/>
    <col min="9731" max="9731" width="27.375" style="17" customWidth="1"/>
    <col min="9732" max="9733" width="8.875" style="17" customWidth="1"/>
    <col min="9734" max="9743" width="9.5" style="17" bestFit="1" customWidth="1"/>
    <col min="9744" max="9744" width="17.5" style="17" customWidth="1"/>
    <col min="9745" max="9986" width="8.875" style="17"/>
    <col min="9987" max="9987" width="27.375" style="17" customWidth="1"/>
    <col min="9988" max="9989" width="8.875" style="17" customWidth="1"/>
    <col min="9990" max="9999" width="9.5" style="17" bestFit="1" customWidth="1"/>
    <col min="10000" max="10000" width="17.5" style="17" customWidth="1"/>
    <col min="10001" max="10242" width="8.875" style="17"/>
    <col min="10243" max="10243" width="27.375" style="17" customWidth="1"/>
    <col min="10244" max="10245" width="8.875" style="17" customWidth="1"/>
    <col min="10246" max="10255" width="9.5" style="17" bestFit="1" customWidth="1"/>
    <col min="10256" max="10256" width="17.5" style="17" customWidth="1"/>
    <col min="10257" max="10498" width="8.875" style="17"/>
    <col min="10499" max="10499" width="27.375" style="17" customWidth="1"/>
    <col min="10500" max="10501" width="8.875" style="17" customWidth="1"/>
    <col min="10502" max="10511" width="9.5" style="17" bestFit="1" customWidth="1"/>
    <col min="10512" max="10512" width="17.5" style="17" customWidth="1"/>
    <col min="10513" max="10754" width="8.875" style="17"/>
    <col min="10755" max="10755" width="27.375" style="17" customWidth="1"/>
    <col min="10756" max="10757" width="8.875" style="17" customWidth="1"/>
    <col min="10758" max="10767" width="9.5" style="17" bestFit="1" customWidth="1"/>
    <col min="10768" max="10768" width="17.5" style="17" customWidth="1"/>
    <col min="10769" max="11010" width="8.875" style="17"/>
    <col min="11011" max="11011" width="27.375" style="17" customWidth="1"/>
    <col min="11012" max="11013" width="8.875" style="17" customWidth="1"/>
    <col min="11014" max="11023" width="9.5" style="17" bestFit="1" customWidth="1"/>
    <col min="11024" max="11024" width="17.5" style="17" customWidth="1"/>
    <col min="11025" max="11266" width="8.875" style="17"/>
    <col min="11267" max="11267" width="27.375" style="17" customWidth="1"/>
    <col min="11268" max="11269" width="8.875" style="17" customWidth="1"/>
    <col min="11270" max="11279" width="9.5" style="17" bestFit="1" customWidth="1"/>
    <col min="11280" max="11280" width="17.5" style="17" customWidth="1"/>
    <col min="11281" max="11522" width="8.875" style="17"/>
    <col min="11523" max="11523" width="27.375" style="17" customWidth="1"/>
    <col min="11524" max="11525" width="8.875" style="17" customWidth="1"/>
    <col min="11526" max="11535" width="9.5" style="17" bestFit="1" customWidth="1"/>
    <col min="11536" max="11536" width="17.5" style="17" customWidth="1"/>
    <col min="11537" max="11778" width="8.875" style="17"/>
    <col min="11779" max="11779" width="27.375" style="17" customWidth="1"/>
    <col min="11780" max="11781" width="8.875" style="17" customWidth="1"/>
    <col min="11782" max="11791" width="9.5" style="17" bestFit="1" customWidth="1"/>
    <col min="11792" max="11792" width="17.5" style="17" customWidth="1"/>
    <col min="11793" max="12034" width="8.875" style="17"/>
    <col min="12035" max="12035" width="27.375" style="17" customWidth="1"/>
    <col min="12036" max="12037" width="8.875" style="17" customWidth="1"/>
    <col min="12038" max="12047" width="9.5" style="17" bestFit="1" customWidth="1"/>
    <col min="12048" max="12048" width="17.5" style="17" customWidth="1"/>
    <col min="12049" max="12290" width="8.875" style="17"/>
    <col min="12291" max="12291" width="27.375" style="17" customWidth="1"/>
    <col min="12292" max="12293" width="8.875" style="17" customWidth="1"/>
    <col min="12294" max="12303" width="9.5" style="17" bestFit="1" customWidth="1"/>
    <col min="12304" max="12304" width="17.5" style="17" customWidth="1"/>
    <col min="12305" max="12546" width="8.875" style="17"/>
    <col min="12547" max="12547" width="27.375" style="17" customWidth="1"/>
    <col min="12548" max="12549" width="8.875" style="17" customWidth="1"/>
    <col min="12550" max="12559" width="9.5" style="17" bestFit="1" customWidth="1"/>
    <col min="12560" max="12560" width="17.5" style="17" customWidth="1"/>
    <col min="12561" max="12802" width="8.875" style="17"/>
    <col min="12803" max="12803" width="27.375" style="17" customWidth="1"/>
    <col min="12804" max="12805" width="8.875" style="17" customWidth="1"/>
    <col min="12806" max="12815" width="9.5" style="17" bestFit="1" customWidth="1"/>
    <col min="12816" max="12816" width="17.5" style="17" customWidth="1"/>
    <col min="12817" max="13058" width="8.875" style="17"/>
    <col min="13059" max="13059" width="27.375" style="17" customWidth="1"/>
    <col min="13060" max="13061" width="8.875" style="17" customWidth="1"/>
    <col min="13062" max="13071" width="9.5" style="17" bestFit="1" customWidth="1"/>
    <col min="13072" max="13072" width="17.5" style="17" customWidth="1"/>
    <col min="13073" max="13314" width="8.875" style="17"/>
    <col min="13315" max="13315" width="27.375" style="17" customWidth="1"/>
    <col min="13316" max="13317" width="8.875" style="17" customWidth="1"/>
    <col min="13318" max="13327" width="9.5" style="17" bestFit="1" customWidth="1"/>
    <col min="13328" max="13328" width="17.5" style="17" customWidth="1"/>
    <col min="13329" max="13570" width="8.875" style="17"/>
    <col min="13571" max="13571" width="27.375" style="17" customWidth="1"/>
    <col min="13572" max="13573" width="8.875" style="17" customWidth="1"/>
    <col min="13574" max="13583" width="9.5" style="17" bestFit="1" customWidth="1"/>
    <col min="13584" max="13584" width="17.5" style="17" customWidth="1"/>
    <col min="13585" max="13826" width="8.875" style="17"/>
    <col min="13827" max="13827" width="27.375" style="17" customWidth="1"/>
    <col min="13828" max="13829" width="8.875" style="17" customWidth="1"/>
    <col min="13830" max="13839" width="9.5" style="17" bestFit="1" customWidth="1"/>
    <col min="13840" max="13840" width="17.5" style="17" customWidth="1"/>
    <col min="13841" max="14082" width="8.875" style="17"/>
    <col min="14083" max="14083" width="27.375" style="17" customWidth="1"/>
    <col min="14084" max="14085" width="8.875" style="17" customWidth="1"/>
    <col min="14086" max="14095" width="9.5" style="17" bestFit="1" customWidth="1"/>
    <col min="14096" max="14096" width="17.5" style="17" customWidth="1"/>
    <col min="14097" max="14338" width="8.875" style="17"/>
    <col min="14339" max="14339" width="27.375" style="17" customWidth="1"/>
    <col min="14340" max="14341" width="8.875" style="17" customWidth="1"/>
    <col min="14342" max="14351" width="9.5" style="17" bestFit="1" customWidth="1"/>
    <col min="14352" max="14352" width="17.5" style="17" customWidth="1"/>
    <col min="14353" max="14594" width="8.875" style="17"/>
    <col min="14595" max="14595" width="27.375" style="17" customWidth="1"/>
    <col min="14596" max="14597" width="8.875" style="17" customWidth="1"/>
    <col min="14598" max="14607" width="9.5" style="17" bestFit="1" customWidth="1"/>
    <col min="14608" max="14608" width="17.5" style="17" customWidth="1"/>
    <col min="14609" max="14850" width="8.875" style="17"/>
    <col min="14851" max="14851" width="27.375" style="17" customWidth="1"/>
    <col min="14852" max="14853" width="8.875" style="17" customWidth="1"/>
    <col min="14854" max="14863" width="9.5" style="17" bestFit="1" customWidth="1"/>
    <col min="14864" max="14864" width="17.5" style="17" customWidth="1"/>
    <col min="14865" max="15106" width="8.875" style="17"/>
    <col min="15107" max="15107" width="27.375" style="17" customWidth="1"/>
    <col min="15108" max="15109" width="8.875" style="17" customWidth="1"/>
    <col min="15110" max="15119" width="9.5" style="17" bestFit="1" customWidth="1"/>
    <col min="15120" max="15120" width="17.5" style="17" customWidth="1"/>
    <col min="15121" max="15362" width="8.875" style="17"/>
    <col min="15363" max="15363" width="27.375" style="17" customWidth="1"/>
    <col min="15364" max="15365" width="8.875" style="17" customWidth="1"/>
    <col min="15366" max="15375" width="9.5" style="17" bestFit="1" customWidth="1"/>
    <col min="15376" max="15376" width="17.5" style="17" customWidth="1"/>
    <col min="15377" max="15618" width="8.875" style="17"/>
    <col min="15619" max="15619" width="27.375" style="17" customWidth="1"/>
    <col min="15620" max="15621" width="8.875" style="17" customWidth="1"/>
    <col min="15622" max="15631" width="9.5" style="17" bestFit="1" customWidth="1"/>
    <col min="15632" max="15632" width="17.5" style="17" customWidth="1"/>
    <col min="15633" max="15874" width="8.875" style="17"/>
    <col min="15875" max="15875" width="27.375" style="17" customWidth="1"/>
    <col min="15876" max="15877" width="8.875" style="17" customWidth="1"/>
    <col min="15878" max="15887" width="9.5" style="17" bestFit="1" customWidth="1"/>
    <col min="15888" max="15888" width="17.5" style="17" customWidth="1"/>
    <col min="15889" max="16130" width="8.875" style="17"/>
    <col min="16131" max="16131" width="27.375" style="17" customWidth="1"/>
    <col min="16132" max="16133" width="8.875" style="17" customWidth="1"/>
    <col min="16134" max="16143" width="9.5" style="17" bestFit="1" customWidth="1"/>
    <col min="16144" max="16144" width="17.5" style="17" customWidth="1"/>
    <col min="16145" max="16384" width="8.875" style="17"/>
  </cols>
  <sheetData>
    <row r="2" spans="2:22" ht="19.5" customHeight="1" x14ac:dyDescent="0.15">
      <c r="B2" s="2" t="s">
        <v>183</v>
      </c>
      <c r="C2" s="1"/>
      <c r="D2" s="1"/>
      <c r="E2" s="1"/>
      <c r="F2" s="1"/>
      <c r="G2" s="1"/>
      <c r="H2" s="1"/>
    </row>
    <row r="4" spans="2:22" s="22" customFormat="1" ht="12.6" customHeight="1" x14ac:dyDescent="0.15">
      <c r="B4" s="19" t="s">
        <v>7</v>
      </c>
      <c r="C4" s="140" t="s">
        <v>97</v>
      </c>
      <c r="D4" s="140"/>
      <c r="E4" s="140"/>
      <c r="F4" s="140"/>
      <c r="G4" s="140"/>
      <c r="H4" s="140"/>
      <c r="I4" s="140"/>
      <c r="J4" s="140"/>
      <c r="K4" s="20"/>
      <c r="L4" s="21"/>
      <c r="M4" s="21"/>
      <c r="N4" s="21"/>
    </row>
    <row r="5" spans="2:22" s="22" customFormat="1" ht="12.6" customHeight="1" x14ac:dyDescent="0.15">
      <c r="B5" s="141" t="s">
        <v>8</v>
      </c>
      <c r="C5" s="19" t="s">
        <v>9</v>
      </c>
      <c r="D5" s="140"/>
      <c r="E5" s="144"/>
      <c r="F5" s="144"/>
      <c r="G5" s="144"/>
      <c r="H5" s="144"/>
      <c r="I5" s="144"/>
      <c r="J5" s="144"/>
      <c r="K5" s="20"/>
      <c r="L5" s="21"/>
      <c r="M5" s="21"/>
    </row>
    <row r="6" spans="2:22" s="22" customFormat="1" ht="12.6" customHeight="1" x14ac:dyDescent="0.15">
      <c r="B6" s="142"/>
      <c r="C6" s="19" t="s">
        <v>10</v>
      </c>
      <c r="D6" s="145" t="s">
        <v>78</v>
      </c>
      <c r="E6" s="146"/>
      <c r="F6" s="147"/>
      <c r="G6" s="23" t="s">
        <v>11</v>
      </c>
      <c r="H6" s="145" t="s">
        <v>79</v>
      </c>
      <c r="I6" s="146"/>
      <c r="J6" s="147"/>
      <c r="K6" s="20"/>
      <c r="L6" s="21"/>
      <c r="M6" s="21"/>
    </row>
    <row r="7" spans="2:22" s="22" customFormat="1" ht="12.6" customHeight="1" x14ac:dyDescent="0.15">
      <c r="B7" s="143"/>
      <c r="C7" s="19" t="s">
        <v>80</v>
      </c>
      <c r="D7" s="128">
        <v>700</v>
      </c>
      <c r="E7" s="128"/>
      <c r="F7" s="128"/>
      <c r="G7" s="148" t="s">
        <v>81</v>
      </c>
      <c r="H7" s="149"/>
      <c r="I7" s="149"/>
      <c r="J7" s="150"/>
      <c r="K7" s="20"/>
      <c r="L7" s="21"/>
      <c r="M7" s="21"/>
      <c r="N7" s="21"/>
    </row>
    <row r="8" spans="2:22" ht="12.6" customHeight="1" x14ac:dyDescent="0.15">
      <c r="B8" s="19" t="s">
        <v>99</v>
      </c>
      <c r="C8" s="140" t="s">
        <v>98</v>
      </c>
      <c r="D8" s="140"/>
      <c r="E8" s="140"/>
      <c r="F8" s="140"/>
      <c r="G8" s="140"/>
      <c r="H8" s="140"/>
      <c r="I8" s="140"/>
      <c r="J8" s="140"/>
      <c r="K8" s="20"/>
      <c r="L8" s="24"/>
      <c r="M8" s="25" t="s">
        <v>125</v>
      </c>
      <c r="N8" s="16"/>
      <c r="O8" s="26" t="s">
        <v>126</v>
      </c>
      <c r="P8" s="22"/>
      <c r="Q8" s="22"/>
      <c r="R8" s="22"/>
      <c r="S8" s="22"/>
      <c r="T8" s="22"/>
      <c r="U8" s="22"/>
      <c r="V8" s="22"/>
    </row>
    <row r="9" spans="2:22" ht="12.6" customHeight="1" x14ac:dyDescent="0.15">
      <c r="B9" s="27"/>
      <c r="C9" s="27"/>
      <c r="D9" s="28"/>
      <c r="E9" s="29"/>
      <c r="F9" s="29"/>
      <c r="G9" s="29"/>
      <c r="H9" s="29"/>
      <c r="I9" s="29"/>
      <c r="J9" s="29"/>
      <c r="K9" s="21"/>
      <c r="L9" s="21"/>
      <c r="M9" s="21"/>
      <c r="N9" s="21"/>
      <c r="O9" s="22"/>
      <c r="P9" s="22"/>
      <c r="Q9" s="22"/>
      <c r="R9" s="22"/>
      <c r="S9" s="22"/>
      <c r="T9" s="22"/>
      <c r="U9" s="22"/>
      <c r="V9" s="22"/>
    </row>
    <row r="10" spans="2:22" ht="12.6" customHeight="1" x14ac:dyDescent="0.15">
      <c r="B10" s="18" t="s">
        <v>27</v>
      </c>
      <c r="C10" s="18"/>
      <c r="D10" s="30"/>
      <c r="F10" s="31"/>
      <c r="G10" s="31"/>
      <c r="H10" s="31"/>
      <c r="I10" s="31"/>
      <c r="J10" s="31"/>
      <c r="K10" s="31"/>
      <c r="L10" s="32"/>
      <c r="M10" s="32"/>
      <c r="N10" s="32"/>
      <c r="O10" s="32"/>
    </row>
    <row r="11" spans="2:22" ht="12.6" customHeight="1" x14ac:dyDescent="0.15">
      <c r="B11" s="18"/>
      <c r="C11" s="18"/>
      <c r="D11" s="33" t="s">
        <v>12</v>
      </c>
      <c r="E11" s="33" t="s">
        <v>13</v>
      </c>
      <c r="F11" s="33" t="s">
        <v>14</v>
      </c>
      <c r="G11" s="33" t="s">
        <v>15</v>
      </c>
      <c r="H11" s="33" t="s">
        <v>16</v>
      </c>
      <c r="I11" s="33" t="s">
        <v>17</v>
      </c>
      <c r="J11" s="33" t="s">
        <v>18</v>
      </c>
      <c r="K11" s="33" t="s">
        <v>19</v>
      </c>
      <c r="L11" s="33" t="s">
        <v>20</v>
      </c>
      <c r="M11" s="33" t="s">
        <v>21</v>
      </c>
      <c r="N11" s="33" t="s">
        <v>22</v>
      </c>
      <c r="O11" s="33" t="s">
        <v>23</v>
      </c>
    </row>
    <row r="12" spans="2:22" ht="12.6" customHeight="1" x14ac:dyDescent="0.15">
      <c r="B12" s="124" t="s">
        <v>28</v>
      </c>
      <c r="C12" s="124"/>
      <c r="D12" s="34">
        <v>6</v>
      </c>
      <c r="E12" s="34">
        <v>6</v>
      </c>
      <c r="F12" s="34">
        <v>6</v>
      </c>
      <c r="G12" s="34">
        <v>6</v>
      </c>
      <c r="H12" s="34">
        <v>6</v>
      </c>
      <c r="I12" s="34">
        <v>6</v>
      </c>
      <c r="J12" s="34">
        <v>6</v>
      </c>
      <c r="K12" s="34">
        <v>6</v>
      </c>
      <c r="L12" s="34">
        <v>6</v>
      </c>
      <c r="M12" s="34">
        <v>6</v>
      </c>
      <c r="N12" s="34">
        <v>6</v>
      </c>
      <c r="O12" s="34">
        <v>6</v>
      </c>
    </row>
    <row r="13" spans="2:22" ht="12.6" customHeight="1" x14ac:dyDescent="0.15">
      <c r="B13" s="124" t="s">
        <v>29</v>
      </c>
      <c r="C13" s="124"/>
      <c r="D13" s="35">
        <v>1.2</v>
      </c>
      <c r="E13" s="35">
        <v>1.2</v>
      </c>
      <c r="F13" s="35">
        <v>1.2</v>
      </c>
      <c r="G13" s="35">
        <v>1.2</v>
      </c>
      <c r="H13" s="35">
        <v>1.2</v>
      </c>
      <c r="I13" s="35">
        <v>1.2</v>
      </c>
      <c r="J13" s="35">
        <v>1.2</v>
      </c>
      <c r="K13" s="35">
        <v>1.2</v>
      </c>
      <c r="L13" s="35">
        <v>1.2</v>
      </c>
      <c r="M13" s="35">
        <v>1.2</v>
      </c>
      <c r="N13" s="35">
        <v>1.2</v>
      </c>
      <c r="O13" s="35">
        <v>1.2</v>
      </c>
    </row>
    <row r="14" spans="2:22" ht="12.6" customHeight="1" x14ac:dyDescent="0.15">
      <c r="B14" s="124" t="s">
        <v>32</v>
      </c>
      <c r="C14" s="124"/>
      <c r="D14" s="34">
        <v>2778</v>
      </c>
      <c r="E14" s="34">
        <v>2778</v>
      </c>
      <c r="F14" s="34">
        <v>2778</v>
      </c>
      <c r="G14" s="34">
        <v>2778</v>
      </c>
      <c r="H14" s="34">
        <v>2778</v>
      </c>
      <c r="I14" s="34">
        <v>2778</v>
      </c>
      <c r="J14" s="34">
        <v>2778</v>
      </c>
      <c r="K14" s="34">
        <v>2778</v>
      </c>
      <c r="L14" s="34">
        <v>2778</v>
      </c>
      <c r="M14" s="34">
        <v>2778</v>
      </c>
      <c r="N14" s="34">
        <v>2778</v>
      </c>
      <c r="O14" s="34">
        <v>2778</v>
      </c>
    </row>
    <row r="15" spans="2:22" ht="12.6" customHeight="1" x14ac:dyDescent="0.15">
      <c r="B15" s="124" t="s">
        <v>30</v>
      </c>
      <c r="C15" s="124"/>
      <c r="D15" s="34">
        <v>15</v>
      </c>
      <c r="E15" s="34">
        <v>15</v>
      </c>
      <c r="F15" s="34">
        <v>16</v>
      </c>
      <c r="G15" s="34">
        <v>18</v>
      </c>
      <c r="H15" s="34">
        <v>22</v>
      </c>
      <c r="I15" s="34">
        <v>24</v>
      </c>
      <c r="J15" s="34">
        <v>26</v>
      </c>
      <c r="K15" s="34">
        <v>26</v>
      </c>
      <c r="L15" s="34">
        <v>25</v>
      </c>
      <c r="M15" s="34">
        <v>24</v>
      </c>
      <c r="N15" s="34">
        <v>20</v>
      </c>
      <c r="O15" s="34">
        <v>18</v>
      </c>
    </row>
    <row r="16" spans="2:22" ht="12.6" customHeight="1" x14ac:dyDescent="0.15">
      <c r="B16" s="124" t="s">
        <v>31</v>
      </c>
      <c r="C16" s="124"/>
      <c r="D16" s="15">
        <f>D15*4.186</f>
        <v>62.79</v>
      </c>
      <c r="E16" s="15">
        <f t="shared" ref="E16:O16" si="0">E15*4.186</f>
        <v>62.79</v>
      </c>
      <c r="F16" s="15">
        <f t="shared" si="0"/>
        <v>66.975999999999999</v>
      </c>
      <c r="G16" s="15">
        <f t="shared" si="0"/>
        <v>75.347999999999999</v>
      </c>
      <c r="H16" s="15">
        <f t="shared" si="0"/>
        <v>92.091999999999999</v>
      </c>
      <c r="I16" s="15">
        <f t="shared" si="0"/>
        <v>100.464</v>
      </c>
      <c r="J16" s="15">
        <f t="shared" si="0"/>
        <v>108.836</v>
      </c>
      <c r="K16" s="15">
        <f t="shared" si="0"/>
        <v>108.836</v>
      </c>
      <c r="L16" s="15">
        <f t="shared" si="0"/>
        <v>104.65</v>
      </c>
      <c r="M16" s="15">
        <f t="shared" si="0"/>
        <v>100.464</v>
      </c>
      <c r="N16" s="15">
        <f t="shared" si="0"/>
        <v>83.72</v>
      </c>
      <c r="O16" s="15">
        <f t="shared" si="0"/>
        <v>75.347999999999999</v>
      </c>
    </row>
    <row r="17" spans="2:16" ht="12.6" customHeight="1" x14ac:dyDescent="0.15">
      <c r="B17" s="124" t="s">
        <v>33</v>
      </c>
      <c r="C17" s="124"/>
      <c r="D17" s="13">
        <f>D12*(D14-D16)</f>
        <v>16291.26</v>
      </c>
      <c r="E17" s="13">
        <f t="shared" ref="E17:O17" si="1">E12*(E14-E16)</f>
        <v>16291.26</v>
      </c>
      <c r="F17" s="13">
        <f t="shared" si="1"/>
        <v>16266.144</v>
      </c>
      <c r="G17" s="13">
        <f t="shared" si="1"/>
        <v>16215.912</v>
      </c>
      <c r="H17" s="13">
        <f t="shared" si="1"/>
        <v>16115.448</v>
      </c>
      <c r="I17" s="13">
        <f t="shared" si="1"/>
        <v>16065.216</v>
      </c>
      <c r="J17" s="13">
        <f t="shared" si="1"/>
        <v>16014.984</v>
      </c>
      <c r="K17" s="13">
        <f t="shared" si="1"/>
        <v>16014.984</v>
      </c>
      <c r="L17" s="13">
        <f t="shared" si="1"/>
        <v>16040.099999999999</v>
      </c>
      <c r="M17" s="13">
        <f t="shared" si="1"/>
        <v>16065.216</v>
      </c>
      <c r="N17" s="13">
        <f t="shared" si="1"/>
        <v>16165.68</v>
      </c>
      <c r="O17" s="13">
        <f t="shared" si="1"/>
        <v>16215.912</v>
      </c>
    </row>
    <row r="18" spans="2:16" ht="12.6" customHeight="1" x14ac:dyDescent="0.15">
      <c r="B18" s="124" t="s">
        <v>34</v>
      </c>
      <c r="C18" s="124"/>
      <c r="D18" s="35">
        <v>8</v>
      </c>
      <c r="E18" s="35">
        <v>8</v>
      </c>
      <c r="F18" s="35">
        <v>8</v>
      </c>
      <c r="G18" s="35">
        <v>8</v>
      </c>
      <c r="H18" s="35">
        <v>8</v>
      </c>
      <c r="I18" s="35">
        <v>8</v>
      </c>
      <c r="J18" s="35">
        <v>8</v>
      </c>
      <c r="K18" s="35">
        <v>8</v>
      </c>
      <c r="L18" s="35">
        <v>8</v>
      </c>
      <c r="M18" s="35">
        <v>8</v>
      </c>
      <c r="N18" s="35">
        <v>8</v>
      </c>
      <c r="O18" s="35">
        <v>8</v>
      </c>
    </row>
    <row r="19" spans="2:16" ht="12.6" customHeight="1" x14ac:dyDescent="0.15">
      <c r="B19" s="124" t="s">
        <v>35</v>
      </c>
      <c r="C19" s="124"/>
      <c r="D19" s="36">
        <v>24</v>
      </c>
      <c r="E19" s="36">
        <v>22</v>
      </c>
      <c r="F19" s="36">
        <v>26</v>
      </c>
      <c r="G19" s="36">
        <v>26</v>
      </c>
      <c r="H19" s="36">
        <v>25</v>
      </c>
      <c r="I19" s="36">
        <v>20</v>
      </c>
      <c r="J19" s="36">
        <v>26</v>
      </c>
      <c r="K19" s="36">
        <v>26</v>
      </c>
      <c r="L19" s="36">
        <v>26</v>
      </c>
      <c r="M19" s="36">
        <v>26</v>
      </c>
      <c r="N19" s="36">
        <v>26</v>
      </c>
      <c r="O19" s="36">
        <v>25</v>
      </c>
      <c r="P19" s="37" t="s">
        <v>37</v>
      </c>
    </row>
    <row r="20" spans="2:16" ht="12.6" customHeight="1" x14ac:dyDescent="0.15">
      <c r="B20" s="124" t="s">
        <v>36</v>
      </c>
      <c r="C20" s="124"/>
      <c r="D20" s="13">
        <f>D17*D18*D19</f>
        <v>3127921.92</v>
      </c>
      <c r="E20" s="13">
        <f t="shared" ref="E20:O20" si="2">E17*E18*E19</f>
        <v>2867261.7600000002</v>
      </c>
      <c r="F20" s="13">
        <f t="shared" si="2"/>
        <v>3383357.952</v>
      </c>
      <c r="G20" s="13">
        <f t="shared" si="2"/>
        <v>3372909.696</v>
      </c>
      <c r="H20" s="13">
        <f t="shared" si="2"/>
        <v>3223089.6</v>
      </c>
      <c r="I20" s="13">
        <f t="shared" si="2"/>
        <v>2570434.5600000001</v>
      </c>
      <c r="J20" s="13">
        <f t="shared" si="2"/>
        <v>3331116.6720000003</v>
      </c>
      <c r="K20" s="13">
        <f t="shared" si="2"/>
        <v>3331116.6720000003</v>
      </c>
      <c r="L20" s="13">
        <f t="shared" si="2"/>
        <v>3336340.8</v>
      </c>
      <c r="M20" s="13">
        <f t="shared" si="2"/>
        <v>3341564.9280000003</v>
      </c>
      <c r="N20" s="13">
        <f t="shared" si="2"/>
        <v>3362461.44</v>
      </c>
      <c r="O20" s="13">
        <f t="shared" si="2"/>
        <v>3243182.4</v>
      </c>
      <c r="P20" s="14">
        <f>SUM(D20:O20)</f>
        <v>38490758.399999991</v>
      </c>
    </row>
    <row r="21" spans="2:16" ht="12.6" customHeight="1" x14ac:dyDescent="0.15">
      <c r="B21" s="38"/>
      <c r="C21" s="39"/>
      <c r="D21" s="39"/>
      <c r="E21" s="39"/>
      <c r="F21" s="39"/>
      <c r="G21" s="39"/>
      <c r="H21" s="39"/>
      <c r="I21" s="39"/>
      <c r="J21" s="39"/>
      <c r="K21" s="39"/>
      <c r="L21" s="39"/>
      <c r="M21" s="39"/>
      <c r="N21" s="39"/>
      <c r="O21" s="39"/>
      <c r="P21" s="39"/>
    </row>
    <row r="22" spans="2:16" ht="12.6" customHeight="1" x14ac:dyDescent="0.15">
      <c r="B22" s="40" t="s">
        <v>100</v>
      </c>
      <c r="C22" s="40"/>
      <c r="D22" s="41"/>
      <c r="E22" s="42"/>
      <c r="F22" s="42"/>
      <c r="G22" s="42"/>
      <c r="H22" s="42"/>
      <c r="I22" s="42"/>
      <c r="J22" s="42"/>
      <c r="K22" s="42"/>
      <c r="L22" s="32"/>
      <c r="M22" s="32"/>
      <c r="N22" s="32"/>
      <c r="O22" s="32"/>
    </row>
    <row r="23" spans="2:16" ht="12.6" customHeight="1" x14ac:dyDescent="0.15">
      <c r="B23" s="40" t="s">
        <v>101</v>
      </c>
      <c r="C23" s="40"/>
      <c r="D23" s="41"/>
      <c r="E23" s="42"/>
      <c r="F23" s="42"/>
      <c r="G23" s="42"/>
      <c r="H23" s="42"/>
      <c r="I23" s="42"/>
      <c r="J23" s="42"/>
      <c r="K23" s="42"/>
      <c r="L23" s="32"/>
      <c r="M23" s="32"/>
      <c r="N23" s="32"/>
      <c r="O23" s="32"/>
    </row>
    <row r="24" spans="2:16" ht="12.6" customHeight="1" x14ac:dyDescent="0.15">
      <c r="B24" s="111" t="s">
        <v>38</v>
      </c>
      <c r="C24" s="117"/>
      <c r="D24" s="118" t="s">
        <v>43</v>
      </c>
      <c r="E24" s="119"/>
      <c r="F24" s="120"/>
      <c r="G24" s="46"/>
      <c r="H24" s="47"/>
      <c r="I24" s="121"/>
      <c r="J24" s="121"/>
    </row>
    <row r="25" spans="2:16" ht="12.6" customHeight="1" x14ac:dyDescent="0.15">
      <c r="B25" s="122" t="s">
        <v>44</v>
      </c>
      <c r="C25" s="123"/>
      <c r="D25" s="118" t="s">
        <v>52</v>
      </c>
      <c r="E25" s="119"/>
      <c r="F25" s="120"/>
      <c r="G25" s="46"/>
    </row>
    <row r="26" spans="2:16" ht="12.6" customHeight="1" x14ac:dyDescent="0.15">
      <c r="B26" s="111" t="s">
        <v>39</v>
      </c>
      <c r="C26" s="117"/>
      <c r="D26" s="127">
        <v>4</v>
      </c>
      <c r="E26" s="127"/>
      <c r="F26" s="127"/>
      <c r="G26" s="49" t="s">
        <v>41</v>
      </c>
    </row>
    <row r="27" spans="2:16" ht="12.6" customHeight="1" x14ac:dyDescent="0.15">
      <c r="B27" s="111" t="s">
        <v>40</v>
      </c>
      <c r="C27" s="117"/>
      <c r="D27" s="127">
        <v>90</v>
      </c>
      <c r="E27" s="127"/>
      <c r="F27" s="127"/>
      <c r="G27" s="49" t="s">
        <v>42</v>
      </c>
    </row>
    <row r="28" spans="2:16" ht="12.6" customHeight="1" x14ac:dyDescent="0.15">
      <c r="B28" s="111" t="s">
        <v>45</v>
      </c>
      <c r="C28" s="117"/>
      <c r="D28" s="113">
        <v>5</v>
      </c>
      <c r="E28" s="113"/>
      <c r="F28" s="113"/>
      <c r="G28" s="50" t="s">
        <v>46</v>
      </c>
    </row>
    <row r="29" spans="2:16" ht="12.6" customHeight="1" x14ac:dyDescent="0.15">
      <c r="B29" s="111" t="s">
        <v>51</v>
      </c>
      <c r="C29" s="117"/>
      <c r="D29" s="128">
        <v>2</v>
      </c>
      <c r="E29" s="128"/>
      <c r="F29" s="128"/>
      <c r="G29" s="51"/>
    </row>
    <row r="30" spans="2:16" ht="12.6" customHeight="1" x14ac:dyDescent="0.15">
      <c r="B30" s="44" t="s">
        <v>47</v>
      </c>
      <c r="C30" s="45"/>
      <c r="D30" s="110" t="s">
        <v>50</v>
      </c>
      <c r="E30" s="110"/>
      <c r="F30" s="110"/>
      <c r="I30" s="38"/>
    </row>
    <row r="31" spans="2:16" ht="12.6" customHeight="1" x14ac:dyDescent="0.15">
      <c r="B31" s="111" t="s">
        <v>48</v>
      </c>
      <c r="C31" s="112"/>
      <c r="D31" s="113">
        <v>33948</v>
      </c>
      <c r="E31" s="113"/>
      <c r="F31" s="113"/>
      <c r="G31" s="52" t="s">
        <v>49</v>
      </c>
      <c r="H31" s="53" t="s">
        <v>75</v>
      </c>
      <c r="I31" s="114" t="s">
        <v>163</v>
      </c>
      <c r="J31" s="115"/>
      <c r="K31" s="115"/>
      <c r="L31" s="116"/>
    </row>
    <row r="32" spans="2:16" ht="12.6" customHeight="1" x14ac:dyDescent="0.15">
      <c r="D32" s="54"/>
      <c r="E32" s="53"/>
      <c r="F32" s="55"/>
      <c r="G32" s="56" t="s">
        <v>102</v>
      </c>
      <c r="H32" s="54"/>
      <c r="I32" s="38"/>
    </row>
    <row r="33" spans="2:17" ht="12.6" customHeight="1" x14ac:dyDescent="0.15">
      <c r="D33" s="33" t="s">
        <v>12</v>
      </c>
      <c r="E33" s="33" t="s">
        <v>13</v>
      </c>
      <c r="F33" s="33" t="s">
        <v>14</v>
      </c>
      <c r="G33" s="33" t="s">
        <v>15</v>
      </c>
      <c r="H33" s="33" t="s">
        <v>16</v>
      </c>
      <c r="I33" s="33" t="s">
        <v>17</v>
      </c>
      <c r="J33" s="33" t="s">
        <v>18</v>
      </c>
      <c r="K33" s="33" t="s">
        <v>19</v>
      </c>
      <c r="L33" s="33" t="s">
        <v>20</v>
      </c>
      <c r="M33" s="33" t="s">
        <v>21</v>
      </c>
      <c r="N33" s="33" t="s">
        <v>22</v>
      </c>
      <c r="O33" s="33" t="s">
        <v>23</v>
      </c>
      <c r="P33" s="57" t="s">
        <v>24</v>
      </c>
      <c r="Q33" s="57" t="s">
        <v>82</v>
      </c>
    </row>
    <row r="34" spans="2:17" ht="12.6" customHeight="1" x14ac:dyDescent="0.15">
      <c r="B34" s="125" t="s">
        <v>139</v>
      </c>
      <c r="C34" s="126"/>
      <c r="D34" s="11">
        <f>D20/($D$27/100*$D$31/1000)</f>
        <v>102376.24602332979</v>
      </c>
      <c r="E34" s="11">
        <f t="shared" ref="E34:O34" si="3">E20/($D$27/100*$D$31/1000)</f>
        <v>93844.892188052327</v>
      </c>
      <c r="F34" s="11">
        <f t="shared" si="3"/>
        <v>110736.61521542752</v>
      </c>
      <c r="G34" s="11">
        <f t="shared" si="3"/>
        <v>110394.64592906798</v>
      </c>
      <c r="H34" s="11">
        <f t="shared" si="3"/>
        <v>105491.06476572012</v>
      </c>
      <c r="I34" s="11">
        <f t="shared" si="3"/>
        <v>84129.79851537646</v>
      </c>
      <c r="J34" s="11">
        <f t="shared" si="3"/>
        <v>109026.76878362987</v>
      </c>
      <c r="K34" s="11">
        <f t="shared" si="3"/>
        <v>109026.76878362987</v>
      </c>
      <c r="L34" s="11">
        <f t="shared" si="3"/>
        <v>109197.75342680962</v>
      </c>
      <c r="M34" s="11">
        <f t="shared" si="3"/>
        <v>109368.7380699894</v>
      </c>
      <c r="N34" s="11">
        <f t="shared" si="3"/>
        <v>110052.67664270845</v>
      </c>
      <c r="O34" s="11">
        <f t="shared" si="3"/>
        <v>106148.69800871922</v>
      </c>
      <c r="P34" s="11">
        <f>SUM(D34:O34)</f>
        <v>1259794.6663524604</v>
      </c>
      <c r="Q34" s="58" t="s">
        <v>59</v>
      </c>
    </row>
    <row r="35" spans="2:17" ht="12.6" customHeight="1" x14ac:dyDescent="0.15">
      <c r="B35" s="125" t="s">
        <v>84</v>
      </c>
      <c r="C35" s="126"/>
      <c r="D35" s="12">
        <f>(D12/($D$26*$D$29))*$D$28*$D$29*D18*D19/1000</f>
        <v>1.44</v>
      </c>
      <c r="E35" s="12">
        <f t="shared" ref="E35:O35" si="4">(E12/($D$26*$D$29))*$D$28*$D$29*E18*E19/1000</f>
        <v>1.32</v>
      </c>
      <c r="F35" s="12">
        <f t="shared" si="4"/>
        <v>1.56</v>
      </c>
      <c r="G35" s="12">
        <f t="shared" si="4"/>
        <v>1.56</v>
      </c>
      <c r="H35" s="12">
        <f t="shared" si="4"/>
        <v>1.5</v>
      </c>
      <c r="I35" s="12">
        <f t="shared" si="4"/>
        <v>1.2</v>
      </c>
      <c r="J35" s="12">
        <f t="shared" si="4"/>
        <v>1.56</v>
      </c>
      <c r="K35" s="12">
        <f t="shared" si="4"/>
        <v>1.56</v>
      </c>
      <c r="L35" s="12">
        <f t="shared" si="4"/>
        <v>1.56</v>
      </c>
      <c r="M35" s="12">
        <f t="shared" si="4"/>
        <v>1.56</v>
      </c>
      <c r="N35" s="12">
        <f t="shared" si="4"/>
        <v>1.56</v>
      </c>
      <c r="O35" s="12">
        <f t="shared" si="4"/>
        <v>1.5</v>
      </c>
      <c r="P35" s="12">
        <f>SUM(D35:O35)</f>
        <v>17.880000000000003</v>
      </c>
      <c r="Q35" s="57" t="s">
        <v>60</v>
      </c>
    </row>
    <row r="36" spans="2:17" ht="12.6" customHeight="1" x14ac:dyDescent="0.15">
      <c r="B36" s="59"/>
      <c r="C36" s="60"/>
      <c r="D36" s="61"/>
      <c r="E36" s="61"/>
      <c r="F36" s="61"/>
      <c r="G36" s="61"/>
      <c r="H36" s="61"/>
      <c r="I36" s="61"/>
      <c r="J36" s="61"/>
      <c r="K36" s="61"/>
      <c r="L36" s="61"/>
      <c r="M36" s="61"/>
      <c r="N36" s="61"/>
      <c r="O36" s="61"/>
      <c r="P36" s="62"/>
    </row>
    <row r="37" spans="2:17" ht="12.6" customHeight="1" x14ac:dyDescent="0.15">
      <c r="B37" s="40" t="s">
        <v>181</v>
      </c>
      <c r="C37" s="40"/>
      <c r="D37" s="63"/>
      <c r="E37" s="63"/>
      <c r="F37" s="63"/>
      <c r="G37" s="63"/>
      <c r="H37" s="63"/>
      <c r="I37" s="63"/>
      <c r="J37" s="63"/>
      <c r="K37" s="63"/>
      <c r="L37" s="63"/>
      <c r="M37" s="63"/>
      <c r="N37" s="63"/>
      <c r="O37" s="63"/>
    </row>
    <row r="38" spans="2:17" ht="12.6" customHeight="1" x14ac:dyDescent="0.15">
      <c r="B38" s="40" t="s">
        <v>106</v>
      </c>
      <c r="C38" s="40"/>
      <c r="D38" s="64"/>
      <c r="F38" s="63"/>
      <c r="G38" s="63"/>
      <c r="H38" s="63"/>
      <c r="I38" s="63"/>
      <c r="J38" s="63"/>
      <c r="K38" s="63"/>
      <c r="L38" s="63"/>
      <c r="M38" s="63"/>
      <c r="N38" s="63"/>
      <c r="O38" s="63"/>
    </row>
    <row r="39" spans="2:17" ht="12.6" customHeight="1" x14ac:dyDescent="0.15">
      <c r="B39" s="111" t="s">
        <v>38</v>
      </c>
      <c r="C39" s="117"/>
      <c r="D39" s="118" t="s">
        <v>53</v>
      </c>
      <c r="E39" s="119"/>
      <c r="F39" s="120"/>
      <c r="G39" s="46"/>
      <c r="H39" s="47"/>
      <c r="I39" s="121"/>
      <c r="J39" s="121"/>
    </row>
    <row r="40" spans="2:17" ht="12.6" customHeight="1" x14ac:dyDescent="0.15">
      <c r="B40" s="122" t="s">
        <v>44</v>
      </c>
      <c r="C40" s="123"/>
      <c r="D40" s="118" t="s">
        <v>104</v>
      </c>
      <c r="E40" s="119"/>
      <c r="F40" s="120"/>
      <c r="G40" s="46"/>
    </row>
    <row r="41" spans="2:17" ht="12.6" customHeight="1" x14ac:dyDescent="0.15">
      <c r="B41" s="111" t="s">
        <v>39</v>
      </c>
      <c r="C41" s="117"/>
      <c r="D41" s="127">
        <v>4</v>
      </c>
      <c r="E41" s="127"/>
      <c r="F41" s="127"/>
      <c r="G41" s="49" t="s">
        <v>41</v>
      </c>
    </row>
    <row r="42" spans="2:17" ht="12.6" customHeight="1" x14ac:dyDescent="0.15">
      <c r="B42" s="111" t="s">
        <v>40</v>
      </c>
      <c r="C42" s="117"/>
      <c r="D42" s="127">
        <v>80</v>
      </c>
      <c r="E42" s="127"/>
      <c r="F42" s="127"/>
      <c r="G42" s="49" t="s">
        <v>42</v>
      </c>
    </row>
    <row r="43" spans="2:17" ht="12.6" customHeight="1" x14ac:dyDescent="0.15">
      <c r="B43" s="111" t="s">
        <v>45</v>
      </c>
      <c r="C43" s="117"/>
      <c r="D43" s="113">
        <v>4</v>
      </c>
      <c r="E43" s="113"/>
      <c r="F43" s="113"/>
      <c r="G43" s="50" t="s">
        <v>46</v>
      </c>
    </row>
    <row r="44" spans="2:17" ht="12.6" customHeight="1" x14ac:dyDescent="0.15">
      <c r="B44" s="111" t="s">
        <v>51</v>
      </c>
      <c r="C44" s="117"/>
      <c r="D44" s="128">
        <v>2</v>
      </c>
      <c r="E44" s="128"/>
      <c r="F44" s="128"/>
      <c r="G44" s="51"/>
    </row>
    <row r="45" spans="2:17" ht="12.6" customHeight="1" x14ac:dyDescent="0.15">
      <c r="B45" s="44" t="s">
        <v>47</v>
      </c>
      <c r="C45" s="45"/>
      <c r="D45" s="110" t="s">
        <v>76</v>
      </c>
      <c r="E45" s="110"/>
      <c r="F45" s="110"/>
      <c r="G45" s="56" t="s">
        <v>182</v>
      </c>
      <c r="I45" s="38"/>
    </row>
    <row r="46" spans="2:17" ht="12.6" customHeight="1" x14ac:dyDescent="0.15">
      <c r="B46" s="111" t="s">
        <v>48</v>
      </c>
      <c r="C46" s="112"/>
      <c r="D46" s="113">
        <v>15000</v>
      </c>
      <c r="E46" s="113"/>
      <c r="F46" s="113"/>
      <c r="G46" s="52" t="s">
        <v>105</v>
      </c>
      <c r="H46" s="56" t="s">
        <v>116</v>
      </c>
    </row>
    <row r="47" spans="2:17" ht="12.6" customHeight="1" x14ac:dyDescent="0.15">
      <c r="G47" s="56" t="s">
        <v>102</v>
      </c>
      <c r="I47" s="53" t="s">
        <v>75</v>
      </c>
      <c r="J47" s="114" t="s">
        <v>163</v>
      </c>
      <c r="K47" s="115"/>
      <c r="L47" s="115"/>
      <c r="M47" s="116"/>
    </row>
    <row r="48" spans="2:17" ht="12.6" customHeight="1" x14ac:dyDescent="0.15">
      <c r="B48" s="66"/>
      <c r="C48" s="66"/>
      <c r="D48" s="67"/>
      <c r="E48" s="53"/>
      <c r="F48" s="55"/>
      <c r="H48" s="54"/>
      <c r="I48" s="53"/>
      <c r="J48" s="55"/>
      <c r="K48" s="54"/>
      <c r="L48" s="54"/>
      <c r="M48" s="68"/>
    </row>
    <row r="49" spans="2:17" ht="12.6" customHeight="1" x14ac:dyDescent="0.15">
      <c r="D49" s="33" t="s">
        <v>12</v>
      </c>
      <c r="E49" s="33" t="s">
        <v>13</v>
      </c>
      <c r="F49" s="33" t="s">
        <v>14</v>
      </c>
      <c r="G49" s="33" t="s">
        <v>15</v>
      </c>
      <c r="H49" s="33" t="s">
        <v>16</v>
      </c>
      <c r="I49" s="33" t="s">
        <v>17</v>
      </c>
      <c r="J49" s="33" t="s">
        <v>18</v>
      </c>
      <c r="K49" s="33" t="s">
        <v>19</v>
      </c>
      <c r="L49" s="33" t="s">
        <v>20</v>
      </c>
      <c r="M49" s="33" t="s">
        <v>21</v>
      </c>
      <c r="N49" s="33" t="s">
        <v>22</v>
      </c>
      <c r="O49" s="33" t="s">
        <v>23</v>
      </c>
      <c r="P49" s="57" t="s">
        <v>24</v>
      </c>
      <c r="Q49" s="57" t="s">
        <v>82</v>
      </c>
    </row>
    <row r="50" spans="2:17" ht="12.6" customHeight="1" x14ac:dyDescent="0.15">
      <c r="B50" s="139" t="s">
        <v>139</v>
      </c>
      <c r="C50" s="139"/>
      <c r="D50" s="11">
        <f>IF($D$45="電気",0,D20/($D$42/100*$D$46/1000))</f>
        <v>260660.16</v>
      </c>
      <c r="E50" s="11">
        <f t="shared" ref="E50:O50" si="5">IF($D$45="電気",0,E20/($D$42/100*$D$46/1000))</f>
        <v>238938.48</v>
      </c>
      <c r="F50" s="11">
        <f t="shared" si="5"/>
        <v>281946.49599999998</v>
      </c>
      <c r="G50" s="11">
        <f t="shared" si="5"/>
        <v>281075.80800000002</v>
      </c>
      <c r="H50" s="11">
        <f t="shared" si="5"/>
        <v>268590.8</v>
      </c>
      <c r="I50" s="11">
        <f t="shared" si="5"/>
        <v>214202.88</v>
      </c>
      <c r="J50" s="11">
        <f t="shared" si="5"/>
        <v>277593.05600000004</v>
      </c>
      <c r="K50" s="11">
        <f t="shared" si="5"/>
        <v>277593.05600000004</v>
      </c>
      <c r="L50" s="11">
        <f t="shared" si="5"/>
        <v>278028.39999999997</v>
      </c>
      <c r="M50" s="11">
        <f t="shared" si="5"/>
        <v>278463.74400000001</v>
      </c>
      <c r="N50" s="11">
        <f t="shared" si="5"/>
        <v>280205.12</v>
      </c>
      <c r="O50" s="11">
        <f t="shared" si="5"/>
        <v>270265.2</v>
      </c>
      <c r="P50" s="11">
        <f>SUM(D50:O50)</f>
        <v>3207563.2</v>
      </c>
      <c r="Q50" s="58" t="s">
        <v>83</v>
      </c>
    </row>
    <row r="51" spans="2:17" ht="12.6" customHeight="1" x14ac:dyDescent="0.15">
      <c r="B51" s="139" t="s">
        <v>84</v>
      </c>
      <c r="C51" s="139"/>
      <c r="D51" s="12">
        <f>(D12/($D$41*$D$44))*$D$43*$D$44*D18*D19/1000</f>
        <v>1.1519999999999999</v>
      </c>
      <c r="E51" s="12">
        <f t="shared" ref="E51:O51" si="6">(E12/($D$41*$D$44))*$D$43*$D$44*E18*E19/1000</f>
        <v>1.056</v>
      </c>
      <c r="F51" s="12">
        <f t="shared" si="6"/>
        <v>1.248</v>
      </c>
      <c r="G51" s="12">
        <f t="shared" si="6"/>
        <v>1.248</v>
      </c>
      <c r="H51" s="12">
        <f t="shared" si="6"/>
        <v>1.2</v>
      </c>
      <c r="I51" s="12">
        <f t="shared" si="6"/>
        <v>0.96</v>
      </c>
      <c r="J51" s="12">
        <f t="shared" si="6"/>
        <v>1.248</v>
      </c>
      <c r="K51" s="12">
        <f t="shared" si="6"/>
        <v>1.248</v>
      </c>
      <c r="L51" s="12">
        <f t="shared" si="6"/>
        <v>1.248</v>
      </c>
      <c r="M51" s="12">
        <f t="shared" si="6"/>
        <v>1.248</v>
      </c>
      <c r="N51" s="12">
        <f t="shared" si="6"/>
        <v>1.248</v>
      </c>
      <c r="O51" s="12">
        <f t="shared" si="6"/>
        <v>1.2</v>
      </c>
      <c r="P51" s="12">
        <f>SUM(D51:O51)</f>
        <v>14.303999999999997</v>
      </c>
      <c r="Q51" s="57" t="s">
        <v>60</v>
      </c>
    </row>
    <row r="52" spans="2:17" ht="12.6" customHeight="1" x14ac:dyDescent="0.15">
      <c r="B52" s="66"/>
      <c r="C52" s="66"/>
      <c r="D52" s="67" t="s">
        <v>103</v>
      </c>
      <c r="E52" s="53"/>
      <c r="F52" s="55"/>
      <c r="H52" s="54"/>
      <c r="I52" s="53"/>
      <c r="J52" s="55"/>
      <c r="K52" s="54"/>
      <c r="L52" s="54"/>
      <c r="M52" s="68"/>
    </row>
    <row r="53" spans="2:17" ht="12.6" customHeight="1" x14ac:dyDescent="0.15">
      <c r="B53" s="53"/>
      <c r="C53" s="53"/>
      <c r="D53" s="22"/>
      <c r="E53" s="22"/>
      <c r="F53" s="22"/>
      <c r="G53" s="22"/>
      <c r="H53" s="22"/>
      <c r="I53" s="22"/>
      <c r="J53" s="22"/>
      <c r="K53" s="22"/>
      <c r="L53" s="22"/>
      <c r="M53" s="22"/>
      <c r="N53" s="22"/>
      <c r="O53" s="22"/>
      <c r="P53" s="22"/>
    </row>
    <row r="54" spans="2:17" ht="12.6" customHeight="1" x14ac:dyDescent="0.15">
      <c r="B54" s="69" t="s">
        <v>4</v>
      </c>
      <c r="C54" s="22"/>
      <c r="D54" s="70" t="s">
        <v>86</v>
      </c>
      <c r="E54" s="22"/>
      <c r="F54" s="22"/>
      <c r="G54" s="22"/>
      <c r="H54" s="22"/>
      <c r="I54" s="22"/>
      <c r="J54" s="22"/>
      <c r="K54" s="22"/>
      <c r="L54" s="22"/>
      <c r="M54" s="22"/>
      <c r="N54" s="22"/>
      <c r="O54" s="22"/>
      <c r="P54" s="22"/>
    </row>
    <row r="55" spans="2:17" ht="12.6" customHeight="1" x14ac:dyDescent="0.15">
      <c r="B55" s="22"/>
      <c r="C55" s="22"/>
      <c r="D55" s="22" t="s">
        <v>107</v>
      </c>
      <c r="E55" s="22"/>
      <c r="F55" s="22"/>
      <c r="G55" s="22"/>
      <c r="H55" s="22"/>
      <c r="I55" s="22" t="s">
        <v>87</v>
      </c>
      <c r="J55" s="22"/>
      <c r="K55" s="22"/>
      <c r="L55" s="22"/>
      <c r="M55" s="22"/>
      <c r="N55" s="22"/>
      <c r="O55" s="22"/>
      <c r="P55" s="5">
        <f>P57*I58+P60*I61</f>
        <v>3267.8418071874621</v>
      </c>
    </row>
    <row r="56" spans="2:17" ht="12.6" customHeight="1" x14ac:dyDescent="0.15">
      <c r="B56" s="22"/>
      <c r="C56" s="22"/>
      <c r="D56" s="22"/>
      <c r="E56" s="22"/>
      <c r="F56" s="22"/>
      <c r="G56" s="22"/>
      <c r="H56" s="22"/>
      <c r="I56" s="22"/>
      <c r="J56" s="22"/>
      <c r="K56" s="22"/>
      <c r="L56" s="22"/>
      <c r="M56" s="22"/>
      <c r="N56" s="22"/>
      <c r="O56" s="22"/>
      <c r="P56" s="71"/>
    </row>
    <row r="57" spans="2:17" ht="12.6" customHeight="1" x14ac:dyDescent="0.15">
      <c r="B57" s="53" t="s">
        <v>108</v>
      </c>
      <c r="C57" s="53"/>
      <c r="D57" s="72" t="s">
        <v>54</v>
      </c>
      <c r="E57" s="22"/>
      <c r="F57" s="22"/>
      <c r="G57" s="22"/>
      <c r="H57" s="22"/>
      <c r="I57" s="73" t="s">
        <v>63</v>
      </c>
      <c r="J57" s="22" t="s">
        <v>61</v>
      </c>
      <c r="K57" s="22" t="s">
        <v>115</v>
      </c>
      <c r="L57" s="22"/>
      <c r="M57" s="22"/>
      <c r="N57" s="22"/>
      <c r="O57" s="22"/>
      <c r="P57" s="5">
        <f>P34/1000</f>
        <v>1259.7946663524604</v>
      </c>
    </row>
    <row r="58" spans="2:17" ht="12.6" customHeight="1" x14ac:dyDescent="0.15">
      <c r="B58" s="53" t="s">
        <v>109</v>
      </c>
      <c r="C58" s="53"/>
      <c r="D58" s="72" t="s">
        <v>55</v>
      </c>
      <c r="E58" s="22"/>
      <c r="F58" s="22"/>
      <c r="G58" s="74" t="s">
        <v>62</v>
      </c>
      <c r="H58" s="10" t="str">
        <f>I57</f>
        <v>Kl</v>
      </c>
      <c r="I58" s="4">
        <v>2.5859999999999999</v>
      </c>
      <c r="J58" s="53" t="s">
        <v>75</v>
      </c>
      <c r="K58" s="114" t="s">
        <v>163</v>
      </c>
      <c r="L58" s="115"/>
      <c r="M58" s="115"/>
      <c r="N58" s="116"/>
      <c r="O58" s="22"/>
      <c r="P58" s="75"/>
    </row>
    <row r="59" spans="2:17" ht="12.6" customHeight="1" x14ac:dyDescent="0.15">
      <c r="C59" s="53"/>
      <c r="E59" s="22"/>
      <c r="F59" s="22"/>
      <c r="G59" s="53"/>
      <c r="H59" s="22"/>
      <c r="I59" s="76"/>
      <c r="J59" s="53"/>
      <c r="K59" s="48"/>
      <c r="L59" s="48"/>
      <c r="M59" s="48"/>
      <c r="N59" s="48"/>
      <c r="O59" s="22"/>
      <c r="P59" s="77"/>
    </row>
    <row r="60" spans="2:17" ht="12.6" customHeight="1" x14ac:dyDescent="0.15">
      <c r="B60" s="53" t="s">
        <v>110</v>
      </c>
      <c r="C60" s="53"/>
      <c r="D60" s="72" t="s">
        <v>56</v>
      </c>
      <c r="E60" s="22"/>
      <c r="F60" s="22"/>
      <c r="G60" s="22"/>
      <c r="H60" s="22"/>
      <c r="I60" s="22" t="s">
        <v>25</v>
      </c>
      <c r="J60" s="22"/>
      <c r="K60" s="22"/>
      <c r="L60" s="22"/>
      <c r="M60" s="22"/>
      <c r="N60" s="22"/>
      <c r="O60" s="22"/>
      <c r="P60" s="5">
        <f>P35</f>
        <v>17.880000000000003</v>
      </c>
    </row>
    <row r="61" spans="2:17" ht="12.6" customHeight="1" x14ac:dyDescent="0.15">
      <c r="B61" s="53" t="s">
        <v>111</v>
      </c>
      <c r="C61" s="53"/>
      <c r="D61" s="72" t="s">
        <v>5</v>
      </c>
      <c r="E61" s="22"/>
      <c r="F61" s="22"/>
      <c r="G61" s="22" t="s">
        <v>26</v>
      </c>
      <c r="H61" s="22"/>
      <c r="I61" s="78">
        <v>0.56000000000000005</v>
      </c>
      <c r="J61" s="53" t="s">
        <v>75</v>
      </c>
      <c r="K61" s="114" t="s">
        <v>164</v>
      </c>
      <c r="L61" s="115"/>
      <c r="M61" s="115"/>
      <c r="N61" s="116"/>
      <c r="O61" s="53"/>
      <c r="P61" s="22"/>
    </row>
    <row r="62" spans="2:17" ht="12.6" customHeight="1" x14ac:dyDescent="0.15">
      <c r="B62" s="22"/>
      <c r="C62" s="22"/>
      <c r="D62" s="22"/>
      <c r="E62" s="22"/>
      <c r="F62" s="22"/>
      <c r="G62" s="22"/>
      <c r="H62" s="22"/>
      <c r="I62" s="22"/>
      <c r="J62" s="22"/>
      <c r="K62" s="22"/>
      <c r="L62" s="22"/>
      <c r="M62" s="22"/>
      <c r="N62" s="22"/>
      <c r="O62" s="22"/>
      <c r="P62" s="22"/>
    </row>
    <row r="63" spans="2:17" ht="12.6" customHeight="1" x14ac:dyDescent="0.15">
      <c r="B63" s="22"/>
      <c r="C63" s="22"/>
      <c r="D63" s="22"/>
      <c r="E63" s="22"/>
      <c r="F63" s="22"/>
      <c r="G63" s="22"/>
      <c r="H63" s="22"/>
      <c r="I63" s="22"/>
      <c r="J63" s="22"/>
      <c r="K63" s="22"/>
      <c r="L63" s="22"/>
      <c r="M63" s="22"/>
      <c r="N63" s="22"/>
      <c r="O63" s="22"/>
      <c r="P63" s="22"/>
    </row>
    <row r="64" spans="2:17" ht="12.6" customHeight="1" x14ac:dyDescent="0.15">
      <c r="B64" s="69" t="s">
        <v>6</v>
      </c>
      <c r="C64" s="22"/>
      <c r="D64" s="70" t="s">
        <v>86</v>
      </c>
      <c r="E64" s="22"/>
      <c r="F64" s="22"/>
      <c r="G64" s="22"/>
      <c r="H64" s="22"/>
      <c r="I64" s="22"/>
      <c r="J64" s="22"/>
      <c r="K64" s="22"/>
      <c r="L64" s="22"/>
      <c r="M64" s="22"/>
      <c r="N64" s="22"/>
      <c r="O64" s="22"/>
      <c r="P64" s="22"/>
      <c r="Q64" s="22"/>
    </row>
    <row r="65" spans="2:17" ht="12.6" customHeight="1" x14ac:dyDescent="0.15">
      <c r="B65" s="22"/>
      <c r="C65" s="22"/>
      <c r="D65" s="22" t="s">
        <v>158</v>
      </c>
      <c r="E65" s="22"/>
      <c r="F65" s="22"/>
      <c r="G65" s="22" t="s">
        <v>1</v>
      </c>
      <c r="H65" s="22"/>
      <c r="I65" s="22"/>
      <c r="J65" s="22"/>
      <c r="K65" s="22"/>
      <c r="L65" s="22"/>
      <c r="M65" s="22"/>
      <c r="N65" s="22"/>
      <c r="O65" s="22"/>
      <c r="P65" s="9">
        <f>P67*I68+P70*I71+P73</f>
        <v>8.0102399999999996</v>
      </c>
      <c r="Q65" s="22"/>
    </row>
    <row r="66" spans="2:17" ht="12.6" customHeight="1" x14ac:dyDescent="0.15">
      <c r="B66" s="22"/>
      <c r="C66" s="22"/>
      <c r="D66" s="22"/>
      <c r="E66" s="22"/>
      <c r="F66" s="22"/>
      <c r="G66" s="22"/>
      <c r="H66" s="22"/>
      <c r="I66" s="22"/>
      <c r="J66" s="22"/>
      <c r="K66" s="22"/>
      <c r="L66" s="22"/>
      <c r="M66" s="22"/>
      <c r="N66" s="22"/>
      <c r="O66" s="22"/>
      <c r="P66" s="79"/>
      <c r="Q66" s="22"/>
    </row>
    <row r="67" spans="2:17" ht="12.6" customHeight="1" x14ac:dyDescent="0.15">
      <c r="B67" s="53" t="s">
        <v>112</v>
      </c>
      <c r="C67" s="53"/>
      <c r="D67" s="72" t="s">
        <v>57</v>
      </c>
      <c r="E67" s="22"/>
      <c r="F67" s="22"/>
      <c r="G67" s="22"/>
      <c r="H67" s="22"/>
      <c r="I67" s="73" t="s">
        <v>77</v>
      </c>
      <c r="J67" s="22" t="s">
        <v>61</v>
      </c>
      <c r="K67" s="22" t="s">
        <v>115</v>
      </c>
      <c r="L67" s="22"/>
      <c r="M67" s="22"/>
      <c r="N67" s="22"/>
      <c r="O67" s="22"/>
      <c r="P67" s="5">
        <f>P50/1000</f>
        <v>3207.5632000000001</v>
      </c>
      <c r="Q67" s="22"/>
    </row>
    <row r="68" spans="2:17" ht="12.6" customHeight="1" x14ac:dyDescent="0.15">
      <c r="B68" s="53" t="s">
        <v>113</v>
      </c>
      <c r="C68" s="53"/>
      <c r="D68" s="72" t="s">
        <v>55</v>
      </c>
      <c r="E68" s="22"/>
      <c r="F68" s="22"/>
      <c r="G68" s="74" t="s">
        <v>62</v>
      </c>
      <c r="H68" s="10" t="str">
        <f>I67</f>
        <v>ton</v>
      </c>
      <c r="I68" s="78">
        <v>0</v>
      </c>
      <c r="J68" s="53" t="s">
        <v>75</v>
      </c>
      <c r="K68" s="114" t="s">
        <v>165</v>
      </c>
      <c r="L68" s="129"/>
      <c r="M68" s="129"/>
      <c r="N68" s="130"/>
      <c r="O68" s="22"/>
      <c r="P68" s="80"/>
      <c r="Q68" s="22"/>
    </row>
    <row r="69" spans="2:17" ht="12.6" customHeight="1" x14ac:dyDescent="0.15">
      <c r="B69" s="53"/>
      <c r="C69" s="53"/>
      <c r="D69" s="22"/>
      <c r="E69" s="22"/>
      <c r="F69" s="22"/>
      <c r="G69" s="53"/>
      <c r="H69" s="22"/>
      <c r="I69" s="76"/>
      <c r="J69" s="53"/>
      <c r="K69" s="48"/>
      <c r="L69" s="48"/>
      <c r="M69" s="48"/>
      <c r="N69" s="48"/>
      <c r="O69" s="22"/>
      <c r="P69" s="81"/>
      <c r="Q69" s="22"/>
    </row>
    <row r="70" spans="2:17" ht="12.6" customHeight="1" x14ac:dyDescent="0.15">
      <c r="B70" s="53" t="s">
        <v>114</v>
      </c>
      <c r="C70" s="53"/>
      <c r="D70" s="22" t="s">
        <v>58</v>
      </c>
      <c r="E70" s="22"/>
      <c r="F70" s="22"/>
      <c r="G70" s="22"/>
      <c r="H70" s="22"/>
      <c r="I70" s="22" t="s">
        <v>25</v>
      </c>
      <c r="J70" s="22"/>
      <c r="K70" s="22"/>
      <c r="L70" s="22"/>
      <c r="M70" s="22"/>
      <c r="N70" s="22"/>
      <c r="O70" s="22"/>
      <c r="P70" s="5">
        <f>P51</f>
        <v>14.303999999999997</v>
      </c>
      <c r="Q70" s="22"/>
    </row>
    <row r="71" spans="2:17" ht="12.6" customHeight="1" x14ac:dyDescent="0.15">
      <c r="B71" s="53" t="s">
        <v>111</v>
      </c>
      <c r="C71" s="53"/>
      <c r="D71" s="22" t="s">
        <v>5</v>
      </c>
      <c r="E71" s="22"/>
      <c r="F71" s="22"/>
      <c r="G71" s="22" t="s">
        <v>26</v>
      </c>
      <c r="H71" s="22"/>
      <c r="I71" s="78">
        <f>I61</f>
        <v>0.56000000000000005</v>
      </c>
      <c r="J71" s="53" t="s">
        <v>75</v>
      </c>
      <c r="K71" s="131" t="str">
        <f>K61</f>
        <v>20XX年度JCM設備補助公募要領</v>
      </c>
      <c r="L71" s="132"/>
      <c r="M71" s="132"/>
      <c r="N71" s="133"/>
      <c r="O71" s="53"/>
      <c r="P71" s="76"/>
      <c r="Q71" s="22"/>
    </row>
    <row r="72" spans="2:17" ht="12.6" customHeight="1" x14ac:dyDescent="0.15">
      <c r="B72" s="53"/>
      <c r="C72" s="53"/>
      <c r="D72" s="22"/>
      <c r="E72" s="22"/>
      <c r="F72" s="22"/>
      <c r="G72" s="22"/>
      <c r="H72" s="22"/>
      <c r="I72" s="22"/>
      <c r="J72" s="22"/>
      <c r="K72" s="22"/>
      <c r="L72" s="22"/>
      <c r="M72" s="22"/>
      <c r="N72" s="22"/>
      <c r="O72" s="53"/>
      <c r="P72" s="76"/>
      <c r="Q72" s="22"/>
    </row>
    <row r="73" spans="2:17" ht="16.5" x14ac:dyDescent="0.15">
      <c r="B73" s="83" t="s">
        <v>140</v>
      </c>
      <c r="D73" s="82" t="s">
        <v>141</v>
      </c>
      <c r="E73" s="22"/>
      <c r="F73" s="22"/>
      <c r="G73" s="22"/>
      <c r="H73" s="22"/>
      <c r="I73" s="82" t="s">
        <v>1</v>
      </c>
      <c r="J73" s="22"/>
      <c r="K73" s="22"/>
      <c r="L73" s="22"/>
      <c r="M73" s="22"/>
      <c r="N73" s="22"/>
      <c r="O73" s="53"/>
      <c r="P73" s="9">
        <f>MAX(P76,P82)</f>
        <v>0</v>
      </c>
      <c r="Q73" s="22"/>
    </row>
    <row r="74" spans="2:17" ht="12.6" customHeight="1" x14ac:dyDescent="0.15">
      <c r="B74" s="84"/>
      <c r="C74" s="82"/>
      <c r="D74" s="82"/>
      <c r="E74" s="22"/>
      <c r="F74" s="22"/>
      <c r="G74" s="22"/>
      <c r="H74" s="22"/>
      <c r="I74" s="22"/>
      <c r="J74" s="22"/>
      <c r="K74" s="22"/>
      <c r="L74" s="22"/>
      <c r="M74" s="22"/>
      <c r="N74" s="22"/>
      <c r="O74" s="53"/>
      <c r="P74" s="76"/>
      <c r="Q74" s="22"/>
    </row>
    <row r="75" spans="2:17" ht="12.6" customHeight="1" x14ac:dyDescent="0.15">
      <c r="B75" s="85" t="s">
        <v>142</v>
      </c>
      <c r="C75" s="82"/>
      <c r="D75" s="82"/>
      <c r="E75" s="22"/>
      <c r="F75" s="22"/>
      <c r="G75" s="22"/>
      <c r="H75" s="22"/>
      <c r="I75" s="22"/>
      <c r="J75" s="22"/>
      <c r="K75" s="22"/>
      <c r="L75" s="22"/>
      <c r="M75" s="22"/>
      <c r="N75" s="22"/>
      <c r="O75" s="53"/>
      <c r="P75" s="76"/>
      <c r="Q75" s="22"/>
    </row>
    <row r="76" spans="2:17" ht="16.5" x14ac:dyDescent="0.15">
      <c r="B76" s="82"/>
      <c r="D76" s="84" t="s">
        <v>143</v>
      </c>
      <c r="E76" s="22"/>
      <c r="F76" s="22"/>
      <c r="G76" s="22"/>
      <c r="H76" s="22"/>
      <c r="I76" s="82" t="s">
        <v>1</v>
      </c>
      <c r="J76" s="22"/>
      <c r="K76" s="22"/>
      <c r="L76" s="22"/>
      <c r="M76" s="22"/>
      <c r="N76" s="22"/>
      <c r="O76" s="53"/>
      <c r="P76" s="9">
        <f>P77*P78*P79</f>
        <v>0</v>
      </c>
      <c r="Q76" s="22"/>
    </row>
    <row r="77" spans="2:17" ht="16.5" x14ac:dyDescent="0.15">
      <c r="B77" s="86" t="s">
        <v>144</v>
      </c>
      <c r="D77" s="82" t="s">
        <v>145</v>
      </c>
      <c r="E77" s="22"/>
      <c r="F77" s="22"/>
      <c r="G77" s="22"/>
      <c r="H77" s="22"/>
      <c r="I77" s="82" t="s">
        <v>159</v>
      </c>
      <c r="J77" s="22"/>
      <c r="K77" s="22"/>
      <c r="L77" s="22"/>
      <c r="M77" s="22"/>
      <c r="N77" s="22"/>
      <c r="O77" s="53"/>
      <c r="P77" s="78"/>
      <c r="Q77" s="101"/>
    </row>
    <row r="78" spans="2:17" ht="13.5" x14ac:dyDescent="0.15">
      <c r="B78" s="86" t="s">
        <v>146</v>
      </c>
      <c r="D78" s="82" t="s">
        <v>147</v>
      </c>
      <c r="E78" s="22"/>
      <c r="F78" s="22"/>
      <c r="G78" s="22"/>
      <c r="H78" s="22"/>
      <c r="I78" s="82" t="s">
        <v>160</v>
      </c>
      <c r="J78" s="22"/>
      <c r="K78" s="22"/>
      <c r="L78" s="22"/>
      <c r="M78" s="22"/>
      <c r="N78" s="22"/>
      <c r="O78" s="53"/>
      <c r="P78" s="78"/>
      <c r="Q78" s="22"/>
    </row>
    <row r="79" spans="2:17" ht="16.5" x14ac:dyDescent="0.15">
      <c r="B79" s="86" t="s">
        <v>148</v>
      </c>
      <c r="D79" s="82" t="s">
        <v>149</v>
      </c>
      <c r="E79" s="22"/>
      <c r="F79" s="22"/>
      <c r="G79" s="22"/>
      <c r="H79" s="22"/>
      <c r="I79" s="82" t="s">
        <v>137</v>
      </c>
      <c r="J79" s="22"/>
      <c r="K79" s="22"/>
      <c r="L79" s="22"/>
      <c r="M79" s="22"/>
      <c r="N79" s="22"/>
      <c r="O79" s="53"/>
      <c r="P79" s="78"/>
      <c r="Q79" s="22"/>
    </row>
    <row r="80" spans="2:17" ht="12.6" customHeight="1" x14ac:dyDescent="0.15">
      <c r="B80" s="82"/>
      <c r="C80" s="82"/>
      <c r="D80" s="82"/>
      <c r="E80" s="22"/>
      <c r="F80" s="22"/>
      <c r="G80" s="22"/>
      <c r="H80" s="22"/>
      <c r="I80" s="22"/>
      <c r="J80" s="22"/>
      <c r="K80" s="22"/>
      <c r="L80" s="22"/>
      <c r="M80" s="22"/>
      <c r="N80" s="22"/>
      <c r="O80" s="53"/>
      <c r="P80" s="76"/>
      <c r="Q80" s="22"/>
    </row>
    <row r="81" spans="2:17" ht="13.5" x14ac:dyDescent="0.15">
      <c r="B81" s="85" t="s">
        <v>150</v>
      </c>
      <c r="C81" s="82"/>
      <c r="D81" s="82"/>
      <c r="E81" s="22"/>
      <c r="F81" s="22"/>
      <c r="G81" s="22"/>
      <c r="H81" s="22"/>
      <c r="I81" s="22"/>
      <c r="J81" s="22"/>
      <c r="K81" s="22"/>
      <c r="L81" s="22"/>
      <c r="M81" s="22"/>
      <c r="N81" s="22"/>
      <c r="O81" s="53"/>
      <c r="P81" s="76"/>
      <c r="Q81" s="22"/>
    </row>
    <row r="82" spans="2:17" ht="16.5" x14ac:dyDescent="0.15">
      <c r="B82" s="82"/>
      <c r="D82" s="84" t="s">
        <v>151</v>
      </c>
      <c r="E82" s="22"/>
      <c r="F82" s="22"/>
      <c r="G82" s="22"/>
      <c r="H82" s="22"/>
      <c r="I82" s="82" t="s">
        <v>1</v>
      </c>
      <c r="J82" s="22"/>
      <c r="K82" s="22"/>
      <c r="L82" s="22"/>
      <c r="M82" s="22"/>
      <c r="N82" s="22"/>
      <c r="O82" s="53"/>
      <c r="P82" s="9">
        <f>P83*P84*P85</f>
        <v>0</v>
      </c>
      <c r="Q82" s="22"/>
    </row>
    <row r="83" spans="2:17" ht="13.5" x14ac:dyDescent="0.15">
      <c r="B83" s="86" t="s">
        <v>152</v>
      </c>
      <c r="D83" s="82" t="s">
        <v>153</v>
      </c>
      <c r="E83" s="22"/>
      <c r="F83" s="22"/>
      <c r="G83" s="22"/>
      <c r="H83" s="22"/>
      <c r="I83" s="82" t="s">
        <v>161</v>
      </c>
      <c r="J83" s="22"/>
      <c r="K83" s="22"/>
      <c r="L83" s="22"/>
      <c r="M83" s="22"/>
      <c r="N83" s="22"/>
      <c r="O83" s="53"/>
      <c r="P83" s="78"/>
      <c r="Q83" s="22"/>
    </row>
    <row r="84" spans="2:17" ht="13.5" x14ac:dyDescent="0.15">
      <c r="B84" s="86" t="s">
        <v>154</v>
      </c>
      <c r="D84" s="82" t="s">
        <v>155</v>
      </c>
      <c r="E84" s="22"/>
      <c r="F84" s="22"/>
      <c r="G84" s="22"/>
      <c r="H84" s="22"/>
      <c r="I84" s="82" t="s">
        <v>159</v>
      </c>
      <c r="J84" s="22"/>
      <c r="K84" s="22"/>
      <c r="L84" s="22"/>
      <c r="M84" s="22"/>
      <c r="N84" s="22"/>
      <c r="O84" s="53"/>
      <c r="P84" s="5">
        <f>P67</f>
        <v>3207.5632000000001</v>
      </c>
      <c r="Q84" s="101"/>
    </row>
    <row r="85" spans="2:17" ht="16.5" x14ac:dyDescent="0.15">
      <c r="B85" s="86" t="s">
        <v>156</v>
      </c>
      <c r="D85" s="82" t="s">
        <v>157</v>
      </c>
      <c r="E85" s="22"/>
      <c r="F85" s="22"/>
      <c r="G85" s="22"/>
      <c r="H85" s="22"/>
      <c r="I85" s="82" t="s">
        <v>162</v>
      </c>
      <c r="J85" s="22"/>
      <c r="K85" s="22"/>
      <c r="L85" s="22"/>
      <c r="M85" s="22"/>
      <c r="N85" s="22"/>
      <c r="O85" s="53"/>
      <c r="P85" s="78"/>
      <c r="Q85" s="22"/>
    </row>
    <row r="86" spans="2:17" ht="12.6" customHeight="1" x14ac:dyDescent="0.15">
      <c r="B86" s="53"/>
      <c r="C86" s="53"/>
      <c r="D86" s="22"/>
      <c r="E86" s="22"/>
      <c r="F86" s="22"/>
      <c r="G86" s="22"/>
      <c r="H86" s="22"/>
      <c r="I86" s="22"/>
      <c r="J86" s="22"/>
      <c r="K86" s="22"/>
      <c r="L86" s="22"/>
      <c r="M86" s="22"/>
      <c r="N86" s="22"/>
      <c r="O86" s="53"/>
      <c r="P86" s="76"/>
      <c r="Q86" s="22"/>
    </row>
    <row r="87" spans="2:17" ht="12.6" customHeight="1" x14ac:dyDescent="0.15">
      <c r="B87" s="53"/>
      <c r="C87" s="53"/>
      <c r="D87" s="22"/>
      <c r="E87" s="22"/>
      <c r="F87" s="22"/>
      <c r="G87" s="22"/>
      <c r="H87" s="22"/>
      <c r="I87" s="22"/>
      <c r="J87" s="22"/>
      <c r="K87" s="22"/>
      <c r="L87" s="22"/>
      <c r="M87" s="22"/>
      <c r="N87" s="22"/>
      <c r="O87" s="53"/>
      <c r="P87" s="76"/>
      <c r="Q87" s="22"/>
    </row>
    <row r="88" spans="2:17" ht="12.6" customHeight="1" x14ac:dyDescent="0.15">
      <c r="B88" s="69" t="s">
        <v>88</v>
      </c>
      <c r="C88" s="69"/>
      <c r="D88" s="22"/>
      <c r="E88" s="22"/>
      <c r="F88" s="22"/>
      <c r="G88" s="22"/>
      <c r="H88" s="22"/>
      <c r="I88" s="22"/>
      <c r="J88" s="22"/>
      <c r="K88" s="22"/>
      <c r="L88" s="22"/>
      <c r="M88" s="22"/>
      <c r="N88" s="22"/>
      <c r="O88" s="22"/>
      <c r="P88" s="22"/>
      <c r="Q88" s="22"/>
    </row>
    <row r="89" spans="2:17" ht="12.6" customHeight="1" x14ac:dyDescent="0.15">
      <c r="B89" s="53" t="s">
        <v>89</v>
      </c>
      <c r="C89" s="53"/>
      <c r="D89" s="22" t="s">
        <v>0</v>
      </c>
      <c r="E89" s="22"/>
      <c r="F89" s="22"/>
      <c r="G89" s="22" t="s">
        <v>1</v>
      </c>
      <c r="H89" s="22"/>
      <c r="I89" s="22"/>
      <c r="J89" s="22"/>
      <c r="K89" s="22"/>
      <c r="L89" s="22"/>
      <c r="M89" s="22"/>
      <c r="N89" s="22"/>
      <c r="O89" s="22"/>
      <c r="P89" s="5">
        <f>ROUNDDOWN((P55-P65),0)</f>
        <v>3259</v>
      </c>
    </row>
    <row r="90" spans="2:17" ht="12.6" customHeight="1" x14ac:dyDescent="0.15">
      <c r="B90" s="53"/>
      <c r="C90" s="53"/>
      <c r="D90" s="22" t="s">
        <v>90</v>
      </c>
      <c r="E90" s="22"/>
      <c r="F90" s="22"/>
      <c r="G90" s="22"/>
      <c r="H90" s="22"/>
      <c r="I90" s="22"/>
      <c r="J90" s="22"/>
      <c r="K90" s="22"/>
      <c r="L90" s="22"/>
      <c r="M90" s="22"/>
      <c r="N90" s="22"/>
      <c r="O90" s="22"/>
      <c r="P90" s="87"/>
    </row>
    <row r="91" spans="2:17" ht="12.6" customHeight="1" x14ac:dyDescent="0.15">
      <c r="B91" s="53" t="s">
        <v>91</v>
      </c>
      <c r="C91" s="53"/>
      <c r="D91" s="22" t="s">
        <v>2</v>
      </c>
      <c r="E91" s="22"/>
      <c r="F91" s="22"/>
      <c r="G91" s="22" t="s">
        <v>1</v>
      </c>
      <c r="H91" s="22"/>
      <c r="I91" s="22"/>
      <c r="J91" s="22"/>
      <c r="K91" s="22"/>
      <c r="L91" s="22"/>
      <c r="M91" s="22"/>
      <c r="N91" s="22"/>
      <c r="O91" s="22"/>
      <c r="P91" s="22"/>
    </row>
    <row r="92" spans="2:17" ht="12.6" customHeight="1" x14ac:dyDescent="0.15">
      <c r="B92" s="53" t="s">
        <v>92</v>
      </c>
      <c r="C92" s="53"/>
      <c r="D92" s="22" t="s">
        <v>3</v>
      </c>
      <c r="E92" s="22"/>
      <c r="F92" s="22"/>
      <c r="G92" s="22" t="s">
        <v>1</v>
      </c>
      <c r="H92" s="22"/>
      <c r="I92" s="22"/>
      <c r="J92" s="22"/>
      <c r="K92" s="22"/>
      <c r="L92" s="22"/>
      <c r="M92" s="22"/>
      <c r="N92" s="22"/>
      <c r="O92" s="22"/>
      <c r="P92" s="22"/>
    </row>
    <row r="93" spans="2:17" ht="12.6" customHeight="1" x14ac:dyDescent="0.15">
      <c r="B93" s="53"/>
      <c r="C93" s="53"/>
      <c r="D93" s="22"/>
      <c r="E93" s="22"/>
      <c r="F93" s="22"/>
      <c r="G93" s="22"/>
      <c r="H93" s="22"/>
      <c r="I93" s="22"/>
      <c r="J93" s="22"/>
      <c r="K93" s="22"/>
      <c r="L93" s="22"/>
      <c r="M93" s="22"/>
      <c r="N93" s="22"/>
      <c r="O93" s="22"/>
      <c r="P93" s="22"/>
    </row>
    <row r="94" spans="2:17" ht="12.6" customHeight="1" x14ac:dyDescent="0.15">
      <c r="B94" s="88" t="s">
        <v>93</v>
      </c>
      <c r="C94" s="89"/>
      <c r="D94" s="89"/>
      <c r="E94" s="89"/>
      <c r="F94" s="89"/>
      <c r="G94" s="89"/>
      <c r="H94" s="89"/>
      <c r="I94" s="89"/>
      <c r="J94" s="89"/>
      <c r="K94" s="89"/>
      <c r="L94" s="89"/>
      <c r="M94" s="89"/>
      <c r="N94" s="89"/>
      <c r="O94" s="89"/>
      <c r="P94" s="90"/>
      <c r="Q94" s="22"/>
    </row>
    <row r="95" spans="2:17" ht="12.6" customHeight="1" x14ac:dyDescent="0.15">
      <c r="B95" s="134"/>
      <c r="C95" s="135"/>
      <c r="D95" s="135"/>
      <c r="E95" s="135"/>
      <c r="F95" s="135"/>
      <c r="G95" s="135"/>
      <c r="H95" s="135"/>
      <c r="I95" s="135"/>
      <c r="J95" s="135"/>
      <c r="K95" s="135"/>
      <c r="L95" s="135"/>
      <c r="M95" s="135"/>
      <c r="N95" s="135"/>
      <c r="O95" s="135"/>
      <c r="P95" s="136"/>
      <c r="Q95" s="22"/>
    </row>
    <row r="96" spans="2:17" ht="12.6" customHeight="1" x14ac:dyDescent="0.15">
      <c r="B96" s="135"/>
      <c r="C96" s="135"/>
      <c r="D96" s="135"/>
      <c r="E96" s="135"/>
      <c r="F96" s="135"/>
      <c r="G96" s="135"/>
      <c r="H96" s="135"/>
      <c r="I96" s="135"/>
      <c r="J96" s="135"/>
      <c r="K96" s="135"/>
      <c r="L96" s="135"/>
      <c r="M96" s="135"/>
      <c r="N96" s="135"/>
      <c r="O96" s="135"/>
      <c r="P96" s="136"/>
      <c r="Q96" s="22"/>
    </row>
    <row r="97" spans="2:18" ht="12.6" customHeight="1" x14ac:dyDescent="0.15">
      <c r="B97" s="135"/>
      <c r="C97" s="135"/>
      <c r="D97" s="135"/>
      <c r="E97" s="135"/>
      <c r="F97" s="135"/>
      <c r="G97" s="135"/>
      <c r="H97" s="135"/>
      <c r="I97" s="135"/>
      <c r="J97" s="135"/>
      <c r="K97" s="135"/>
      <c r="L97" s="135"/>
      <c r="M97" s="135"/>
      <c r="N97" s="135"/>
      <c r="O97" s="135"/>
      <c r="P97" s="136"/>
      <c r="Q97" s="22"/>
    </row>
    <row r="98" spans="2:18" ht="12.6" customHeight="1" x14ac:dyDescent="0.15">
      <c r="B98" s="89"/>
      <c r="C98" s="89"/>
      <c r="D98" s="89"/>
      <c r="E98" s="89"/>
      <c r="F98" s="89"/>
      <c r="G98" s="89"/>
      <c r="H98" s="89"/>
      <c r="I98" s="89"/>
      <c r="J98" s="89"/>
      <c r="K98" s="89"/>
      <c r="L98" s="89"/>
      <c r="M98" s="89"/>
      <c r="N98" s="89"/>
      <c r="O98" s="89"/>
      <c r="P98" s="90"/>
      <c r="Q98" s="22"/>
    </row>
    <row r="99" spans="2:18" ht="12.6" customHeight="1" x14ac:dyDescent="0.15">
      <c r="B99" s="89"/>
      <c r="C99" s="89"/>
      <c r="D99" s="89"/>
      <c r="E99" s="89"/>
      <c r="F99" s="89"/>
      <c r="G99" s="89"/>
      <c r="H99" s="89"/>
      <c r="I99" s="89"/>
      <c r="J99" s="89"/>
      <c r="K99" s="89"/>
      <c r="L99" s="89"/>
      <c r="M99" s="89"/>
      <c r="N99" s="89"/>
      <c r="O99" s="89"/>
      <c r="P99" s="90"/>
      <c r="Q99" s="22"/>
    </row>
    <row r="100" spans="2:18" ht="12.6" customHeight="1" x14ac:dyDescent="0.15">
      <c r="B100" s="91" t="s">
        <v>171</v>
      </c>
      <c r="C100" s="92">
        <v>8</v>
      </c>
      <c r="D100" s="93" t="s">
        <v>64</v>
      </c>
      <c r="M100" s="22"/>
      <c r="N100" s="22"/>
      <c r="O100" s="70" t="s">
        <v>179</v>
      </c>
      <c r="P100" s="22"/>
      <c r="Q100" s="22"/>
    </row>
    <row r="101" spans="2:18" ht="12.6" customHeight="1" x14ac:dyDescent="0.15">
      <c r="B101" s="137" t="s">
        <v>65</v>
      </c>
      <c r="C101" s="138"/>
      <c r="D101" s="58" t="s">
        <v>66</v>
      </c>
      <c r="E101" s="58" t="s">
        <v>67</v>
      </c>
      <c r="F101" s="58" t="s">
        <v>68</v>
      </c>
      <c r="G101" s="58" t="s">
        <v>69</v>
      </c>
      <c r="H101" s="58" t="s">
        <v>70</v>
      </c>
      <c r="I101" s="58" t="s">
        <v>71</v>
      </c>
      <c r="J101" s="58" t="s">
        <v>72</v>
      </c>
      <c r="K101" s="58" t="s">
        <v>73</v>
      </c>
      <c r="L101" s="58"/>
      <c r="M101" s="58"/>
      <c r="N101" s="58"/>
      <c r="O101" s="58"/>
      <c r="P101" s="57" t="s">
        <v>74</v>
      </c>
      <c r="Q101" s="22"/>
      <c r="R101" s="22"/>
    </row>
    <row r="102" spans="2:18" ht="12.6" customHeight="1" x14ac:dyDescent="0.15">
      <c r="B102" s="94" t="s">
        <v>117</v>
      </c>
      <c r="C102" s="95" t="s">
        <v>118</v>
      </c>
      <c r="D102" s="4">
        <v>32130717</v>
      </c>
      <c r="E102" s="4">
        <v>34750877</v>
      </c>
      <c r="F102" s="4">
        <v>34856382</v>
      </c>
      <c r="G102" s="4">
        <v>36065823</v>
      </c>
      <c r="H102" s="4">
        <v>38490758</v>
      </c>
      <c r="I102" s="4">
        <v>38490758</v>
      </c>
      <c r="J102" s="4">
        <v>38490758</v>
      </c>
      <c r="K102" s="4">
        <v>38490758</v>
      </c>
      <c r="L102" s="96"/>
      <c r="M102" s="96"/>
      <c r="N102" s="96"/>
      <c r="O102" s="96"/>
      <c r="P102" s="97"/>
      <c r="Q102" s="22"/>
      <c r="R102" s="22"/>
    </row>
    <row r="103" spans="2:18" ht="12.6" customHeight="1" x14ac:dyDescent="0.15">
      <c r="B103" s="94" t="s">
        <v>119</v>
      </c>
      <c r="C103" s="95" t="s">
        <v>120</v>
      </c>
      <c r="D103" s="5">
        <f>$P$67*D102/$P$20</f>
        <v>2677.5597500000008</v>
      </c>
      <c r="E103" s="5">
        <f t="shared" ref="E103:K103" si="7">$P$67*E102/$P$20</f>
        <v>2895.9064166666676</v>
      </c>
      <c r="F103" s="5">
        <f t="shared" si="7"/>
        <v>2904.6985000000009</v>
      </c>
      <c r="G103" s="5">
        <f t="shared" si="7"/>
        <v>3005.4852500000006</v>
      </c>
      <c r="H103" s="5">
        <f t="shared" si="7"/>
        <v>3207.5631666666677</v>
      </c>
      <c r="I103" s="5">
        <f t="shared" si="7"/>
        <v>3207.5631666666677</v>
      </c>
      <c r="J103" s="5">
        <f t="shared" si="7"/>
        <v>3207.5631666666677</v>
      </c>
      <c r="K103" s="5">
        <f t="shared" si="7"/>
        <v>3207.5631666666677</v>
      </c>
      <c r="L103" s="6"/>
      <c r="M103" s="6"/>
      <c r="N103" s="6"/>
      <c r="O103" s="6"/>
      <c r="P103" s="97"/>
      <c r="Q103" s="22"/>
      <c r="R103" s="22"/>
    </row>
    <row r="104" spans="2:18" ht="12.6" customHeight="1" x14ac:dyDescent="0.15">
      <c r="B104" s="94" t="s">
        <v>121</v>
      </c>
      <c r="C104" s="95" t="s">
        <v>122</v>
      </c>
      <c r="D104" s="4">
        <v>1200</v>
      </c>
      <c r="E104" s="4">
        <v>2160</v>
      </c>
      <c r="F104" s="4">
        <v>3120</v>
      </c>
      <c r="G104" s="4">
        <v>3120</v>
      </c>
      <c r="H104" s="4">
        <v>3240</v>
      </c>
      <c r="I104" s="4">
        <v>3240</v>
      </c>
      <c r="J104" s="4">
        <v>3240</v>
      </c>
      <c r="K104" s="4">
        <v>3240</v>
      </c>
      <c r="L104" s="96"/>
      <c r="M104" s="96"/>
      <c r="N104" s="96"/>
      <c r="O104" s="96"/>
      <c r="P104" s="97"/>
      <c r="Q104" s="22"/>
      <c r="R104" s="22"/>
    </row>
    <row r="105" spans="2:18" ht="12.6" customHeight="1" x14ac:dyDescent="0.15">
      <c r="B105" s="94" t="s">
        <v>123</v>
      </c>
      <c r="C105" s="95" t="s">
        <v>124</v>
      </c>
      <c r="D105" s="7">
        <f>IF(D104&lt;=D103,D104,D103)</f>
        <v>1200</v>
      </c>
      <c r="E105" s="7">
        <f t="shared" ref="E105:K105" si="8">IF(E104&lt;=E103,E104,E103)</f>
        <v>2160</v>
      </c>
      <c r="F105" s="7">
        <f t="shared" si="8"/>
        <v>2904.6985000000009</v>
      </c>
      <c r="G105" s="7">
        <f t="shared" si="8"/>
        <v>3005.4852500000006</v>
      </c>
      <c r="H105" s="7">
        <f t="shared" si="8"/>
        <v>3207.5631666666677</v>
      </c>
      <c r="I105" s="7">
        <f t="shared" si="8"/>
        <v>3207.5631666666677</v>
      </c>
      <c r="J105" s="7">
        <f t="shared" si="8"/>
        <v>3207.5631666666677</v>
      </c>
      <c r="K105" s="7">
        <f t="shared" si="8"/>
        <v>3207.5631666666677</v>
      </c>
      <c r="L105" s="6"/>
      <c r="M105" s="6"/>
      <c r="N105" s="6"/>
      <c r="O105" s="6"/>
      <c r="P105" s="97"/>
      <c r="Q105" s="22"/>
      <c r="R105" s="22"/>
    </row>
    <row r="106" spans="2:18" ht="12.6" customHeight="1" x14ac:dyDescent="0.15">
      <c r="B106" s="98" t="s">
        <v>0</v>
      </c>
      <c r="C106" s="99" t="s">
        <v>94</v>
      </c>
      <c r="D106" s="5">
        <f t="shared" ref="D106:K106" si="9">$P$89*D105/$P$67</f>
        <v>1219.2433184169215</v>
      </c>
      <c r="E106" s="5">
        <f t="shared" si="9"/>
        <v>2194.6379731504589</v>
      </c>
      <c r="F106" s="5">
        <f t="shared" si="9"/>
        <v>2951.2785317838798</v>
      </c>
      <c r="G106" s="5">
        <f t="shared" si="9"/>
        <v>3053.6815080525935</v>
      </c>
      <c r="H106" s="5">
        <f t="shared" si="9"/>
        <v>3258.9999661321312</v>
      </c>
      <c r="I106" s="5">
        <f t="shared" si="9"/>
        <v>3258.9999661321312</v>
      </c>
      <c r="J106" s="5">
        <f t="shared" si="9"/>
        <v>3258.9999661321312</v>
      </c>
      <c r="K106" s="5">
        <f t="shared" si="9"/>
        <v>3258.9999661321312</v>
      </c>
      <c r="L106" s="6"/>
      <c r="M106" s="6"/>
      <c r="N106" s="6"/>
      <c r="O106" s="6"/>
      <c r="P106" s="5">
        <f>SUM(D106:O106)</f>
        <v>22454.841195932378</v>
      </c>
      <c r="Q106" s="22"/>
      <c r="R106" s="22"/>
    </row>
    <row r="107" spans="2:18" ht="12.6" customHeight="1" x14ac:dyDescent="0.15">
      <c r="B107" s="22"/>
      <c r="C107" s="22"/>
      <c r="D107" s="22"/>
      <c r="E107" s="22"/>
      <c r="F107" s="22"/>
      <c r="G107" s="22"/>
      <c r="H107" s="22"/>
      <c r="I107" s="22"/>
      <c r="J107" s="22"/>
      <c r="K107" s="22"/>
      <c r="M107" s="75"/>
      <c r="N107" s="53"/>
      <c r="O107" s="22"/>
      <c r="P107" s="22"/>
      <c r="Q107" s="22"/>
    </row>
    <row r="108" spans="2:18" ht="12.6" customHeight="1" x14ac:dyDescent="0.15">
      <c r="B108" s="22"/>
      <c r="C108" s="22"/>
      <c r="D108" s="22"/>
      <c r="E108" s="22"/>
      <c r="F108" s="22"/>
      <c r="G108" s="22"/>
      <c r="H108" s="22"/>
      <c r="I108" s="22"/>
      <c r="J108" s="22"/>
      <c r="K108" s="22"/>
      <c r="L108" s="22"/>
      <c r="M108" s="22"/>
      <c r="N108" s="22"/>
      <c r="P108" s="8">
        <f>ROUNDDOWN((P106/C100),0)</f>
        <v>2806</v>
      </c>
      <c r="Q108" s="100" t="s">
        <v>95</v>
      </c>
    </row>
    <row r="109" spans="2:18" ht="12.6" customHeight="1" x14ac:dyDescent="0.15">
      <c r="B109" s="101"/>
      <c r="C109" s="22"/>
      <c r="D109" s="22"/>
      <c r="E109" s="22"/>
      <c r="F109" s="22"/>
      <c r="G109" s="22"/>
      <c r="H109" s="22"/>
      <c r="I109" s="22"/>
      <c r="J109" s="22"/>
      <c r="K109" s="22"/>
      <c r="L109" s="22"/>
      <c r="M109" s="22"/>
      <c r="N109" s="22"/>
      <c r="O109" s="22"/>
      <c r="P109" s="87" t="s">
        <v>96</v>
      </c>
      <c r="Q109" s="22"/>
    </row>
  </sheetData>
  <sheetProtection algorithmName="SHA-512" hashValue="BVT7STnNJcvVYLBtsCY0v43e/fU2NOQWiL08VWPwRyiJfWVMtnzcugo2NK+Wf4GCUvii6MNsNvk5W8uIGg3J/Q==" saltValue="+30p1+1YqK551nsyK4BL/w==" spinCount="100000" sheet="1" objects="1" scenarios="1"/>
  <mergeCells count="61">
    <mergeCell ref="B16:C16"/>
    <mergeCell ref="B17:C17"/>
    <mergeCell ref="B18:C18"/>
    <mergeCell ref="C4:J4"/>
    <mergeCell ref="B5:B7"/>
    <mergeCell ref="D5:J5"/>
    <mergeCell ref="D6:F6"/>
    <mergeCell ref="H6:J6"/>
    <mergeCell ref="D7:F7"/>
    <mergeCell ref="G7:J7"/>
    <mergeCell ref="C8:J8"/>
    <mergeCell ref="B12:C12"/>
    <mergeCell ref="B13:C13"/>
    <mergeCell ref="B14:C14"/>
    <mergeCell ref="B15:C15"/>
    <mergeCell ref="K68:N68"/>
    <mergeCell ref="K71:N71"/>
    <mergeCell ref="B95:P97"/>
    <mergeCell ref="B101:C101"/>
    <mergeCell ref="B35:C35"/>
    <mergeCell ref="B41:C41"/>
    <mergeCell ref="D41:F41"/>
    <mergeCell ref="B42:C42"/>
    <mergeCell ref="D42:F42"/>
    <mergeCell ref="J47:M47"/>
    <mergeCell ref="B50:C50"/>
    <mergeCell ref="B51:C51"/>
    <mergeCell ref="B43:C43"/>
    <mergeCell ref="D43:F43"/>
    <mergeCell ref="B44:C44"/>
    <mergeCell ref="D44:F44"/>
    <mergeCell ref="B25:C25"/>
    <mergeCell ref="D25:F25"/>
    <mergeCell ref="B26:C26"/>
    <mergeCell ref="K58:N58"/>
    <mergeCell ref="K61:N61"/>
    <mergeCell ref="B34:C34"/>
    <mergeCell ref="B27:C27"/>
    <mergeCell ref="D26:F26"/>
    <mergeCell ref="D27:F27"/>
    <mergeCell ref="D28:F28"/>
    <mergeCell ref="D29:F29"/>
    <mergeCell ref="B31:C31"/>
    <mergeCell ref="B28:C28"/>
    <mergeCell ref="B29:C29"/>
    <mergeCell ref="D30:F30"/>
    <mergeCell ref="D31:F31"/>
    <mergeCell ref="B19:C19"/>
    <mergeCell ref="B20:C20"/>
    <mergeCell ref="B24:C24"/>
    <mergeCell ref="D24:F24"/>
    <mergeCell ref="I24:J24"/>
    <mergeCell ref="D45:F45"/>
    <mergeCell ref="B46:C46"/>
    <mergeCell ref="D46:F46"/>
    <mergeCell ref="I31:L31"/>
    <mergeCell ref="B39:C39"/>
    <mergeCell ref="D39:F39"/>
    <mergeCell ref="I39:J39"/>
    <mergeCell ref="B40:C40"/>
    <mergeCell ref="D40:F40"/>
  </mergeCells>
  <phoneticPr fontId="1"/>
  <pageMargins left="0.23622047244094491" right="0.23622047244094491" top="0.74803149606299213" bottom="0.74803149606299213" header="0.31496062992125984" footer="0.31496062992125984"/>
  <pageSetup paperSize="9" scale="72" fitToHeight="2" orientation="landscape" r:id="rId1"/>
  <rowBreaks count="1" manualBreakCount="1">
    <brk id="53" max="1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9330A-5B08-40ED-B345-6537022272EC}">
  <dimension ref="B2:V109"/>
  <sheetViews>
    <sheetView view="pageBreakPreview" zoomScaleNormal="85" zoomScaleSheetLayoutView="100" workbookViewId="0">
      <selection activeCell="B2" sqref="B2"/>
    </sheetView>
  </sheetViews>
  <sheetFormatPr defaultRowHeight="12.6" customHeight="1" x14ac:dyDescent="0.15"/>
  <cols>
    <col min="1" max="1" width="2.5" style="17" customWidth="1"/>
    <col min="2" max="2" width="21.875" style="17" customWidth="1"/>
    <col min="3" max="3" width="10.25" style="17" customWidth="1"/>
    <col min="4" max="15" width="9.75" style="17" customWidth="1"/>
    <col min="16" max="16" width="14" style="17" customWidth="1"/>
    <col min="17" max="17" width="11.75" style="17" bestFit="1" customWidth="1"/>
    <col min="18" max="18" width="3.125" style="17" customWidth="1"/>
    <col min="19" max="258" width="8.875" style="17"/>
    <col min="259" max="259" width="27.375" style="17" customWidth="1"/>
    <col min="260" max="261" width="8.875" style="17" customWidth="1"/>
    <col min="262" max="271" width="9.5" style="17" bestFit="1" customWidth="1"/>
    <col min="272" max="272" width="17.5" style="17" customWidth="1"/>
    <col min="273" max="514" width="8.875" style="17"/>
    <col min="515" max="515" width="27.375" style="17" customWidth="1"/>
    <col min="516" max="517" width="8.875" style="17" customWidth="1"/>
    <col min="518" max="527" width="9.5" style="17" bestFit="1" customWidth="1"/>
    <col min="528" max="528" width="17.5" style="17" customWidth="1"/>
    <col min="529" max="770" width="8.875" style="17"/>
    <col min="771" max="771" width="27.375" style="17" customWidth="1"/>
    <col min="772" max="773" width="8.875" style="17" customWidth="1"/>
    <col min="774" max="783" width="9.5" style="17" bestFit="1" customWidth="1"/>
    <col min="784" max="784" width="17.5" style="17" customWidth="1"/>
    <col min="785" max="1026" width="8.875" style="17"/>
    <col min="1027" max="1027" width="27.375" style="17" customWidth="1"/>
    <col min="1028" max="1029" width="8.875" style="17" customWidth="1"/>
    <col min="1030" max="1039" width="9.5" style="17" bestFit="1" customWidth="1"/>
    <col min="1040" max="1040" width="17.5" style="17" customWidth="1"/>
    <col min="1041" max="1282" width="8.875" style="17"/>
    <col min="1283" max="1283" width="27.375" style="17" customWidth="1"/>
    <col min="1284" max="1285" width="8.875" style="17" customWidth="1"/>
    <col min="1286" max="1295" width="9.5" style="17" bestFit="1" customWidth="1"/>
    <col min="1296" max="1296" width="17.5" style="17" customWidth="1"/>
    <col min="1297" max="1538" width="8.875" style="17"/>
    <col min="1539" max="1539" width="27.375" style="17" customWidth="1"/>
    <col min="1540" max="1541" width="8.875" style="17" customWidth="1"/>
    <col min="1542" max="1551" width="9.5" style="17" bestFit="1" customWidth="1"/>
    <col min="1552" max="1552" width="17.5" style="17" customWidth="1"/>
    <col min="1553" max="1794" width="8.875" style="17"/>
    <col min="1795" max="1795" width="27.375" style="17" customWidth="1"/>
    <col min="1796" max="1797" width="8.875" style="17" customWidth="1"/>
    <col min="1798" max="1807" width="9.5" style="17" bestFit="1" customWidth="1"/>
    <col min="1808" max="1808" width="17.5" style="17" customWidth="1"/>
    <col min="1809" max="2050" width="8.875" style="17"/>
    <col min="2051" max="2051" width="27.375" style="17" customWidth="1"/>
    <col min="2052" max="2053" width="8.875" style="17" customWidth="1"/>
    <col min="2054" max="2063" width="9.5" style="17" bestFit="1" customWidth="1"/>
    <col min="2064" max="2064" width="17.5" style="17" customWidth="1"/>
    <col min="2065" max="2306" width="8.875" style="17"/>
    <col min="2307" max="2307" width="27.375" style="17" customWidth="1"/>
    <col min="2308" max="2309" width="8.875" style="17" customWidth="1"/>
    <col min="2310" max="2319" width="9.5" style="17" bestFit="1" customWidth="1"/>
    <col min="2320" max="2320" width="17.5" style="17" customWidth="1"/>
    <col min="2321" max="2562" width="8.875" style="17"/>
    <col min="2563" max="2563" width="27.375" style="17" customWidth="1"/>
    <col min="2564" max="2565" width="8.875" style="17" customWidth="1"/>
    <col min="2566" max="2575" width="9.5" style="17" bestFit="1" customWidth="1"/>
    <col min="2576" max="2576" width="17.5" style="17" customWidth="1"/>
    <col min="2577" max="2818" width="8.875" style="17"/>
    <col min="2819" max="2819" width="27.375" style="17" customWidth="1"/>
    <col min="2820" max="2821" width="8.875" style="17" customWidth="1"/>
    <col min="2822" max="2831" width="9.5" style="17" bestFit="1" customWidth="1"/>
    <col min="2832" max="2832" width="17.5" style="17" customWidth="1"/>
    <col min="2833" max="3074" width="8.875" style="17"/>
    <col min="3075" max="3075" width="27.375" style="17" customWidth="1"/>
    <col min="3076" max="3077" width="8.875" style="17" customWidth="1"/>
    <col min="3078" max="3087" width="9.5" style="17" bestFit="1" customWidth="1"/>
    <col min="3088" max="3088" width="17.5" style="17" customWidth="1"/>
    <col min="3089" max="3330" width="8.875" style="17"/>
    <col min="3331" max="3331" width="27.375" style="17" customWidth="1"/>
    <col min="3332" max="3333" width="8.875" style="17" customWidth="1"/>
    <col min="3334" max="3343" width="9.5" style="17" bestFit="1" customWidth="1"/>
    <col min="3344" max="3344" width="17.5" style="17" customWidth="1"/>
    <col min="3345" max="3586" width="8.875" style="17"/>
    <col min="3587" max="3587" width="27.375" style="17" customWidth="1"/>
    <col min="3588" max="3589" width="8.875" style="17" customWidth="1"/>
    <col min="3590" max="3599" width="9.5" style="17" bestFit="1" customWidth="1"/>
    <col min="3600" max="3600" width="17.5" style="17" customWidth="1"/>
    <col min="3601" max="3842" width="8.875" style="17"/>
    <col min="3843" max="3843" width="27.375" style="17" customWidth="1"/>
    <col min="3844" max="3845" width="8.875" style="17" customWidth="1"/>
    <col min="3846" max="3855" width="9.5" style="17" bestFit="1" customWidth="1"/>
    <col min="3856" max="3856" width="17.5" style="17" customWidth="1"/>
    <col min="3857" max="4098" width="8.875" style="17"/>
    <col min="4099" max="4099" width="27.375" style="17" customWidth="1"/>
    <col min="4100" max="4101" width="8.875" style="17" customWidth="1"/>
    <col min="4102" max="4111" width="9.5" style="17" bestFit="1" customWidth="1"/>
    <col min="4112" max="4112" width="17.5" style="17" customWidth="1"/>
    <col min="4113" max="4354" width="8.875" style="17"/>
    <col min="4355" max="4355" width="27.375" style="17" customWidth="1"/>
    <col min="4356" max="4357" width="8.875" style="17" customWidth="1"/>
    <col min="4358" max="4367" width="9.5" style="17" bestFit="1" customWidth="1"/>
    <col min="4368" max="4368" width="17.5" style="17" customWidth="1"/>
    <col min="4369" max="4610" width="8.875" style="17"/>
    <col min="4611" max="4611" width="27.375" style="17" customWidth="1"/>
    <col min="4612" max="4613" width="8.875" style="17" customWidth="1"/>
    <col min="4614" max="4623" width="9.5" style="17" bestFit="1" customWidth="1"/>
    <col min="4624" max="4624" width="17.5" style="17" customWidth="1"/>
    <col min="4625" max="4866" width="8.875" style="17"/>
    <col min="4867" max="4867" width="27.375" style="17" customWidth="1"/>
    <col min="4868" max="4869" width="8.875" style="17" customWidth="1"/>
    <col min="4870" max="4879" width="9.5" style="17" bestFit="1" customWidth="1"/>
    <col min="4880" max="4880" width="17.5" style="17" customWidth="1"/>
    <col min="4881" max="5122" width="8.875" style="17"/>
    <col min="5123" max="5123" width="27.375" style="17" customWidth="1"/>
    <col min="5124" max="5125" width="8.875" style="17" customWidth="1"/>
    <col min="5126" max="5135" width="9.5" style="17" bestFit="1" customWidth="1"/>
    <col min="5136" max="5136" width="17.5" style="17" customWidth="1"/>
    <col min="5137" max="5378" width="8.875" style="17"/>
    <col min="5379" max="5379" width="27.375" style="17" customWidth="1"/>
    <col min="5380" max="5381" width="8.875" style="17" customWidth="1"/>
    <col min="5382" max="5391" width="9.5" style="17" bestFit="1" customWidth="1"/>
    <col min="5392" max="5392" width="17.5" style="17" customWidth="1"/>
    <col min="5393" max="5634" width="8.875" style="17"/>
    <col min="5635" max="5635" width="27.375" style="17" customWidth="1"/>
    <col min="5636" max="5637" width="8.875" style="17" customWidth="1"/>
    <col min="5638" max="5647" width="9.5" style="17" bestFit="1" customWidth="1"/>
    <col min="5648" max="5648" width="17.5" style="17" customWidth="1"/>
    <col min="5649" max="5890" width="8.875" style="17"/>
    <col min="5891" max="5891" width="27.375" style="17" customWidth="1"/>
    <col min="5892" max="5893" width="8.875" style="17" customWidth="1"/>
    <col min="5894" max="5903" width="9.5" style="17" bestFit="1" customWidth="1"/>
    <col min="5904" max="5904" width="17.5" style="17" customWidth="1"/>
    <col min="5905" max="6146" width="8.875" style="17"/>
    <col min="6147" max="6147" width="27.375" style="17" customWidth="1"/>
    <col min="6148" max="6149" width="8.875" style="17" customWidth="1"/>
    <col min="6150" max="6159" width="9.5" style="17" bestFit="1" customWidth="1"/>
    <col min="6160" max="6160" width="17.5" style="17" customWidth="1"/>
    <col min="6161" max="6402" width="8.875" style="17"/>
    <col min="6403" max="6403" width="27.375" style="17" customWidth="1"/>
    <col min="6404" max="6405" width="8.875" style="17" customWidth="1"/>
    <col min="6406" max="6415" width="9.5" style="17" bestFit="1" customWidth="1"/>
    <col min="6416" max="6416" width="17.5" style="17" customWidth="1"/>
    <col min="6417" max="6658" width="8.875" style="17"/>
    <col min="6659" max="6659" width="27.375" style="17" customWidth="1"/>
    <col min="6660" max="6661" width="8.875" style="17" customWidth="1"/>
    <col min="6662" max="6671" width="9.5" style="17" bestFit="1" customWidth="1"/>
    <col min="6672" max="6672" width="17.5" style="17" customWidth="1"/>
    <col min="6673" max="6914" width="8.875" style="17"/>
    <col min="6915" max="6915" width="27.375" style="17" customWidth="1"/>
    <col min="6916" max="6917" width="8.875" style="17" customWidth="1"/>
    <col min="6918" max="6927" width="9.5" style="17" bestFit="1" customWidth="1"/>
    <col min="6928" max="6928" width="17.5" style="17" customWidth="1"/>
    <col min="6929" max="7170" width="8.875" style="17"/>
    <col min="7171" max="7171" width="27.375" style="17" customWidth="1"/>
    <col min="7172" max="7173" width="8.875" style="17" customWidth="1"/>
    <col min="7174" max="7183" width="9.5" style="17" bestFit="1" customWidth="1"/>
    <col min="7184" max="7184" width="17.5" style="17" customWidth="1"/>
    <col min="7185" max="7426" width="8.875" style="17"/>
    <col min="7427" max="7427" width="27.375" style="17" customWidth="1"/>
    <col min="7428" max="7429" width="8.875" style="17" customWidth="1"/>
    <col min="7430" max="7439" width="9.5" style="17" bestFit="1" customWidth="1"/>
    <col min="7440" max="7440" width="17.5" style="17" customWidth="1"/>
    <col min="7441" max="7682" width="8.875" style="17"/>
    <col min="7683" max="7683" width="27.375" style="17" customWidth="1"/>
    <col min="7684" max="7685" width="8.875" style="17" customWidth="1"/>
    <col min="7686" max="7695" width="9.5" style="17" bestFit="1" customWidth="1"/>
    <col min="7696" max="7696" width="17.5" style="17" customWidth="1"/>
    <col min="7697" max="7938" width="8.875" style="17"/>
    <col min="7939" max="7939" width="27.375" style="17" customWidth="1"/>
    <col min="7940" max="7941" width="8.875" style="17" customWidth="1"/>
    <col min="7942" max="7951" width="9.5" style="17" bestFit="1" customWidth="1"/>
    <col min="7952" max="7952" width="17.5" style="17" customWidth="1"/>
    <col min="7953" max="8194" width="8.875" style="17"/>
    <col min="8195" max="8195" width="27.375" style="17" customWidth="1"/>
    <col min="8196" max="8197" width="8.875" style="17" customWidth="1"/>
    <col min="8198" max="8207" width="9.5" style="17" bestFit="1" customWidth="1"/>
    <col min="8208" max="8208" width="17.5" style="17" customWidth="1"/>
    <col min="8209" max="8450" width="8.875" style="17"/>
    <col min="8451" max="8451" width="27.375" style="17" customWidth="1"/>
    <col min="8452" max="8453" width="8.875" style="17" customWidth="1"/>
    <col min="8454" max="8463" width="9.5" style="17" bestFit="1" customWidth="1"/>
    <col min="8464" max="8464" width="17.5" style="17" customWidth="1"/>
    <col min="8465" max="8706" width="8.875" style="17"/>
    <col min="8707" max="8707" width="27.375" style="17" customWidth="1"/>
    <col min="8708" max="8709" width="8.875" style="17" customWidth="1"/>
    <col min="8710" max="8719" width="9.5" style="17" bestFit="1" customWidth="1"/>
    <col min="8720" max="8720" width="17.5" style="17" customWidth="1"/>
    <col min="8721" max="8962" width="8.875" style="17"/>
    <col min="8963" max="8963" width="27.375" style="17" customWidth="1"/>
    <col min="8964" max="8965" width="8.875" style="17" customWidth="1"/>
    <col min="8966" max="8975" width="9.5" style="17" bestFit="1" customWidth="1"/>
    <col min="8976" max="8976" width="17.5" style="17" customWidth="1"/>
    <col min="8977" max="9218" width="8.875" style="17"/>
    <col min="9219" max="9219" width="27.375" style="17" customWidth="1"/>
    <col min="9220" max="9221" width="8.875" style="17" customWidth="1"/>
    <col min="9222" max="9231" width="9.5" style="17" bestFit="1" customWidth="1"/>
    <col min="9232" max="9232" width="17.5" style="17" customWidth="1"/>
    <col min="9233" max="9474" width="8.875" style="17"/>
    <col min="9475" max="9475" width="27.375" style="17" customWidth="1"/>
    <col min="9476" max="9477" width="8.875" style="17" customWidth="1"/>
    <col min="9478" max="9487" width="9.5" style="17" bestFit="1" customWidth="1"/>
    <col min="9488" max="9488" width="17.5" style="17" customWidth="1"/>
    <col min="9489" max="9730" width="8.875" style="17"/>
    <col min="9731" max="9731" width="27.375" style="17" customWidth="1"/>
    <col min="9732" max="9733" width="8.875" style="17" customWidth="1"/>
    <col min="9734" max="9743" width="9.5" style="17" bestFit="1" customWidth="1"/>
    <col min="9744" max="9744" width="17.5" style="17" customWidth="1"/>
    <col min="9745" max="9986" width="8.875" style="17"/>
    <col min="9987" max="9987" width="27.375" style="17" customWidth="1"/>
    <col min="9988" max="9989" width="8.875" style="17" customWidth="1"/>
    <col min="9990" max="9999" width="9.5" style="17" bestFit="1" customWidth="1"/>
    <col min="10000" max="10000" width="17.5" style="17" customWidth="1"/>
    <col min="10001" max="10242" width="8.875" style="17"/>
    <col min="10243" max="10243" width="27.375" style="17" customWidth="1"/>
    <col min="10244" max="10245" width="8.875" style="17" customWidth="1"/>
    <col min="10246" max="10255" width="9.5" style="17" bestFit="1" customWidth="1"/>
    <col min="10256" max="10256" width="17.5" style="17" customWidth="1"/>
    <col min="10257" max="10498" width="8.875" style="17"/>
    <col min="10499" max="10499" width="27.375" style="17" customWidth="1"/>
    <col min="10500" max="10501" width="8.875" style="17" customWidth="1"/>
    <col min="10502" max="10511" width="9.5" style="17" bestFit="1" customWidth="1"/>
    <col min="10512" max="10512" width="17.5" style="17" customWidth="1"/>
    <col min="10513" max="10754" width="8.875" style="17"/>
    <col min="10755" max="10755" width="27.375" style="17" customWidth="1"/>
    <col min="10756" max="10757" width="8.875" style="17" customWidth="1"/>
    <col min="10758" max="10767" width="9.5" style="17" bestFit="1" customWidth="1"/>
    <col min="10768" max="10768" width="17.5" style="17" customWidth="1"/>
    <col min="10769" max="11010" width="8.875" style="17"/>
    <col min="11011" max="11011" width="27.375" style="17" customWidth="1"/>
    <col min="11012" max="11013" width="8.875" style="17" customWidth="1"/>
    <col min="11014" max="11023" width="9.5" style="17" bestFit="1" customWidth="1"/>
    <col min="11024" max="11024" width="17.5" style="17" customWidth="1"/>
    <col min="11025" max="11266" width="8.875" style="17"/>
    <col min="11267" max="11267" width="27.375" style="17" customWidth="1"/>
    <col min="11268" max="11269" width="8.875" style="17" customWidth="1"/>
    <col min="11270" max="11279" width="9.5" style="17" bestFit="1" customWidth="1"/>
    <col min="11280" max="11280" width="17.5" style="17" customWidth="1"/>
    <col min="11281" max="11522" width="8.875" style="17"/>
    <col min="11523" max="11523" width="27.375" style="17" customWidth="1"/>
    <col min="11524" max="11525" width="8.875" style="17" customWidth="1"/>
    <col min="11526" max="11535" width="9.5" style="17" bestFit="1" customWidth="1"/>
    <col min="11536" max="11536" width="17.5" style="17" customWidth="1"/>
    <col min="11537" max="11778" width="8.875" style="17"/>
    <col min="11779" max="11779" width="27.375" style="17" customWidth="1"/>
    <col min="11780" max="11781" width="8.875" style="17" customWidth="1"/>
    <col min="11782" max="11791" width="9.5" style="17" bestFit="1" customWidth="1"/>
    <col min="11792" max="11792" width="17.5" style="17" customWidth="1"/>
    <col min="11793" max="12034" width="8.875" style="17"/>
    <col min="12035" max="12035" width="27.375" style="17" customWidth="1"/>
    <col min="12036" max="12037" width="8.875" style="17" customWidth="1"/>
    <col min="12038" max="12047" width="9.5" style="17" bestFit="1" customWidth="1"/>
    <col min="12048" max="12048" width="17.5" style="17" customWidth="1"/>
    <col min="12049" max="12290" width="8.875" style="17"/>
    <col min="12291" max="12291" width="27.375" style="17" customWidth="1"/>
    <col min="12292" max="12293" width="8.875" style="17" customWidth="1"/>
    <col min="12294" max="12303" width="9.5" style="17" bestFit="1" customWidth="1"/>
    <col min="12304" max="12304" width="17.5" style="17" customWidth="1"/>
    <col min="12305" max="12546" width="8.875" style="17"/>
    <col min="12547" max="12547" width="27.375" style="17" customWidth="1"/>
    <col min="12548" max="12549" width="8.875" style="17" customWidth="1"/>
    <col min="12550" max="12559" width="9.5" style="17" bestFit="1" customWidth="1"/>
    <col min="12560" max="12560" width="17.5" style="17" customWidth="1"/>
    <col min="12561" max="12802" width="8.875" style="17"/>
    <col min="12803" max="12803" width="27.375" style="17" customWidth="1"/>
    <col min="12804" max="12805" width="8.875" style="17" customWidth="1"/>
    <col min="12806" max="12815" width="9.5" style="17" bestFit="1" customWidth="1"/>
    <col min="12816" max="12816" width="17.5" style="17" customWidth="1"/>
    <col min="12817" max="13058" width="8.875" style="17"/>
    <col min="13059" max="13059" width="27.375" style="17" customWidth="1"/>
    <col min="13060" max="13061" width="8.875" style="17" customWidth="1"/>
    <col min="13062" max="13071" width="9.5" style="17" bestFit="1" customWidth="1"/>
    <col min="13072" max="13072" width="17.5" style="17" customWidth="1"/>
    <col min="13073" max="13314" width="8.875" style="17"/>
    <col min="13315" max="13315" width="27.375" style="17" customWidth="1"/>
    <col min="13316" max="13317" width="8.875" style="17" customWidth="1"/>
    <col min="13318" max="13327" width="9.5" style="17" bestFit="1" customWidth="1"/>
    <col min="13328" max="13328" width="17.5" style="17" customWidth="1"/>
    <col min="13329" max="13570" width="8.875" style="17"/>
    <col min="13571" max="13571" width="27.375" style="17" customWidth="1"/>
    <col min="13572" max="13573" width="8.875" style="17" customWidth="1"/>
    <col min="13574" max="13583" width="9.5" style="17" bestFit="1" customWidth="1"/>
    <col min="13584" max="13584" width="17.5" style="17" customWidth="1"/>
    <col min="13585" max="13826" width="8.875" style="17"/>
    <col min="13827" max="13827" width="27.375" style="17" customWidth="1"/>
    <col min="13828" max="13829" width="8.875" style="17" customWidth="1"/>
    <col min="13830" max="13839" width="9.5" style="17" bestFit="1" customWidth="1"/>
    <col min="13840" max="13840" width="17.5" style="17" customWidth="1"/>
    <col min="13841" max="14082" width="8.875" style="17"/>
    <col min="14083" max="14083" width="27.375" style="17" customWidth="1"/>
    <col min="14084" max="14085" width="8.875" style="17" customWidth="1"/>
    <col min="14086" max="14095" width="9.5" style="17" bestFit="1" customWidth="1"/>
    <col min="14096" max="14096" width="17.5" style="17" customWidth="1"/>
    <col min="14097" max="14338" width="8.875" style="17"/>
    <col min="14339" max="14339" width="27.375" style="17" customWidth="1"/>
    <col min="14340" max="14341" width="8.875" style="17" customWidth="1"/>
    <col min="14342" max="14351" width="9.5" style="17" bestFit="1" customWidth="1"/>
    <col min="14352" max="14352" width="17.5" style="17" customWidth="1"/>
    <col min="14353" max="14594" width="8.875" style="17"/>
    <col min="14595" max="14595" width="27.375" style="17" customWidth="1"/>
    <col min="14596" max="14597" width="8.875" style="17" customWidth="1"/>
    <col min="14598" max="14607" width="9.5" style="17" bestFit="1" customWidth="1"/>
    <col min="14608" max="14608" width="17.5" style="17" customWidth="1"/>
    <col min="14609" max="14850" width="8.875" style="17"/>
    <col min="14851" max="14851" width="27.375" style="17" customWidth="1"/>
    <col min="14852" max="14853" width="8.875" style="17" customWidth="1"/>
    <col min="14854" max="14863" width="9.5" style="17" bestFit="1" customWidth="1"/>
    <col min="14864" max="14864" width="17.5" style="17" customWidth="1"/>
    <col min="14865" max="15106" width="8.875" style="17"/>
    <col min="15107" max="15107" width="27.375" style="17" customWidth="1"/>
    <col min="15108" max="15109" width="8.875" style="17" customWidth="1"/>
    <col min="15110" max="15119" width="9.5" style="17" bestFit="1" customWidth="1"/>
    <col min="15120" max="15120" width="17.5" style="17" customWidth="1"/>
    <col min="15121" max="15362" width="8.875" style="17"/>
    <col min="15363" max="15363" width="27.375" style="17" customWidth="1"/>
    <col min="15364" max="15365" width="8.875" style="17" customWidth="1"/>
    <col min="15366" max="15375" width="9.5" style="17" bestFit="1" customWidth="1"/>
    <col min="15376" max="15376" width="17.5" style="17" customWidth="1"/>
    <col min="15377" max="15618" width="8.875" style="17"/>
    <col min="15619" max="15619" width="27.375" style="17" customWidth="1"/>
    <col min="15620" max="15621" width="8.875" style="17" customWidth="1"/>
    <col min="15622" max="15631" width="9.5" style="17" bestFit="1" customWidth="1"/>
    <col min="15632" max="15632" width="17.5" style="17" customWidth="1"/>
    <col min="15633" max="15874" width="8.875" style="17"/>
    <col min="15875" max="15875" width="27.375" style="17" customWidth="1"/>
    <col min="15876" max="15877" width="8.875" style="17" customWidth="1"/>
    <col min="15878" max="15887" width="9.5" style="17" bestFit="1" customWidth="1"/>
    <col min="15888" max="15888" width="17.5" style="17" customWidth="1"/>
    <col min="15889" max="16130" width="8.875" style="17"/>
    <col min="16131" max="16131" width="27.375" style="17" customWidth="1"/>
    <col min="16132" max="16133" width="8.875" style="17" customWidth="1"/>
    <col min="16134" max="16143" width="9.5" style="17" bestFit="1" customWidth="1"/>
    <col min="16144" max="16144" width="17.5" style="17" customWidth="1"/>
    <col min="16145" max="16384" width="8.875" style="17"/>
  </cols>
  <sheetData>
    <row r="2" spans="2:22" ht="21.75" customHeight="1" x14ac:dyDescent="0.15">
      <c r="B2" s="2" t="s">
        <v>184</v>
      </c>
      <c r="C2" s="1"/>
      <c r="D2" s="1"/>
      <c r="E2" s="1"/>
      <c r="F2" s="1"/>
      <c r="G2" s="1"/>
    </row>
    <row r="4" spans="2:22" s="22" customFormat="1" ht="12.6" customHeight="1" x14ac:dyDescent="0.15">
      <c r="B4" s="19" t="s">
        <v>7</v>
      </c>
      <c r="C4" s="140"/>
      <c r="D4" s="140"/>
      <c r="E4" s="140"/>
      <c r="F4" s="140"/>
      <c r="G4" s="140"/>
      <c r="H4" s="140"/>
      <c r="I4" s="140"/>
      <c r="J4" s="140"/>
      <c r="K4" s="20"/>
      <c r="L4" s="21"/>
      <c r="M4" s="21"/>
      <c r="N4" s="21"/>
    </row>
    <row r="5" spans="2:22" s="22" customFormat="1" ht="12.6" customHeight="1" x14ac:dyDescent="0.15">
      <c r="B5" s="141" t="s">
        <v>8</v>
      </c>
      <c r="C5" s="19" t="s">
        <v>9</v>
      </c>
      <c r="D5" s="140"/>
      <c r="E5" s="144"/>
      <c r="F5" s="144"/>
      <c r="G5" s="144"/>
      <c r="H5" s="144"/>
      <c r="I5" s="144"/>
      <c r="J5" s="144"/>
      <c r="K5" s="20"/>
      <c r="L5" s="21"/>
      <c r="M5" s="21"/>
    </row>
    <row r="6" spans="2:22" s="22" customFormat="1" ht="12.6" customHeight="1" x14ac:dyDescent="0.15">
      <c r="B6" s="142"/>
      <c r="C6" s="19" t="s">
        <v>10</v>
      </c>
      <c r="D6" s="145"/>
      <c r="E6" s="146"/>
      <c r="F6" s="147"/>
      <c r="G6" s="23" t="s">
        <v>11</v>
      </c>
      <c r="H6" s="145"/>
      <c r="I6" s="146"/>
      <c r="J6" s="147"/>
      <c r="K6" s="20"/>
      <c r="L6" s="21"/>
      <c r="M6" s="21"/>
    </row>
    <row r="7" spans="2:22" s="22" customFormat="1" ht="12.6" customHeight="1" x14ac:dyDescent="0.15">
      <c r="B7" s="143"/>
      <c r="C7" s="19" t="s">
        <v>80</v>
      </c>
      <c r="D7" s="128"/>
      <c r="E7" s="128"/>
      <c r="F7" s="128"/>
      <c r="G7" s="148" t="s">
        <v>81</v>
      </c>
      <c r="H7" s="149"/>
      <c r="I7" s="149"/>
      <c r="J7" s="150"/>
      <c r="K7" s="20"/>
      <c r="L7" s="21"/>
      <c r="M7" s="21"/>
      <c r="N7" s="21"/>
    </row>
    <row r="8" spans="2:22" ht="12.6" customHeight="1" x14ac:dyDescent="0.15">
      <c r="B8" s="19" t="s">
        <v>99</v>
      </c>
      <c r="C8" s="140"/>
      <c r="D8" s="140"/>
      <c r="E8" s="140"/>
      <c r="F8" s="140"/>
      <c r="G8" s="140"/>
      <c r="H8" s="140"/>
      <c r="I8" s="140"/>
      <c r="J8" s="140"/>
      <c r="K8" s="20"/>
      <c r="L8" s="24"/>
      <c r="M8" s="25" t="s">
        <v>125</v>
      </c>
      <c r="N8" s="16"/>
      <c r="O8" s="26" t="s">
        <v>126</v>
      </c>
      <c r="P8" s="22"/>
      <c r="Q8" s="22"/>
      <c r="R8" s="22"/>
      <c r="S8" s="22"/>
      <c r="T8" s="22"/>
      <c r="U8" s="22"/>
      <c r="V8" s="22"/>
    </row>
    <row r="9" spans="2:22" ht="12.6" customHeight="1" x14ac:dyDescent="0.15">
      <c r="B9" s="27"/>
      <c r="C9" s="27"/>
      <c r="D9" s="28"/>
      <c r="E9" s="29"/>
      <c r="F9" s="29"/>
      <c r="G9" s="29"/>
      <c r="H9" s="29"/>
      <c r="I9" s="29"/>
      <c r="J9" s="29"/>
      <c r="K9" s="21"/>
      <c r="L9" s="21"/>
      <c r="M9" s="21"/>
      <c r="N9" s="21"/>
      <c r="O9" s="22"/>
      <c r="P9" s="22"/>
      <c r="Q9" s="22"/>
      <c r="R9" s="22"/>
      <c r="S9" s="22"/>
      <c r="T9" s="22"/>
      <c r="U9" s="22"/>
      <c r="V9" s="22"/>
    </row>
    <row r="10" spans="2:22" ht="12.6" customHeight="1" x14ac:dyDescent="0.15">
      <c r="B10" s="18" t="s">
        <v>27</v>
      </c>
      <c r="C10" s="18"/>
      <c r="D10" s="30"/>
      <c r="F10" s="31"/>
      <c r="G10" s="31"/>
      <c r="H10" s="31"/>
      <c r="I10" s="31"/>
      <c r="J10" s="31"/>
      <c r="K10" s="31"/>
      <c r="L10" s="32"/>
      <c r="M10" s="32"/>
      <c r="N10" s="32"/>
      <c r="O10" s="32"/>
    </row>
    <row r="11" spans="2:22" ht="12.6" customHeight="1" x14ac:dyDescent="0.15">
      <c r="B11" s="18"/>
      <c r="C11" s="18"/>
      <c r="D11" s="33" t="s">
        <v>12</v>
      </c>
      <c r="E11" s="33" t="s">
        <v>13</v>
      </c>
      <c r="F11" s="33" t="s">
        <v>14</v>
      </c>
      <c r="G11" s="33" t="s">
        <v>15</v>
      </c>
      <c r="H11" s="33" t="s">
        <v>16</v>
      </c>
      <c r="I11" s="33" t="s">
        <v>17</v>
      </c>
      <c r="J11" s="33" t="s">
        <v>18</v>
      </c>
      <c r="K11" s="33" t="s">
        <v>19</v>
      </c>
      <c r="L11" s="33" t="s">
        <v>20</v>
      </c>
      <c r="M11" s="33" t="s">
        <v>21</v>
      </c>
      <c r="N11" s="33" t="s">
        <v>22</v>
      </c>
      <c r="O11" s="33" t="s">
        <v>23</v>
      </c>
    </row>
    <row r="12" spans="2:22" ht="12.6" customHeight="1" x14ac:dyDescent="0.15">
      <c r="B12" s="124" t="s">
        <v>28</v>
      </c>
      <c r="C12" s="124"/>
      <c r="D12" s="34"/>
      <c r="E12" s="34"/>
      <c r="F12" s="34"/>
      <c r="G12" s="34"/>
      <c r="H12" s="34"/>
      <c r="I12" s="34"/>
      <c r="J12" s="34"/>
      <c r="K12" s="34"/>
      <c r="L12" s="34"/>
      <c r="M12" s="34"/>
      <c r="N12" s="34"/>
      <c r="O12" s="34"/>
    </row>
    <row r="13" spans="2:22" ht="12.6" customHeight="1" x14ac:dyDescent="0.15">
      <c r="B13" s="124" t="s">
        <v>29</v>
      </c>
      <c r="C13" s="124"/>
      <c r="D13" s="35"/>
      <c r="E13" s="35"/>
      <c r="F13" s="35"/>
      <c r="G13" s="35"/>
      <c r="H13" s="35"/>
      <c r="I13" s="35"/>
      <c r="J13" s="35"/>
      <c r="K13" s="35"/>
      <c r="L13" s="35"/>
      <c r="M13" s="35"/>
      <c r="N13" s="35"/>
      <c r="O13" s="35"/>
    </row>
    <row r="14" spans="2:22" ht="12.6" customHeight="1" x14ac:dyDescent="0.15">
      <c r="B14" s="124" t="s">
        <v>32</v>
      </c>
      <c r="C14" s="124"/>
      <c r="D14" s="34"/>
      <c r="E14" s="34"/>
      <c r="F14" s="34"/>
      <c r="G14" s="34"/>
      <c r="H14" s="34"/>
      <c r="I14" s="34"/>
      <c r="J14" s="34"/>
      <c r="K14" s="34"/>
      <c r="L14" s="34"/>
      <c r="M14" s="34"/>
      <c r="N14" s="34"/>
      <c r="O14" s="34"/>
    </row>
    <row r="15" spans="2:22" ht="12.6" customHeight="1" x14ac:dyDescent="0.15">
      <c r="B15" s="124" t="s">
        <v>30</v>
      </c>
      <c r="C15" s="124"/>
      <c r="D15" s="34"/>
      <c r="E15" s="34"/>
      <c r="F15" s="34"/>
      <c r="G15" s="34"/>
      <c r="H15" s="34"/>
      <c r="I15" s="34"/>
      <c r="J15" s="34"/>
      <c r="K15" s="34"/>
      <c r="L15" s="34"/>
      <c r="M15" s="34"/>
      <c r="N15" s="34"/>
      <c r="O15" s="34"/>
    </row>
    <row r="16" spans="2:22" ht="12.6" customHeight="1" x14ac:dyDescent="0.15">
      <c r="B16" s="124" t="s">
        <v>31</v>
      </c>
      <c r="C16" s="124"/>
      <c r="D16" s="15">
        <f>D15*4.186</f>
        <v>0</v>
      </c>
      <c r="E16" s="15">
        <f t="shared" ref="E16:O16" si="0">E15*4.186</f>
        <v>0</v>
      </c>
      <c r="F16" s="15">
        <f t="shared" si="0"/>
        <v>0</v>
      </c>
      <c r="G16" s="15">
        <f t="shared" si="0"/>
        <v>0</v>
      </c>
      <c r="H16" s="15">
        <f t="shared" si="0"/>
        <v>0</v>
      </c>
      <c r="I16" s="15">
        <f t="shared" si="0"/>
        <v>0</v>
      </c>
      <c r="J16" s="15">
        <f t="shared" si="0"/>
        <v>0</v>
      </c>
      <c r="K16" s="15">
        <f t="shared" si="0"/>
        <v>0</v>
      </c>
      <c r="L16" s="15">
        <f t="shared" si="0"/>
        <v>0</v>
      </c>
      <c r="M16" s="15">
        <f t="shared" si="0"/>
        <v>0</v>
      </c>
      <c r="N16" s="15">
        <f t="shared" si="0"/>
        <v>0</v>
      </c>
      <c r="O16" s="15">
        <f t="shared" si="0"/>
        <v>0</v>
      </c>
    </row>
    <row r="17" spans="2:16" ht="12.6" customHeight="1" x14ac:dyDescent="0.15">
      <c r="B17" s="124" t="s">
        <v>33</v>
      </c>
      <c r="C17" s="124"/>
      <c r="D17" s="13">
        <f>D12*(D14-D16)</f>
        <v>0</v>
      </c>
      <c r="E17" s="13">
        <f t="shared" ref="E17:O17" si="1">E12*(E14-E16)</f>
        <v>0</v>
      </c>
      <c r="F17" s="13">
        <f t="shared" si="1"/>
        <v>0</v>
      </c>
      <c r="G17" s="13">
        <f t="shared" si="1"/>
        <v>0</v>
      </c>
      <c r="H17" s="13">
        <f t="shared" si="1"/>
        <v>0</v>
      </c>
      <c r="I17" s="13">
        <f t="shared" si="1"/>
        <v>0</v>
      </c>
      <c r="J17" s="13">
        <f t="shared" si="1"/>
        <v>0</v>
      </c>
      <c r="K17" s="13">
        <f t="shared" si="1"/>
        <v>0</v>
      </c>
      <c r="L17" s="13">
        <f t="shared" si="1"/>
        <v>0</v>
      </c>
      <c r="M17" s="13">
        <f t="shared" si="1"/>
        <v>0</v>
      </c>
      <c r="N17" s="13">
        <f t="shared" si="1"/>
        <v>0</v>
      </c>
      <c r="O17" s="13">
        <f t="shared" si="1"/>
        <v>0</v>
      </c>
    </row>
    <row r="18" spans="2:16" ht="12.6" customHeight="1" x14ac:dyDescent="0.15">
      <c r="B18" s="124" t="s">
        <v>34</v>
      </c>
      <c r="C18" s="124"/>
      <c r="D18" s="35"/>
      <c r="E18" s="35"/>
      <c r="F18" s="35"/>
      <c r="G18" s="35"/>
      <c r="H18" s="35"/>
      <c r="I18" s="35"/>
      <c r="J18" s="35"/>
      <c r="K18" s="35"/>
      <c r="L18" s="35"/>
      <c r="M18" s="35"/>
      <c r="N18" s="35"/>
      <c r="O18" s="35"/>
    </row>
    <row r="19" spans="2:16" ht="12.6" customHeight="1" x14ac:dyDescent="0.15">
      <c r="B19" s="124" t="s">
        <v>35</v>
      </c>
      <c r="C19" s="124"/>
      <c r="D19" s="36"/>
      <c r="E19" s="36"/>
      <c r="F19" s="36"/>
      <c r="G19" s="36"/>
      <c r="H19" s="36"/>
      <c r="I19" s="36"/>
      <c r="J19" s="36"/>
      <c r="K19" s="36"/>
      <c r="L19" s="36"/>
      <c r="M19" s="36"/>
      <c r="N19" s="36"/>
      <c r="O19" s="36"/>
      <c r="P19" s="37" t="s">
        <v>37</v>
      </c>
    </row>
    <row r="20" spans="2:16" ht="12.6" customHeight="1" x14ac:dyDescent="0.15">
      <c r="B20" s="124" t="s">
        <v>36</v>
      </c>
      <c r="C20" s="124"/>
      <c r="D20" s="13">
        <f>D17*D18*D19</f>
        <v>0</v>
      </c>
      <c r="E20" s="13">
        <f t="shared" ref="E20:O20" si="2">E17*E18*E19</f>
        <v>0</v>
      </c>
      <c r="F20" s="13">
        <f t="shared" si="2"/>
        <v>0</v>
      </c>
      <c r="G20" s="13">
        <f t="shared" si="2"/>
        <v>0</v>
      </c>
      <c r="H20" s="13">
        <f t="shared" si="2"/>
        <v>0</v>
      </c>
      <c r="I20" s="13">
        <f t="shared" si="2"/>
        <v>0</v>
      </c>
      <c r="J20" s="13">
        <f t="shared" si="2"/>
        <v>0</v>
      </c>
      <c r="K20" s="13">
        <f t="shared" si="2"/>
        <v>0</v>
      </c>
      <c r="L20" s="13">
        <f t="shared" si="2"/>
        <v>0</v>
      </c>
      <c r="M20" s="13">
        <f t="shared" si="2"/>
        <v>0</v>
      </c>
      <c r="N20" s="13">
        <f t="shared" si="2"/>
        <v>0</v>
      </c>
      <c r="O20" s="13">
        <f t="shared" si="2"/>
        <v>0</v>
      </c>
      <c r="P20" s="14">
        <f>SUM(D20:O20)</f>
        <v>0</v>
      </c>
    </row>
    <row r="21" spans="2:16" ht="12.6" customHeight="1" x14ac:dyDescent="0.15">
      <c r="B21" s="38"/>
      <c r="C21" s="39"/>
      <c r="D21" s="39"/>
      <c r="E21" s="39"/>
      <c r="F21" s="39"/>
      <c r="G21" s="39"/>
      <c r="H21" s="39"/>
      <c r="I21" s="39"/>
      <c r="J21" s="39"/>
      <c r="K21" s="39"/>
      <c r="L21" s="39"/>
      <c r="M21" s="39"/>
      <c r="N21" s="39"/>
      <c r="O21" s="39"/>
      <c r="P21" s="39"/>
    </row>
    <row r="22" spans="2:16" ht="12.6" customHeight="1" x14ac:dyDescent="0.15">
      <c r="B22" s="40" t="s">
        <v>100</v>
      </c>
      <c r="C22" s="40"/>
      <c r="D22" s="41"/>
      <c r="E22" s="42"/>
      <c r="F22" s="42"/>
      <c r="G22" s="42"/>
      <c r="H22" s="42"/>
      <c r="I22" s="42"/>
      <c r="J22" s="42"/>
      <c r="K22" s="42"/>
      <c r="L22" s="32"/>
      <c r="M22" s="32"/>
      <c r="N22" s="32"/>
      <c r="O22" s="32"/>
    </row>
    <row r="23" spans="2:16" ht="12.6" customHeight="1" x14ac:dyDescent="0.15">
      <c r="B23" s="40" t="s">
        <v>101</v>
      </c>
      <c r="C23" s="40"/>
      <c r="D23" s="41"/>
      <c r="E23" s="42"/>
      <c r="F23" s="42"/>
      <c r="G23" s="42"/>
      <c r="H23" s="42"/>
      <c r="I23" s="42"/>
      <c r="J23" s="42"/>
      <c r="K23" s="42"/>
      <c r="L23" s="32"/>
      <c r="M23" s="32"/>
      <c r="N23" s="32"/>
      <c r="O23" s="32"/>
    </row>
    <row r="24" spans="2:16" ht="12.6" customHeight="1" x14ac:dyDescent="0.15">
      <c r="B24" s="111" t="s">
        <v>38</v>
      </c>
      <c r="C24" s="117"/>
      <c r="D24" s="118"/>
      <c r="E24" s="119"/>
      <c r="F24" s="120"/>
      <c r="G24" s="46"/>
      <c r="H24" s="47"/>
      <c r="I24" s="121"/>
      <c r="J24" s="121"/>
    </row>
    <row r="25" spans="2:16" ht="12.6" customHeight="1" x14ac:dyDescent="0.15">
      <c r="B25" s="122" t="s">
        <v>44</v>
      </c>
      <c r="C25" s="123"/>
      <c r="D25" s="118"/>
      <c r="E25" s="119"/>
      <c r="F25" s="120"/>
      <c r="G25" s="46"/>
    </row>
    <row r="26" spans="2:16" ht="12.6" customHeight="1" x14ac:dyDescent="0.15">
      <c r="B26" s="111" t="s">
        <v>39</v>
      </c>
      <c r="C26" s="117"/>
      <c r="D26" s="127"/>
      <c r="E26" s="127"/>
      <c r="F26" s="127"/>
      <c r="G26" s="49" t="s">
        <v>41</v>
      </c>
    </row>
    <row r="27" spans="2:16" ht="12.6" customHeight="1" x14ac:dyDescent="0.15">
      <c r="B27" s="111" t="s">
        <v>40</v>
      </c>
      <c r="C27" s="117"/>
      <c r="D27" s="127"/>
      <c r="E27" s="127"/>
      <c r="F27" s="127"/>
      <c r="G27" s="49" t="s">
        <v>42</v>
      </c>
    </row>
    <row r="28" spans="2:16" ht="12.6" customHeight="1" x14ac:dyDescent="0.15">
      <c r="B28" s="111" t="s">
        <v>45</v>
      </c>
      <c r="C28" s="117"/>
      <c r="D28" s="113"/>
      <c r="E28" s="113"/>
      <c r="F28" s="113"/>
      <c r="G28" s="50" t="s">
        <v>46</v>
      </c>
    </row>
    <row r="29" spans="2:16" ht="12.6" customHeight="1" x14ac:dyDescent="0.15">
      <c r="B29" s="111" t="s">
        <v>51</v>
      </c>
      <c r="C29" s="117"/>
      <c r="D29" s="128"/>
      <c r="E29" s="128"/>
      <c r="F29" s="128"/>
      <c r="G29" s="51"/>
    </row>
    <row r="30" spans="2:16" ht="12.6" customHeight="1" x14ac:dyDescent="0.15">
      <c r="B30" s="44" t="s">
        <v>47</v>
      </c>
      <c r="C30" s="45"/>
      <c r="D30" s="110"/>
      <c r="E30" s="110"/>
      <c r="F30" s="110"/>
      <c r="I30" s="38"/>
    </row>
    <row r="31" spans="2:16" ht="12.6" customHeight="1" x14ac:dyDescent="0.15">
      <c r="B31" s="111" t="s">
        <v>48</v>
      </c>
      <c r="C31" s="112"/>
      <c r="D31" s="113"/>
      <c r="E31" s="113"/>
      <c r="F31" s="113"/>
      <c r="G31" s="52"/>
      <c r="H31" s="53" t="s">
        <v>75</v>
      </c>
      <c r="I31" s="114"/>
      <c r="J31" s="115"/>
      <c r="K31" s="115"/>
      <c r="L31" s="116"/>
    </row>
    <row r="32" spans="2:16" ht="12.6" customHeight="1" x14ac:dyDescent="0.15">
      <c r="D32" s="54"/>
      <c r="E32" s="53"/>
      <c r="F32" s="55"/>
      <c r="G32" s="56" t="s">
        <v>102</v>
      </c>
      <c r="H32" s="54"/>
      <c r="I32" s="38"/>
    </row>
    <row r="33" spans="2:17" ht="12.6" customHeight="1" x14ac:dyDescent="0.15">
      <c r="D33" s="33" t="s">
        <v>12</v>
      </c>
      <c r="E33" s="33" t="s">
        <v>13</v>
      </c>
      <c r="F33" s="33" t="s">
        <v>14</v>
      </c>
      <c r="G33" s="33" t="s">
        <v>15</v>
      </c>
      <c r="H33" s="33" t="s">
        <v>16</v>
      </c>
      <c r="I33" s="33" t="s">
        <v>17</v>
      </c>
      <c r="J33" s="33" t="s">
        <v>18</v>
      </c>
      <c r="K33" s="33" t="s">
        <v>19</v>
      </c>
      <c r="L33" s="33" t="s">
        <v>20</v>
      </c>
      <c r="M33" s="33" t="s">
        <v>21</v>
      </c>
      <c r="N33" s="33" t="s">
        <v>22</v>
      </c>
      <c r="O33" s="33" t="s">
        <v>23</v>
      </c>
      <c r="P33" s="57" t="s">
        <v>24</v>
      </c>
      <c r="Q33" s="57" t="s">
        <v>82</v>
      </c>
    </row>
    <row r="34" spans="2:17" ht="12.6" customHeight="1" x14ac:dyDescent="0.15">
      <c r="B34" s="125" t="s">
        <v>139</v>
      </c>
      <c r="C34" s="126"/>
      <c r="D34" s="11" t="e">
        <f t="shared" ref="D34:O34" si="3">D20/($D$27/100*$D$31/1000)</f>
        <v>#DIV/0!</v>
      </c>
      <c r="E34" s="11" t="e">
        <f t="shared" si="3"/>
        <v>#DIV/0!</v>
      </c>
      <c r="F34" s="11" t="e">
        <f t="shared" si="3"/>
        <v>#DIV/0!</v>
      </c>
      <c r="G34" s="11" t="e">
        <f t="shared" si="3"/>
        <v>#DIV/0!</v>
      </c>
      <c r="H34" s="11" t="e">
        <f t="shared" si="3"/>
        <v>#DIV/0!</v>
      </c>
      <c r="I34" s="11" t="e">
        <f t="shared" si="3"/>
        <v>#DIV/0!</v>
      </c>
      <c r="J34" s="11" t="e">
        <f t="shared" si="3"/>
        <v>#DIV/0!</v>
      </c>
      <c r="K34" s="11" t="e">
        <f t="shared" si="3"/>
        <v>#DIV/0!</v>
      </c>
      <c r="L34" s="11" t="e">
        <f t="shared" si="3"/>
        <v>#DIV/0!</v>
      </c>
      <c r="M34" s="11" t="e">
        <f t="shared" si="3"/>
        <v>#DIV/0!</v>
      </c>
      <c r="N34" s="11" t="e">
        <f t="shared" si="3"/>
        <v>#DIV/0!</v>
      </c>
      <c r="O34" s="11" t="e">
        <f t="shared" si="3"/>
        <v>#DIV/0!</v>
      </c>
      <c r="P34" s="11" t="e">
        <f>SUM(D34:O34)</f>
        <v>#DIV/0!</v>
      </c>
      <c r="Q34" s="58"/>
    </row>
    <row r="35" spans="2:17" ht="12.6" customHeight="1" x14ac:dyDescent="0.15">
      <c r="B35" s="125" t="s">
        <v>84</v>
      </c>
      <c r="C35" s="126"/>
      <c r="D35" s="12" t="e">
        <f t="shared" ref="D35:O35" si="4">(D12/($D$26*$D$29))*$D$28*$D$29*D18*D19/1000</f>
        <v>#DIV/0!</v>
      </c>
      <c r="E35" s="12" t="e">
        <f t="shared" si="4"/>
        <v>#DIV/0!</v>
      </c>
      <c r="F35" s="12" t="e">
        <f t="shared" si="4"/>
        <v>#DIV/0!</v>
      </c>
      <c r="G35" s="12" t="e">
        <f t="shared" si="4"/>
        <v>#DIV/0!</v>
      </c>
      <c r="H35" s="12" t="e">
        <f t="shared" si="4"/>
        <v>#DIV/0!</v>
      </c>
      <c r="I35" s="12" t="e">
        <f t="shared" si="4"/>
        <v>#DIV/0!</v>
      </c>
      <c r="J35" s="12" t="e">
        <f t="shared" si="4"/>
        <v>#DIV/0!</v>
      </c>
      <c r="K35" s="12" t="e">
        <f t="shared" si="4"/>
        <v>#DIV/0!</v>
      </c>
      <c r="L35" s="12" t="e">
        <f t="shared" si="4"/>
        <v>#DIV/0!</v>
      </c>
      <c r="M35" s="12" t="e">
        <f t="shared" si="4"/>
        <v>#DIV/0!</v>
      </c>
      <c r="N35" s="12" t="e">
        <f t="shared" si="4"/>
        <v>#DIV/0!</v>
      </c>
      <c r="O35" s="12" t="e">
        <f t="shared" si="4"/>
        <v>#DIV/0!</v>
      </c>
      <c r="P35" s="12" t="e">
        <f>SUM(D35:O35)</f>
        <v>#DIV/0!</v>
      </c>
      <c r="Q35" s="57" t="s">
        <v>60</v>
      </c>
    </row>
    <row r="36" spans="2:17" ht="12.6" customHeight="1" x14ac:dyDescent="0.15">
      <c r="B36" s="59"/>
      <c r="C36" s="60"/>
      <c r="D36" s="61"/>
      <c r="E36" s="61"/>
      <c r="F36" s="61"/>
      <c r="G36" s="61"/>
      <c r="H36" s="61"/>
      <c r="I36" s="61"/>
      <c r="J36" s="61"/>
      <c r="K36" s="61"/>
      <c r="L36" s="61"/>
      <c r="M36" s="61"/>
      <c r="N36" s="61"/>
      <c r="O36" s="61"/>
      <c r="P36" s="62"/>
    </row>
    <row r="37" spans="2:17" ht="12.6" customHeight="1" x14ac:dyDescent="0.15">
      <c r="B37" s="40" t="s">
        <v>85</v>
      </c>
      <c r="C37" s="40"/>
      <c r="D37" s="63"/>
      <c r="E37" s="63"/>
      <c r="F37" s="63"/>
      <c r="G37" s="63"/>
      <c r="H37" s="63"/>
      <c r="I37" s="63"/>
      <c r="J37" s="63"/>
      <c r="K37" s="63"/>
      <c r="L37" s="63"/>
      <c r="M37" s="63"/>
      <c r="N37" s="63"/>
      <c r="O37" s="63"/>
    </row>
    <row r="38" spans="2:17" ht="12.6" customHeight="1" x14ac:dyDescent="0.15">
      <c r="B38" s="40" t="s">
        <v>106</v>
      </c>
      <c r="C38" s="40"/>
      <c r="D38" s="64"/>
      <c r="F38" s="63"/>
      <c r="G38" s="63"/>
      <c r="H38" s="63"/>
      <c r="I38" s="63"/>
      <c r="J38" s="63"/>
      <c r="K38" s="63"/>
      <c r="L38" s="63"/>
      <c r="M38" s="63"/>
      <c r="N38" s="63"/>
      <c r="O38" s="63"/>
    </row>
    <row r="39" spans="2:17" ht="12.6" customHeight="1" x14ac:dyDescent="0.15">
      <c r="B39" s="111" t="s">
        <v>38</v>
      </c>
      <c r="C39" s="117"/>
      <c r="D39" s="118"/>
      <c r="E39" s="119"/>
      <c r="F39" s="120"/>
      <c r="G39" s="46"/>
      <c r="H39" s="47"/>
      <c r="I39" s="121"/>
      <c r="J39" s="121"/>
    </row>
    <row r="40" spans="2:17" ht="12.6" customHeight="1" x14ac:dyDescent="0.15">
      <c r="B40" s="122" t="s">
        <v>44</v>
      </c>
      <c r="C40" s="123"/>
      <c r="D40" s="118"/>
      <c r="E40" s="119"/>
      <c r="F40" s="120"/>
      <c r="G40" s="46"/>
    </row>
    <row r="41" spans="2:17" ht="12.6" customHeight="1" x14ac:dyDescent="0.15">
      <c r="B41" s="111" t="s">
        <v>39</v>
      </c>
      <c r="C41" s="117"/>
      <c r="D41" s="127"/>
      <c r="E41" s="127"/>
      <c r="F41" s="127"/>
      <c r="G41" s="49" t="s">
        <v>41</v>
      </c>
    </row>
    <row r="42" spans="2:17" ht="12.6" customHeight="1" x14ac:dyDescent="0.15">
      <c r="B42" s="111" t="s">
        <v>40</v>
      </c>
      <c r="C42" s="117"/>
      <c r="D42" s="127"/>
      <c r="E42" s="127"/>
      <c r="F42" s="127"/>
      <c r="G42" s="49" t="s">
        <v>42</v>
      </c>
    </row>
    <row r="43" spans="2:17" ht="12.6" customHeight="1" x14ac:dyDescent="0.15">
      <c r="B43" s="111" t="s">
        <v>45</v>
      </c>
      <c r="C43" s="117"/>
      <c r="D43" s="113"/>
      <c r="E43" s="113"/>
      <c r="F43" s="113"/>
      <c r="G43" s="50" t="s">
        <v>46</v>
      </c>
    </row>
    <row r="44" spans="2:17" ht="12.6" customHeight="1" x14ac:dyDescent="0.15">
      <c r="B44" s="111" t="s">
        <v>51</v>
      </c>
      <c r="C44" s="117"/>
      <c r="D44" s="128"/>
      <c r="E44" s="128"/>
      <c r="F44" s="128"/>
      <c r="G44" s="51"/>
    </row>
    <row r="45" spans="2:17" ht="12.6" customHeight="1" x14ac:dyDescent="0.15">
      <c r="B45" s="44" t="s">
        <v>47</v>
      </c>
      <c r="C45" s="45"/>
      <c r="D45" s="110"/>
      <c r="E45" s="110"/>
      <c r="F45" s="110"/>
      <c r="G45" s="65" t="s">
        <v>182</v>
      </c>
      <c r="I45" s="38"/>
    </row>
    <row r="46" spans="2:17" ht="12.6" customHeight="1" x14ac:dyDescent="0.15">
      <c r="B46" s="111" t="s">
        <v>48</v>
      </c>
      <c r="C46" s="112"/>
      <c r="D46" s="113"/>
      <c r="E46" s="113"/>
      <c r="F46" s="113"/>
      <c r="G46" s="52"/>
      <c r="H46" s="56" t="s">
        <v>116</v>
      </c>
    </row>
    <row r="47" spans="2:17" ht="12.6" customHeight="1" x14ac:dyDescent="0.15">
      <c r="G47" s="56" t="s">
        <v>102</v>
      </c>
      <c r="I47" s="53" t="s">
        <v>75</v>
      </c>
      <c r="J47" s="114"/>
      <c r="K47" s="115"/>
      <c r="L47" s="115"/>
      <c r="M47" s="116"/>
    </row>
    <row r="48" spans="2:17" ht="12.6" customHeight="1" x14ac:dyDescent="0.15">
      <c r="B48" s="66"/>
      <c r="C48" s="66"/>
      <c r="D48" s="67"/>
      <c r="E48" s="53"/>
      <c r="F48" s="55"/>
      <c r="H48" s="54"/>
      <c r="I48" s="53"/>
      <c r="J48" s="55"/>
      <c r="K48" s="54"/>
      <c r="L48" s="54"/>
      <c r="M48" s="68"/>
    </row>
    <row r="49" spans="2:17" ht="12.6" customHeight="1" x14ac:dyDescent="0.15">
      <c r="D49" s="33" t="s">
        <v>12</v>
      </c>
      <c r="E49" s="33" t="s">
        <v>13</v>
      </c>
      <c r="F49" s="33" t="s">
        <v>14</v>
      </c>
      <c r="G49" s="33" t="s">
        <v>15</v>
      </c>
      <c r="H49" s="33" t="s">
        <v>16</v>
      </c>
      <c r="I49" s="33" t="s">
        <v>17</v>
      </c>
      <c r="J49" s="33" t="s">
        <v>18</v>
      </c>
      <c r="K49" s="33" t="s">
        <v>19</v>
      </c>
      <c r="L49" s="33" t="s">
        <v>20</v>
      </c>
      <c r="M49" s="33" t="s">
        <v>21</v>
      </c>
      <c r="N49" s="33" t="s">
        <v>22</v>
      </c>
      <c r="O49" s="33" t="s">
        <v>23</v>
      </c>
      <c r="P49" s="57" t="s">
        <v>24</v>
      </c>
      <c r="Q49" s="57" t="s">
        <v>82</v>
      </c>
    </row>
    <row r="50" spans="2:17" ht="12.6" customHeight="1" x14ac:dyDescent="0.15">
      <c r="B50" s="139" t="s">
        <v>139</v>
      </c>
      <c r="C50" s="139"/>
      <c r="D50" s="11" t="e">
        <f>IF($D$45="電気",0,D20/($D$42/100*$D$46/1000))</f>
        <v>#DIV/0!</v>
      </c>
      <c r="E50" s="11" t="e">
        <f t="shared" ref="E50:O50" si="5">IF($D$45="電気",0,E20/($D$42/100*$D$46/1000))</f>
        <v>#DIV/0!</v>
      </c>
      <c r="F50" s="11" t="e">
        <f t="shared" si="5"/>
        <v>#DIV/0!</v>
      </c>
      <c r="G50" s="11" t="e">
        <f t="shared" si="5"/>
        <v>#DIV/0!</v>
      </c>
      <c r="H50" s="11" t="e">
        <f t="shared" si="5"/>
        <v>#DIV/0!</v>
      </c>
      <c r="I50" s="11" t="e">
        <f t="shared" si="5"/>
        <v>#DIV/0!</v>
      </c>
      <c r="J50" s="11" t="e">
        <f t="shared" si="5"/>
        <v>#DIV/0!</v>
      </c>
      <c r="K50" s="11" t="e">
        <f t="shared" si="5"/>
        <v>#DIV/0!</v>
      </c>
      <c r="L50" s="11" t="e">
        <f t="shared" si="5"/>
        <v>#DIV/0!</v>
      </c>
      <c r="M50" s="11" t="e">
        <f t="shared" si="5"/>
        <v>#DIV/0!</v>
      </c>
      <c r="N50" s="11" t="e">
        <f t="shared" si="5"/>
        <v>#DIV/0!</v>
      </c>
      <c r="O50" s="11" t="e">
        <f t="shared" si="5"/>
        <v>#DIV/0!</v>
      </c>
      <c r="P50" s="11" t="e">
        <f>SUM(D50:O50)</f>
        <v>#DIV/0!</v>
      </c>
      <c r="Q50" s="58"/>
    </row>
    <row r="51" spans="2:17" ht="12.6" customHeight="1" x14ac:dyDescent="0.15">
      <c r="B51" s="139" t="s">
        <v>84</v>
      </c>
      <c r="C51" s="139"/>
      <c r="D51" s="12" t="e">
        <f t="shared" ref="D51:O51" si="6">(D12/($D$41*$D$44))*$D$43*$D$44*D18*D19/1000</f>
        <v>#DIV/0!</v>
      </c>
      <c r="E51" s="12" t="e">
        <f t="shared" si="6"/>
        <v>#DIV/0!</v>
      </c>
      <c r="F51" s="12" t="e">
        <f t="shared" si="6"/>
        <v>#DIV/0!</v>
      </c>
      <c r="G51" s="12" t="e">
        <f t="shared" si="6"/>
        <v>#DIV/0!</v>
      </c>
      <c r="H51" s="12" t="e">
        <f t="shared" si="6"/>
        <v>#DIV/0!</v>
      </c>
      <c r="I51" s="12" t="e">
        <f t="shared" si="6"/>
        <v>#DIV/0!</v>
      </c>
      <c r="J51" s="12" t="e">
        <f t="shared" si="6"/>
        <v>#DIV/0!</v>
      </c>
      <c r="K51" s="12" t="e">
        <f t="shared" si="6"/>
        <v>#DIV/0!</v>
      </c>
      <c r="L51" s="12" t="e">
        <f t="shared" si="6"/>
        <v>#DIV/0!</v>
      </c>
      <c r="M51" s="12" t="e">
        <f t="shared" si="6"/>
        <v>#DIV/0!</v>
      </c>
      <c r="N51" s="12" t="e">
        <f t="shared" si="6"/>
        <v>#DIV/0!</v>
      </c>
      <c r="O51" s="12" t="e">
        <f t="shared" si="6"/>
        <v>#DIV/0!</v>
      </c>
      <c r="P51" s="12" t="e">
        <f>SUM(D51:O51)</f>
        <v>#DIV/0!</v>
      </c>
      <c r="Q51" s="57" t="s">
        <v>60</v>
      </c>
    </row>
    <row r="52" spans="2:17" ht="12.6" customHeight="1" x14ac:dyDescent="0.15">
      <c r="B52" s="66"/>
      <c r="C52" s="66"/>
      <c r="D52" s="67" t="s">
        <v>103</v>
      </c>
      <c r="E52" s="53"/>
      <c r="F52" s="55"/>
      <c r="H52" s="54"/>
      <c r="I52" s="53"/>
      <c r="J52" s="55"/>
      <c r="K52" s="54"/>
      <c r="L52" s="54"/>
      <c r="M52" s="68"/>
    </row>
    <row r="53" spans="2:17" ht="12.6" customHeight="1" x14ac:dyDescent="0.15">
      <c r="B53" s="53"/>
      <c r="C53" s="53"/>
      <c r="D53" s="22"/>
      <c r="E53" s="22"/>
      <c r="F53" s="22"/>
      <c r="G53" s="22"/>
      <c r="H53" s="22"/>
      <c r="I53" s="22"/>
      <c r="J53" s="22"/>
      <c r="K53" s="22"/>
      <c r="L53" s="22"/>
      <c r="M53" s="22"/>
      <c r="N53" s="22"/>
      <c r="O53" s="22"/>
      <c r="P53" s="22"/>
    </row>
    <row r="54" spans="2:17" ht="12.6" customHeight="1" x14ac:dyDescent="0.15">
      <c r="B54" s="69" t="s">
        <v>4</v>
      </c>
      <c r="C54" s="22"/>
      <c r="D54" s="70" t="s">
        <v>86</v>
      </c>
      <c r="E54" s="22"/>
      <c r="F54" s="22"/>
      <c r="G54" s="22"/>
      <c r="H54" s="22"/>
      <c r="I54" s="22"/>
      <c r="J54" s="22"/>
      <c r="K54" s="22"/>
      <c r="L54" s="22"/>
      <c r="M54" s="22"/>
      <c r="N54" s="22"/>
      <c r="O54" s="22"/>
      <c r="P54" s="22"/>
    </row>
    <row r="55" spans="2:17" ht="12.6" customHeight="1" x14ac:dyDescent="0.15">
      <c r="B55" s="22"/>
      <c r="C55" s="22"/>
      <c r="D55" s="22" t="s">
        <v>107</v>
      </c>
      <c r="E55" s="22"/>
      <c r="F55" s="22"/>
      <c r="G55" s="22"/>
      <c r="H55" s="22"/>
      <c r="I55" s="22" t="s">
        <v>87</v>
      </c>
      <c r="J55" s="22"/>
      <c r="K55" s="22"/>
      <c r="L55" s="22"/>
      <c r="M55" s="22"/>
      <c r="N55" s="22"/>
      <c r="O55" s="22"/>
      <c r="P55" s="5" t="e">
        <f>P57*I58+P60*I61</f>
        <v>#DIV/0!</v>
      </c>
    </row>
    <row r="56" spans="2:17" ht="12.6" customHeight="1" x14ac:dyDescent="0.15">
      <c r="B56" s="22"/>
      <c r="C56" s="22"/>
      <c r="D56" s="22"/>
      <c r="E56" s="22"/>
      <c r="F56" s="22"/>
      <c r="G56" s="22"/>
      <c r="H56" s="22"/>
      <c r="I56" s="22"/>
      <c r="J56" s="22"/>
      <c r="K56" s="22"/>
      <c r="L56" s="22"/>
      <c r="M56" s="22"/>
      <c r="N56" s="22"/>
      <c r="O56" s="22"/>
      <c r="P56" s="71"/>
    </row>
    <row r="57" spans="2:17" ht="12.6" customHeight="1" x14ac:dyDescent="0.15">
      <c r="B57" s="53" t="s">
        <v>108</v>
      </c>
      <c r="C57" s="53"/>
      <c r="D57" s="72" t="s">
        <v>54</v>
      </c>
      <c r="E57" s="22"/>
      <c r="F57" s="22"/>
      <c r="G57" s="22"/>
      <c r="H57" s="22"/>
      <c r="I57" s="73"/>
      <c r="J57" s="22" t="s">
        <v>61</v>
      </c>
      <c r="K57" s="22" t="s">
        <v>115</v>
      </c>
      <c r="L57" s="22"/>
      <c r="M57" s="22"/>
      <c r="N57" s="22"/>
      <c r="O57" s="22"/>
      <c r="P57" s="5" t="e">
        <f>P34/1000</f>
        <v>#DIV/0!</v>
      </c>
    </row>
    <row r="58" spans="2:17" ht="12.6" customHeight="1" x14ac:dyDescent="0.15">
      <c r="B58" s="53" t="s">
        <v>109</v>
      </c>
      <c r="C58" s="53"/>
      <c r="D58" s="72" t="s">
        <v>55</v>
      </c>
      <c r="E58" s="22"/>
      <c r="F58" s="22"/>
      <c r="G58" s="74" t="s">
        <v>62</v>
      </c>
      <c r="H58" s="10">
        <f>I57</f>
        <v>0</v>
      </c>
      <c r="I58" s="4"/>
      <c r="J58" s="53" t="s">
        <v>75</v>
      </c>
      <c r="K58" s="114"/>
      <c r="L58" s="115"/>
      <c r="M58" s="115"/>
      <c r="N58" s="116"/>
      <c r="O58" s="22"/>
      <c r="P58" s="75"/>
    </row>
    <row r="59" spans="2:17" ht="12.6" customHeight="1" x14ac:dyDescent="0.15">
      <c r="C59" s="53"/>
      <c r="E59" s="22"/>
      <c r="F59" s="22"/>
      <c r="G59" s="53"/>
      <c r="H59" s="22"/>
      <c r="I59" s="76"/>
      <c r="J59" s="53"/>
      <c r="K59" s="48"/>
      <c r="L59" s="48"/>
      <c r="M59" s="48"/>
      <c r="N59" s="48"/>
      <c r="O59" s="22"/>
      <c r="P59" s="77"/>
    </row>
    <row r="60" spans="2:17" ht="12.6" customHeight="1" x14ac:dyDescent="0.15">
      <c r="B60" s="53" t="s">
        <v>110</v>
      </c>
      <c r="C60" s="53"/>
      <c r="D60" s="72" t="s">
        <v>56</v>
      </c>
      <c r="E60" s="22"/>
      <c r="F60" s="22"/>
      <c r="G60" s="22"/>
      <c r="H60" s="22"/>
      <c r="I60" s="22" t="s">
        <v>25</v>
      </c>
      <c r="J60" s="22"/>
      <c r="K60" s="22"/>
      <c r="L60" s="22"/>
      <c r="M60" s="22"/>
      <c r="N60" s="22"/>
      <c r="O60" s="22"/>
      <c r="P60" s="5" t="e">
        <f>P35</f>
        <v>#DIV/0!</v>
      </c>
    </row>
    <row r="61" spans="2:17" ht="12.6" customHeight="1" x14ac:dyDescent="0.15">
      <c r="B61" s="53" t="s">
        <v>111</v>
      </c>
      <c r="C61" s="53"/>
      <c r="D61" s="72" t="s">
        <v>5</v>
      </c>
      <c r="E61" s="22"/>
      <c r="F61" s="22"/>
      <c r="G61" s="22" t="s">
        <v>26</v>
      </c>
      <c r="H61" s="22"/>
      <c r="I61" s="78"/>
      <c r="J61" s="53" t="s">
        <v>75</v>
      </c>
      <c r="K61" s="114"/>
      <c r="L61" s="115"/>
      <c r="M61" s="115"/>
      <c r="N61" s="116"/>
      <c r="O61" s="53"/>
      <c r="P61" s="22"/>
    </row>
    <row r="62" spans="2:17" ht="12.6" customHeight="1" x14ac:dyDescent="0.15">
      <c r="B62" s="22"/>
      <c r="C62" s="22"/>
      <c r="D62" s="22"/>
      <c r="E62" s="22"/>
      <c r="F62" s="22"/>
      <c r="G62" s="22"/>
      <c r="H62" s="22"/>
      <c r="I62" s="22"/>
      <c r="J62" s="22"/>
      <c r="K62" s="22"/>
      <c r="L62" s="22"/>
      <c r="M62" s="22"/>
      <c r="N62" s="22"/>
      <c r="O62" s="22"/>
      <c r="P62" s="22"/>
    </row>
    <row r="63" spans="2:17" ht="12.6" customHeight="1" x14ac:dyDescent="0.15">
      <c r="B63" s="22"/>
      <c r="C63" s="22"/>
      <c r="D63" s="22"/>
      <c r="E63" s="22"/>
      <c r="F63" s="22"/>
      <c r="G63" s="22"/>
      <c r="H63" s="22"/>
      <c r="I63" s="22"/>
      <c r="J63" s="22"/>
      <c r="K63" s="22"/>
      <c r="L63" s="22"/>
      <c r="M63" s="22"/>
      <c r="N63" s="22"/>
      <c r="O63" s="22"/>
      <c r="P63" s="22"/>
    </row>
    <row r="64" spans="2:17" ht="12.6" customHeight="1" x14ac:dyDescent="0.15">
      <c r="B64" s="69" t="s">
        <v>6</v>
      </c>
      <c r="C64" s="22"/>
      <c r="D64" s="70" t="s">
        <v>86</v>
      </c>
      <c r="E64" s="22"/>
      <c r="F64" s="22"/>
      <c r="G64" s="22"/>
      <c r="H64" s="22"/>
      <c r="I64" s="22"/>
      <c r="J64" s="22"/>
      <c r="K64" s="22"/>
      <c r="L64" s="22"/>
      <c r="M64" s="22"/>
      <c r="N64" s="22"/>
      <c r="O64" s="22"/>
      <c r="P64" s="22"/>
      <c r="Q64" s="22"/>
    </row>
    <row r="65" spans="2:17" ht="12.6" customHeight="1" x14ac:dyDescent="0.15">
      <c r="B65" s="22"/>
      <c r="C65" s="22"/>
      <c r="D65" s="22" t="s">
        <v>158</v>
      </c>
      <c r="E65" s="22"/>
      <c r="F65" s="22"/>
      <c r="G65" s="22" t="s">
        <v>1</v>
      </c>
      <c r="H65" s="22"/>
      <c r="I65" s="22"/>
      <c r="J65" s="22"/>
      <c r="K65" s="22"/>
      <c r="L65" s="22"/>
      <c r="M65" s="22"/>
      <c r="N65" s="22"/>
      <c r="O65" s="22"/>
      <c r="P65" s="9" t="e">
        <f>P67*I68+P70*I71+P73</f>
        <v>#DIV/0!</v>
      </c>
      <c r="Q65" s="22"/>
    </row>
    <row r="66" spans="2:17" ht="12.6" customHeight="1" x14ac:dyDescent="0.15">
      <c r="B66" s="22"/>
      <c r="C66" s="22"/>
      <c r="D66" s="22"/>
      <c r="E66" s="22"/>
      <c r="F66" s="22"/>
      <c r="G66" s="22"/>
      <c r="H66" s="22"/>
      <c r="I66" s="22"/>
      <c r="J66" s="22"/>
      <c r="K66" s="22"/>
      <c r="L66" s="22"/>
      <c r="M66" s="22"/>
      <c r="N66" s="22"/>
      <c r="O66" s="22"/>
      <c r="P66" s="79"/>
      <c r="Q66" s="22"/>
    </row>
    <row r="67" spans="2:17" ht="12.6" customHeight="1" x14ac:dyDescent="0.15">
      <c r="B67" s="53" t="s">
        <v>112</v>
      </c>
      <c r="C67" s="53"/>
      <c r="D67" s="72" t="s">
        <v>57</v>
      </c>
      <c r="E67" s="22"/>
      <c r="F67" s="22"/>
      <c r="G67" s="22"/>
      <c r="H67" s="22"/>
      <c r="I67" s="73"/>
      <c r="J67" s="22" t="s">
        <v>61</v>
      </c>
      <c r="K67" s="22" t="s">
        <v>115</v>
      </c>
      <c r="L67" s="22"/>
      <c r="M67" s="22"/>
      <c r="N67" s="22"/>
      <c r="O67" s="22"/>
      <c r="P67" s="5" t="e">
        <f>P50/1000</f>
        <v>#DIV/0!</v>
      </c>
      <c r="Q67" s="22"/>
    </row>
    <row r="68" spans="2:17" ht="12.6" customHeight="1" x14ac:dyDescent="0.15">
      <c r="B68" s="53" t="s">
        <v>113</v>
      </c>
      <c r="C68" s="53"/>
      <c r="D68" s="72" t="s">
        <v>55</v>
      </c>
      <c r="E68" s="22"/>
      <c r="F68" s="22"/>
      <c r="G68" s="74" t="s">
        <v>62</v>
      </c>
      <c r="H68" s="10">
        <f>I67</f>
        <v>0</v>
      </c>
      <c r="I68" s="78"/>
      <c r="J68" s="53" t="s">
        <v>75</v>
      </c>
      <c r="K68" s="114"/>
      <c r="L68" s="129"/>
      <c r="M68" s="129"/>
      <c r="N68" s="130"/>
      <c r="O68" s="22"/>
      <c r="P68" s="80"/>
      <c r="Q68" s="22"/>
    </row>
    <row r="69" spans="2:17" ht="12.6" customHeight="1" x14ac:dyDescent="0.15">
      <c r="B69" s="53"/>
      <c r="C69" s="53"/>
      <c r="D69" s="22"/>
      <c r="E69" s="22"/>
      <c r="F69" s="22"/>
      <c r="G69" s="53"/>
      <c r="H69" s="22"/>
      <c r="I69" s="76"/>
      <c r="J69" s="53"/>
      <c r="K69" s="48"/>
      <c r="L69" s="48"/>
      <c r="M69" s="48"/>
      <c r="N69" s="48"/>
      <c r="O69" s="22"/>
      <c r="P69" s="81"/>
      <c r="Q69" s="22"/>
    </row>
    <row r="70" spans="2:17" ht="12.6" customHeight="1" x14ac:dyDescent="0.15">
      <c r="B70" s="53" t="s">
        <v>114</v>
      </c>
      <c r="C70" s="53"/>
      <c r="D70" s="22" t="s">
        <v>58</v>
      </c>
      <c r="E70" s="22"/>
      <c r="F70" s="22"/>
      <c r="G70" s="22"/>
      <c r="H70" s="22"/>
      <c r="I70" s="22" t="s">
        <v>25</v>
      </c>
      <c r="J70" s="22"/>
      <c r="K70" s="22"/>
      <c r="L70" s="22"/>
      <c r="M70" s="22"/>
      <c r="N70" s="22"/>
      <c r="O70" s="22"/>
      <c r="P70" s="5" t="e">
        <f>P51</f>
        <v>#DIV/0!</v>
      </c>
      <c r="Q70" s="22"/>
    </row>
    <row r="71" spans="2:17" ht="12.6" customHeight="1" x14ac:dyDescent="0.15">
      <c r="B71" s="53" t="s">
        <v>111</v>
      </c>
      <c r="C71" s="53"/>
      <c r="D71" s="22" t="s">
        <v>5</v>
      </c>
      <c r="E71" s="22"/>
      <c r="F71" s="22"/>
      <c r="G71" s="22" t="s">
        <v>26</v>
      </c>
      <c r="H71" s="22"/>
      <c r="I71" s="78"/>
      <c r="J71" s="53" t="s">
        <v>75</v>
      </c>
      <c r="K71" s="131">
        <f>K61</f>
        <v>0</v>
      </c>
      <c r="L71" s="132"/>
      <c r="M71" s="132"/>
      <c r="N71" s="133"/>
      <c r="O71" s="53"/>
      <c r="P71" s="76"/>
      <c r="Q71" s="22"/>
    </row>
    <row r="72" spans="2:17" s="82" customFormat="1" ht="12.6" customHeight="1" x14ac:dyDescent="0.15">
      <c r="B72" s="53"/>
      <c r="C72" s="53"/>
      <c r="D72" s="22"/>
      <c r="E72" s="22"/>
      <c r="F72" s="22"/>
      <c r="G72" s="22"/>
      <c r="H72" s="22"/>
      <c r="I72" s="22"/>
      <c r="J72" s="22"/>
      <c r="K72" s="22"/>
      <c r="L72" s="22"/>
      <c r="M72" s="22"/>
      <c r="N72" s="22"/>
      <c r="O72" s="53"/>
      <c r="P72" s="76"/>
    </row>
    <row r="73" spans="2:17" s="82" customFormat="1" ht="16.5" x14ac:dyDescent="0.15">
      <c r="B73" s="83" t="s">
        <v>140</v>
      </c>
      <c r="C73" s="17"/>
      <c r="D73" s="82" t="s">
        <v>141</v>
      </c>
      <c r="E73" s="22"/>
      <c r="F73" s="22"/>
      <c r="G73" s="22"/>
      <c r="H73" s="22"/>
      <c r="I73" s="82" t="s">
        <v>1</v>
      </c>
      <c r="J73" s="22"/>
      <c r="K73" s="22"/>
      <c r="L73" s="22"/>
      <c r="M73" s="22"/>
      <c r="N73" s="22"/>
      <c r="O73" s="53"/>
      <c r="P73" s="9" t="e">
        <f>MAX(P76,P82)</f>
        <v>#DIV/0!</v>
      </c>
    </row>
    <row r="74" spans="2:17" s="82" customFormat="1" ht="13.5" x14ac:dyDescent="0.15">
      <c r="B74" s="84"/>
      <c r="E74" s="22"/>
      <c r="F74" s="22"/>
      <c r="G74" s="22"/>
      <c r="H74" s="22"/>
      <c r="I74" s="22"/>
      <c r="J74" s="22"/>
      <c r="K74" s="22"/>
      <c r="L74" s="22"/>
      <c r="M74" s="22"/>
      <c r="N74" s="22"/>
      <c r="O74" s="53"/>
      <c r="P74" s="76"/>
    </row>
    <row r="75" spans="2:17" s="82" customFormat="1" ht="13.5" x14ac:dyDescent="0.15">
      <c r="B75" s="85" t="s">
        <v>142</v>
      </c>
      <c r="E75" s="22"/>
      <c r="F75" s="22"/>
      <c r="G75" s="22"/>
      <c r="H75" s="22"/>
      <c r="I75" s="22"/>
      <c r="J75" s="22"/>
      <c r="K75" s="22"/>
      <c r="L75" s="22"/>
      <c r="M75" s="22"/>
      <c r="N75" s="22"/>
      <c r="O75" s="53"/>
      <c r="P75" s="76"/>
    </row>
    <row r="76" spans="2:17" s="82" customFormat="1" ht="16.5" x14ac:dyDescent="0.15">
      <c r="C76" s="17"/>
      <c r="D76" s="84" t="s">
        <v>143</v>
      </c>
      <c r="E76" s="22"/>
      <c r="F76" s="22"/>
      <c r="G76" s="22"/>
      <c r="H76" s="22"/>
      <c r="I76" s="82" t="s">
        <v>1</v>
      </c>
      <c r="J76" s="22"/>
      <c r="K76" s="22"/>
      <c r="L76" s="22"/>
      <c r="M76" s="22"/>
      <c r="N76" s="22"/>
      <c r="O76" s="53"/>
      <c r="P76" s="9">
        <f>P77*P78*P79</f>
        <v>0</v>
      </c>
    </row>
    <row r="77" spans="2:17" s="82" customFormat="1" ht="16.5" x14ac:dyDescent="0.15">
      <c r="B77" s="86" t="s">
        <v>144</v>
      </c>
      <c r="C77" s="17"/>
      <c r="D77" s="82" t="s">
        <v>145</v>
      </c>
      <c r="E77" s="22"/>
      <c r="F77" s="22"/>
      <c r="G77" s="22"/>
      <c r="H77" s="22"/>
      <c r="I77" s="82" t="s">
        <v>159</v>
      </c>
      <c r="J77" s="22"/>
      <c r="K77" s="22"/>
      <c r="L77" s="22"/>
      <c r="M77" s="22"/>
      <c r="N77" s="22"/>
      <c r="O77" s="53"/>
      <c r="P77" s="78"/>
    </row>
    <row r="78" spans="2:17" s="82" customFormat="1" ht="13.5" x14ac:dyDescent="0.15">
      <c r="B78" s="86" t="s">
        <v>146</v>
      </c>
      <c r="C78" s="17"/>
      <c r="D78" s="82" t="s">
        <v>147</v>
      </c>
      <c r="E78" s="22"/>
      <c r="F78" s="22"/>
      <c r="G78" s="22"/>
      <c r="H78" s="22"/>
      <c r="I78" s="82" t="s">
        <v>160</v>
      </c>
      <c r="J78" s="22"/>
      <c r="K78" s="22"/>
      <c r="L78" s="22"/>
      <c r="M78" s="22"/>
      <c r="N78" s="22"/>
      <c r="O78" s="53"/>
      <c r="P78" s="78"/>
    </row>
    <row r="79" spans="2:17" s="82" customFormat="1" ht="16.5" x14ac:dyDescent="0.15">
      <c r="B79" s="86" t="s">
        <v>148</v>
      </c>
      <c r="C79" s="17"/>
      <c r="D79" s="82" t="s">
        <v>149</v>
      </c>
      <c r="E79" s="22"/>
      <c r="F79" s="22"/>
      <c r="G79" s="22"/>
      <c r="H79" s="22"/>
      <c r="I79" s="82" t="s">
        <v>137</v>
      </c>
      <c r="J79" s="22"/>
      <c r="K79" s="22"/>
      <c r="L79" s="22"/>
      <c r="M79" s="22"/>
      <c r="N79" s="22"/>
      <c r="O79" s="53"/>
      <c r="P79" s="78"/>
    </row>
    <row r="80" spans="2:17" s="82" customFormat="1" ht="13.5" x14ac:dyDescent="0.15">
      <c r="E80" s="22"/>
      <c r="F80" s="22"/>
      <c r="G80" s="22"/>
      <c r="H80" s="22"/>
      <c r="I80" s="22"/>
      <c r="J80" s="22"/>
      <c r="K80" s="22"/>
      <c r="L80" s="22"/>
      <c r="M80" s="22"/>
      <c r="N80" s="22"/>
      <c r="O80" s="53"/>
      <c r="P80" s="76"/>
    </row>
    <row r="81" spans="2:17" s="82" customFormat="1" ht="13.5" x14ac:dyDescent="0.15">
      <c r="B81" s="85" t="s">
        <v>150</v>
      </c>
      <c r="E81" s="22"/>
      <c r="F81" s="22"/>
      <c r="G81" s="22"/>
      <c r="H81" s="22"/>
      <c r="I81" s="22"/>
      <c r="J81" s="22"/>
      <c r="K81" s="22"/>
      <c r="L81" s="22"/>
      <c r="M81" s="22"/>
      <c r="N81" s="22"/>
      <c r="O81" s="53"/>
      <c r="P81" s="76"/>
    </row>
    <row r="82" spans="2:17" s="82" customFormat="1" ht="16.5" x14ac:dyDescent="0.15">
      <c r="C82" s="17"/>
      <c r="D82" s="84" t="s">
        <v>151</v>
      </c>
      <c r="E82" s="22"/>
      <c r="F82" s="22"/>
      <c r="G82" s="22"/>
      <c r="H82" s="22"/>
      <c r="I82" s="82" t="s">
        <v>1</v>
      </c>
      <c r="J82" s="22"/>
      <c r="K82" s="22"/>
      <c r="L82" s="22"/>
      <c r="M82" s="22"/>
      <c r="N82" s="22"/>
      <c r="O82" s="53"/>
      <c r="P82" s="9" t="e">
        <f>P83*P84*P85</f>
        <v>#DIV/0!</v>
      </c>
    </row>
    <row r="83" spans="2:17" s="82" customFormat="1" ht="13.5" x14ac:dyDescent="0.15">
      <c r="B83" s="86" t="s">
        <v>152</v>
      </c>
      <c r="C83" s="17"/>
      <c r="D83" s="82" t="s">
        <v>153</v>
      </c>
      <c r="E83" s="22"/>
      <c r="F83" s="22"/>
      <c r="G83" s="22"/>
      <c r="H83" s="22"/>
      <c r="I83" s="82" t="s">
        <v>161</v>
      </c>
      <c r="J83" s="22"/>
      <c r="K83" s="22"/>
      <c r="L83" s="22"/>
      <c r="M83" s="22"/>
      <c r="N83" s="22"/>
      <c r="O83" s="53"/>
      <c r="P83" s="78"/>
    </row>
    <row r="84" spans="2:17" s="82" customFormat="1" ht="13.5" x14ac:dyDescent="0.15">
      <c r="B84" s="86" t="s">
        <v>154</v>
      </c>
      <c r="C84" s="17"/>
      <c r="D84" s="82" t="s">
        <v>155</v>
      </c>
      <c r="E84" s="22"/>
      <c r="F84" s="22"/>
      <c r="G84" s="22"/>
      <c r="H84" s="22"/>
      <c r="I84" s="82" t="s">
        <v>159</v>
      </c>
      <c r="J84" s="22"/>
      <c r="K84" s="22"/>
      <c r="L84" s="22"/>
      <c r="M84" s="22"/>
      <c r="N84" s="22"/>
      <c r="O84" s="53"/>
      <c r="P84" s="5" t="e">
        <f>P67</f>
        <v>#DIV/0!</v>
      </c>
    </row>
    <row r="85" spans="2:17" s="82" customFormat="1" ht="16.5" x14ac:dyDescent="0.15">
      <c r="B85" s="86" t="s">
        <v>156</v>
      </c>
      <c r="C85" s="17"/>
      <c r="D85" s="82" t="s">
        <v>157</v>
      </c>
      <c r="E85" s="22"/>
      <c r="F85" s="22"/>
      <c r="G85" s="22"/>
      <c r="H85" s="22"/>
      <c r="I85" s="82" t="s">
        <v>162</v>
      </c>
      <c r="J85" s="22"/>
      <c r="K85" s="22"/>
      <c r="L85" s="22"/>
      <c r="M85" s="22"/>
      <c r="N85" s="22"/>
      <c r="O85" s="53"/>
      <c r="P85" s="78"/>
    </row>
    <row r="86" spans="2:17" s="82" customFormat="1" ht="13.5" x14ac:dyDescent="0.15">
      <c r="B86" s="53"/>
      <c r="C86" s="53"/>
      <c r="D86" s="22"/>
      <c r="E86" s="22"/>
      <c r="F86" s="22"/>
      <c r="G86" s="22"/>
      <c r="H86" s="22"/>
      <c r="I86" s="22"/>
      <c r="J86" s="22"/>
      <c r="K86" s="22"/>
      <c r="L86" s="22"/>
      <c r="M86" s="22"/>
      <c r="N86" s="22"/>
      <c r="O86" s="53"/>
      <c r="P86" s="76"/>
    </row>
    <row r="87" spans="2:17" ht="12.6" customHeight="1" x14ac:dyDescent="0.15">
      <c r="B87" s="53"/>
      <c r="C87" s="53"/>
      <c r="D87" s="22"/>
      <c r="E87" s="22"/>
      <c r="F87" s="22"/>
      <c r="G87" s="22"/>
      <c r="H87" s="22"/>
      <c r="I87" s="22"/>
      <c r="J87" s="22"/>
      <c r="K87" s="22"/>
      <c r="L87" s="22"/>
      <c r="M87" s="22"/>
      <c r="N87" s="22"/>
      <c r="O87" s="53"/>
      <c r="P87" s="76"/>
      <c r="Q87" s="22"/>
    </row>
    <row r="88" spans="2:17" ht="12.6" customHeight="1" x14ac:dyDescent="0.15">
      <c r="B88" s="69" t="s">
        <v>88</v>
      </c>
      <c r="C88" s="69"/>
      <c r="D88" s="22"/>
      <c r="E88" s="22"/>
      <c r="F88" s="22"/>
      <c r="G88" s="22"/>
      <c r="H88" s="22"/>
      <c r="I88" s="22"/>
      <c r="J88" s="22"/>
      <c r="K88" s="22"/>
      <c r="L88" s="22"/>
      <c r="M88" s="22"/>
      <c r="N88" s="22"/>
      <c r="O88" s="22"/>
      <c r="P88" s="22"/>
      <c r="Q88" s="22"/>
    </row>
    <row r="89" spans="2:17" ht="12.6" customHeight="1" x14ac:dyDescent="0.15">
      <c r="B89" s="53" t="s">
        <v>89</v>
      </c>
      <c r="C89" s="53"/>
      <c r="D89" s="22" t="s">
        <v>0</v>
      </c>
      <c r="E89" s="22"/>
      <c r="F89" s="22"/>
      <c r="G89" s="22" t="s">
        <v>1</v>
      </c>
      <c r="H89" s="22"/>
      <c r="I89" s="22"/>
      <c r="J89" s="22"/>
      <c r="K89" s="22"/>
      <c r="L89" s="22"/>
      <c r="M89" s="22"/>
      <c r="N89" s="22"/>
      <c r="O89" s="22"/>
      <c r="P89" s="5" t="e">
        <f>ROUNDDOWN((P55-P65),0)</f>
        <v>#DIV/0!</v>
      </c>
    </row>
    <row r="90" spans="2:17" ht="12.6" customHeight="1" x14ac:dyDescent="0.15">
      <c r="B90" s="53"/>
      <c r="C90" s="53"/>
      <c r="D90" s="22" t="s">
        <v>90</v>
      </c>
      <c r="E90" s="22"/>
      <c r="F90" s="22"/>
      <c r="G90" s="22"/>
      <c r="H90" s="22"/>
      <c r="I90" s="22"/>
      <c r="J90" s="22"/>
      <c r="K90" s="22"/>
      <c r="L90" s="22"/>
      <c r="M90" s="22"/>
      <c r="N90" s="22"/>
      <c r="O90" s="22"/>
      <c r="P90" s="87"/>
    </row>
    <row r="91" spans="2:17" ht="12.6" customHeight="1" x14ac:dyDescent="0.15">
      <c r="B91" s="53" t="s">
        <v>91</v>
      </c>
      <c r="C91" s="53"/>
      <c r="D91" s="22" t="s">
        <v>2</v>
      </c>
      <c r="E91" s="22"/>
      <c r="F91" s="22"/>
      <c r="G91" s="22" t="s">
        <v>1</v>
      </c>
      <c r="H91" s="22"/>
      <c r="I91" s="22"/>
      <c r="J91" s="22"/>
      <c r="K91" s="22"/>
      <c r="L91" s="22"/>
      <c r="M91" s="22"/>
      <c r="N91" s="22"/>
      <c r="O91" s="22"/>
      <c r="P91" s="22"/>
    </row>
    <row r="92" spans="2:17" ht="12.6" customHeight="1" x14ac:dyDescent="0.15">
      <c r="B92" s="53" t="s">
        <v>92</v>
      </c>
      <c r="C92" s="53"/>
      <c r="D92" s="22" t="s">
        <v>3</v>
      </c>
      <c r="E92" s="22"/>
      <c r="F92" s="22"/>
      <c r="G92" s="22" t="s">
        <v>1</v>
      </c>
      <c r="H92" s="22"/>
      <c r="I92" s="22"/>
      <c r="J92" s="22"/>
      <c r="K92" s="22"/>
      <c r="L92" s="22"/>
      <c r="M92" s="22"/>
      <c r="N92" s="22"/>
      <c r="O92" s="22"/>
      <c r="P92" s="22"/>
    </row>
    <row r="93" spans="2:17" ht="12.6" customHeight="1" x14ac:dyDescent="0.15">
      <c r="B93" s="53"/>
      <c r="C93" s="53"/>
      <c r="D93" s="22"/>
      <c r="E93" s="22"/>
      <c r="F93" s="22"/>
      <c r="G93" s="22"/>
      <c r="H93" s="22"/>
      <c r="I93" s="22"/>
      <c r="J93" s="22"/>
      <c r="K93" s="22"/>
      <c r="L93" s="22"/>
      <c r="M93" s="22"/>
      <c r="N93" s="22"/>
      <c r="O93" s="22"/>
      <c r="P93" s="22"/>
    </row>
    <row r="94" spans="2:17" ht="12.6" customHeight="1" x14ac:dyDescent="0.15">
      <c r="B94" s="88" t="s">
        <v>93</v>
      </c>
      <c r="C94" s="89"/>
      <c r="D94" s="89"/>
      <c r="E94" s="89"/>
      <c r="F94" s="89"/>
      <c r="G94" s="89"/>
      <c r="H94" s="89"/>
      <c r="I94" s="89"/>
      <c r="J94" s="89"/>
      <c r="K94" s="89"/>
      <c r="L94" s="89"/>
      <c r="M94" s="89"/>
      <c r="N94" s="89"/>
      <c r="O94" s="89"/>
      <c r="P94" s="90"/>
      <c r="Q94" s="22"/>
    </row>
    <row r="95" spans="2:17" ht="12.6" customHeight="1" x14ac:dyDescent="0.15">
      <c r="B95" s="134"/>
      <c r="C95" s="134"/>
      <c r="D95" s="134"/>
      <c r="E95" s="134"/>
      <c r="F95" s="134"/>
      <c r="G95" s="134"/>
      <c r="H95" s="134"/>
      <c r="I95" s="134"/>
      <c r="J95" s="134"/>
      <c r="K95" s="134"/>
      <c r="L95" s="134"/>
      <c r="M95" s="134"/>
      <c r="N95" s="134"/>
      <c r="O95" s="134"/>
      <c r="P95" s="134"/>
      <c r="Q95" s="22"/>
    </row>
    <row r="96" spans="2:17" ht="12.6" customHeight="1" x14ac:dyDescent="0.15">
      <c r="B96" s="134"/>
      <c r="C96" s="134"/>
      <c r="D96" s="134"/>
      <c r="E96" s="134"/>
      <c r="F96" s="134"/>
      <c r="G96" s="134"/>
      <c r="H96" s="134"/>
      <c r="I96" s="134"/>
      <c r="J96" s="134"/>
      <c r="K96" s="134"/>
      <c r="L96" s="134"/>
      <c r="M96" s="134"/>
      <c r="N96" s="134"/>
      <c r="O96" s="134"/>
      <c r="P96" s="134"/>
      <c r="Q96" s="22"/>
    </row>
    <row r="97" spans="2:18" ht="12.6" customHeight="1" x14ac:dyDescent="0.15">
      <c r="B97" s="134"/>
      <c r="C97" s="134"/>
      <c r="D97" s="134"/>
      <c r="E97" s="134"/>
      <c r="F97" s="134"/>
      <c r="G97" s="134"/>
      <c r="H97" s="134"/>
      <c r="I97" s="134"/>
      <c r="J97" s="134"/>
      <c r="K97" s="134"/>
      <c r="L97" s="134"/>
      <c r="M97" s="134"/>
      <c r="N97" s="134"/>
      <c r="O97" s="134"/>
      <c r="P97" s="134"/>
      <c r="Q97" s="22"/>
    </row>
    <row r="98" spans="2:18" ht="12.6" customHeight="1" x14ac:dyDescent="0.15">
      <c r="B98" s="89"/>
      <c r="C98" s="89"/>
      <c r="D98" s="89"/>
      <c r="E98" s="89"/>
      <c r="F98" s="89"/>
      <c r="G98" s="89"/>
      <c r="H98" s="89"/>
      <c r="I98" s="89"/>
      <c r="J98" s="89"/>
      <c r="K98" s="89"/>
      <c r="L98" s="89"/>
      <c r="M98" s="89"/>
      <c r="N98" s="89"/>
      <c r="O98" s="89"/>
      <c r="P98" s="90"/>
      <c r="Q98" s="22"/>
    </row>
    <row r="99" spans="2:18" ht="12.6" customHeight="1" x14ac:dyDescent="0.15">
      <c r="B99" s="89"/>
      <c r="C99" s="89"/>
      <c r="D99" s="89"/>
      <c r="E99" s="89"/>
      <c r="F99" s="89"/>
      <c r="G99" s="89"/>
      <c r="H99" s="89"/>
      <c r="I99" s="89"/>
      <c r="J99" s="89"/>
      <c r="K99" s="89"/>
      <c r="L99" s="89"/>
      <c r="M99" s="89"/>
      <c r="N99" s="89"/>
      <c r="O99" s="89"/>
      <c r="P99" s="90"/>
      <c r="Q99" s="22"/>
    </row>
    <row r="100" spans="2:18" ht="12.6" customHeight="1" x14ac:dyDescent="0.15">
      <c r="B100" s="91" t="s">
        <v>171</v>
      </c>
      <c r="C100" s="92"/>
      <c r="D100" s="93" t="s">
        <v>64</v>
      </c>
      <c r="M100" s="22"/>
      <c r="N100" s="22"/>
      <c r="O100" s="70" t="s">
        <v>180</v>
      </c>
      <c r="P100" s="22"/>
      <c r="Q100" s="22"/>
    </row>
    <row r="101" spans="2:18" ht="12.6" customHeight="1" x14ac:dyDescent="0.15">
      <c r="B101" s="137" t="s">
        <v>65</v>
      </c>
      <c r="C101" s="151"/>
      <c r="D101" s="58" t="s">
        <v>66</v>
      </c>
      <c r="E101" s="58" t="s">
        <v>67</v>
      </c>
      <c r="F101" s="58" t="s">
        <v>68</v>
      </c>
      <c r="G101" s="58" t="s">
        <v>69</v>
      </c>
      <c r="H101" s="58" t="s">
        <v>70</v>
      </c>
      <c r="I101" s="58" t="s">
        <v>71</v>
      </c>
      <c r="J101" s="58" t="s">
        <v>72</v>
      </c>
      <c r="K101" s="58" t="s">
        <v>73</v>
      </c>
      <c r="L101" s="58"/>
      <c r="M101" s="58"/>
      <c r="N101" s="58"/>
      <c r="O101" s="58"/>
      <c r="P101" s="57" t="s">
        <v>74</v>
      </c>
      <c r="Q101" s="22"/>
      <c r="R101" s="22"/>
    </row>
    <row r="102" spans="2:18" ht="12.6" customHeight="1" x14ac:dyDescent="0.15">
      <c r="B102" s="94" t="s">
        <v>117</v>
      </c>
      <c r="C102" s="95" t="s">
        <v>118</v>
      </c>
      <c r="D102" s="4"/>
      <c r="E102" s="4"/>
      <c r="F102" s="4"/>
      <c r="G102" s="4"/>
      <c r="H102" s="4"/>
      <c r="I102" s="4"/>
      <c r="J102" s="4"/>
      <c r="K102" s="4"/>
      <c r="L102" s="96"/>
      <c r="M102" s="96"/>
      <c r="N102" s="96"/>
      <c r="O102" s="96"/>
      <c r="P102" s="97"/>
      <c r="Q102" s="22"/>
      <c r="R102" s="22"/>
    </row>
    <row r="103" spans="2:18" ht="12.6" customHeight="1" x14ac:dyDescent="0.15">
      <c r="B103" s="94" t="s">
        <v>119</v>
      </c>
      <c r="C103" s="95" t="s">
        <v>120</v>
      </c>
      <c r="D103" s="5" t="e">
        <f t="shared" ref="D103:K103" si="7">$P$67*D102/$P$20</f>
        <v>#DIV/0!</v>
      </c>
      <c r="E103" s="5" t="e">
        <f t="shared" si="7"/>
        <v>#DIV/0!</v>
      </c>
      <c r="F103" s="5" t="e">
        <f t="shared" si="7"/>
        <v>#DIV/0!</v>
      </c>
      <c r="G103" s="5" t="e">
        <f t="shared" si="7"/>
        <v>#DIV/0!</v>
      </c>
      <c r="H103" s="5" t="e">
        <f t="shared" si="7"/>
        <v>#DIV/0!</v>
      </c>
      <c r="I103" s="5" t="e">
        <f t="shared" si="7"/>
        <v>#DIV/0!</v>
      </c>
      <c r="J103" s="5" t="e">
        <f t="shared" si="7"/>
        <v>#DIV/0!</v>
      </c>
      <c r="K103" s="5" t="e">
        <f t="shared" si="7"/>
        <v>#DIV/0!</v>
      </c>
      <c r="L103" s="6"/>
      <c r="M103" s="6"/>
      <c r="N103" s="6"/>
      <c r="O103" s="6"/>
      <c r="P103" s="97"/>
      <c r="Q103" s="22"/>
      <c r="R103" s="22"/>
    </row>
    <row r="104" spans="2:18" ht="12.6" customHeight="1" x14ac:dyDescent="0.15">
      <c r="B104" s="94" t="s">
        <v>121</v>
      </c>
      <c r="C104" s="95" t="s">
        <v>122</v>
      </c>
      <c r="D104" s="4"/>
      <c r="E104" s="4"/>
      <c r="F104" s="4"/>
      <c r="G104" s="4"/>
      <c r="H104" s="4"/>
      <c r="I104" s="4"/>
      <c r="J104" s="4"/>
      <c r="K104" s="4"/>
      <c r="L104" s="96"/>
      <c r="M104" s="96"/>
      <c r="N104" s="96"/>
      <c r="O104" s="96"/>
      <c r="P104" s="97"/>
      <c r="Q104" s="22"/>
      <c r="R104" s="22"/>
    </row>
    <row r="105" spans="2:18" ht="12.6" customHeight="1" x14ac:dyDescent="0.15">
      <c r="B105" s="94" t="s">
        <v>123</v>
      </c>
      <c r="C105" s="95" t="s">
        <v>124</v>
      </c>
      <c r="D105" s="7" t="e">
        <f>IF(D104&lt;=D103,D104,D103)</f>
        <v>#DIV/0!</v>
      </c>
      <c r="E105" s="7" t="e">
        <f t="shared" ref="E105:K105" si="8">IF(E104&lt;=E103,E104,E103)</f>
        <v>#DIV/0!</v>
      </c>
      <c r="F105" s="7" t="e">
        <f t="shared" si="8"/>
        <v>#DIV/0!</v>
      </c>
      <c r="G105" s="7" t="e">
        <f t="shared" si="8"/>
        <v>#DIV/0!</v>
      </c>
      <c r="H105" s="7" t="e">
        <f t="shared" si="8"/>
        <v>#DIV/0!</v>
      </c>
      <c r="I105" s="7" t="e">
        <f t="shared" si="8"/>
        <v>#DIV/0!</v>
      </c>
      <c r="J105" s="7" t="e">
        <f t="shared" si="8"/>
        <v>#DIV/0!</v>
      </c>
      <c r="K105" s="7" t="e">
        <f t="shared" si="8"/>
        <v>#DIV/0!</v>
      </c>
      <c r="L105" s="6"/>
      <c r="M105" s="6"/>
      <c r="N105" s="6"/>
      <c r="O105" s="6"/>
      <c r="P105" s="97"/>
      <c r="Q105" s="22"/>
      <c r="R105" s="22"/>
    </row>
    <row r="106" spans="2:18" ht="12.6" customHeight="1" x14ac:dyDescent="0.15">
      <c r="B106" s="98" t="s">
        <v>0</v>
      </c>
      <c r="C106" s="99" t="s">
        <v>94</v>
      </c>
      <c r="D106" s="5" t="e">
        <f t="shared" ref="D106:K106" si="9">$P$89*D105/$P$67</f>
        <v>#DIV/0!</v>
      </c>
      <c r="E106" s="5" t="e">
        <f t="shared" si="9"/>
        <v>#DIV/0!</v>
      </c>
      <c r="F106" s="5" t="e">
        <f t="shared" si="9"/>
        <v>#DIV/0!</v>
      </c>
      <c r="G106" s="5" t="e">
        <f t="shared" si="9"/>
        <v>#DIV/0!</v>
      </c>
      <c r="H106" s="5" t="e">
        <f t="shared" si="9"/>
        <v>#DIV/0!</v>
      </c>
      <c r="I106" s="5" t="e">
        <f t="shared" si="9"/>
        <v>#DIV/0!</v>
      </c>
      <c r="J106" s="5" t="e">
        <f t="shared" si="9"/>
        <v>#DIV/0!</v>
      </c>
      <c r="K106" s="5" t="e">
        <f t="shared" si="9"/>
        <v>#DIV/0!</v>
      </c>
      <c r="L106" s="6"/>
      <c r="M106" s="6"/>
      <c r="N106" s="6"/>
      <c r="O106" s="6"/>
      <c r="P106" s="5" t="e">
        <f>SUM(D106:O106)</f>
        <v>#DIV/0!</v>
      </c>
      <c r="Q106" s="22"/>
      <c r="R106" s="22"/>
    </row>
    <row r="107" spans="2:18" ht="12.6" customHeight="1" x14ac:dyDescent="0.15">
      <c r="B107" s="22"/>
      <c r="C107" s="22"/>
      <c r="D107" s="22"/>
      <c r="E107" s="22"/>
      <c r="F107" s="22"/>
      <c r="G107" s="22"/>
      <c r="H107" s="22"/>
      <c r="I107" s="22"/>
      <c r="J107" s="22"/>
      <c r="K107" s="22"/>
      <c r="M107" s="75"/>
      <c r="N107" s="53"/>
      <c r="O107" s="22"/>
      <c r="P107" s="22"/>
      <c r="Q107" s="22"/>
    </row>
    <row r="108" spans="2:18" ht="12.6" customHeight="1" x14ac:dyDescent="0.15">
      <c r="B108" s="22"/>
      <c r="C108" s="22"/>
      <c r="D108" s="22"/>
      <c r="E108" s="22"/>
      <c r="F108" s="22"/>
      <c r="G108" s="22"/>
      <c r="H108" s="22"/>
      <c r="I108" s="22"/>
      <c r="J108" s="22"/>
      <c r="K108" s="22"/>
      <c r="L108" s="22"/>
      <c r="M108" s="22"/>
      <c r="N108" s="22"/>
      <c r="P108" s="8" t="e">
        <f>ROUNDDOWN((P106/C100),0)</f>
        <v>#DIV/0!</v>
      </c>
      <c r="Q108" s="100" t="s">
        <v>95</v>
      </c>
    </row>
    <row r="109" spans="2:18" ht="12.6" customHeight="1" x14ac:dyDescent="0.15">
      <c r="B109" s="101"/>
      <c r="C109" s="22"/>
      <c r="D109" s="22"/>
      <c r="E109" s="22"/>
      <c r="F109" s="22"/>
      <c r="G109" s="22"/>
      <c r="H109" s="22"/>
      <c r="I109" s="22"/>
      <c r="J109" s="22"/>
      <c r="K109" s="22"/>
      <c r="L109" s="22"/>
      <c r="M109" s="22"/>
      <c r="N109" s="22"/>
      <c r="O109" s="22"/>
      <c r="P109" s="87" t="s">
        <v>96</v>
      </c>
      <c r="Q109" s="22"/>
    </row>
  </sheetData>
  <sheetProtection algorithmName="SHA-512" hashValue="7/czNBz9i81Xt7WW45/D0MH8FYUKpjWsPyFcnz21revYH5M1QYcim31aEc6lGQNKRLx1140bCNzpRGxAxKeGSw==" saltValue="CwZaTYSBFMPyeLwhZrXMRw==" spinCount="100000" sheet="1" objects="1" scenarios="1"/>
  <mergeCells count="61">
    <mergeCell ref="B16:C16"/>
    <mergeCell ref="C4:J4"/>
    <mergeCell ref="B5:B7"/>
    <mergeCell ref="D5:J5"/>
    <mergeCell ref="D6:F6"/>
    <mergeCell ref="H6:J6"/>
    <mergeCell ref="D7:F7"/>
    <mergeCell ref="G7:J7"/>
    <mergeCell ref="C8:J8"/>
    <mergeCell ref="B12:C12"/>
    <mergeCell ref="B13:C13"/>
    <mergeCell ref="B14:C14"/>
    <mergeCell ref="B15:C15"/>
    <mergeCell ref="B27:C27"/>
    <mergeCell ref="D27:F27"/>
    <mergeCell ref="B17:C17"/>
    <mergeCell ref="B18:C18"/>
    <mergeCell ref="B19:C19"/>
    <mergeCell ref="B20:C20"/>
    <mergeCell ref="B24:C24"/>
    <mergeCell ref="D24:F24"/>
    <mergeCell ref="I24:J24"/>
    <mergeCell ref="B25:C25"/>
    <mergeCell ref="D25:F25"/>
    <mergeCell ref="B26:C26"/>
    <mergeCell ref="D26:F26"/>
    <mergeCell ref="B28:C28"/>
    <mergeCell ref="D28:F28"/>
    <mergeCell ref="B29:C29"/>
    <mergeCell ref="D29:F29"/>
    <mergeCell ref="D30:F30"/>
    <mergeCell ref="I31:L31"/>
    <mergeCell ref="B34:C34"/>
    <mergeCell ref="B35:C35"/>
    <mergeCell ref="B39:C39"/>
    <mergeCell ref="D39:F39"/>
    <mergeCell ref="I39:J39"/>
    <mergeCell ref="B31:C31"/>
    <mergeCell ref="D31:F31"/>
    <mergeCell ref="B46:C46"/>
    <mergeCell ref="D46:F46"/>
    <mergeCell ref="B40:C40"/>
    <mergeCell ref="D40:F40"/>
    <mergeCell ref="B41:C41"/>
    <mergeCell ref="D41:F41"/>
    <mergeCell ref="B42:C42"/>
    <mergeCell ref="D42:F42"/>
    <mergeCell ref="B43:C43"/>
    <mergeCell ref="D43:F43"/>
    <mergeCell ref="B44:C44"/>
    <mergeCell ref="D44:F44"/>
    <mergeCell ref="D45:F45"/>
    <mergeCell ref="K71:N71"/>
    <mergeCell ref="B95:P97"/>
    <mergeCell ref="B101:C101"/>
    <mergeCell ref="J47:M47"/>
    <mergeCell ref="B50:C50"/>
    <mergeCell ref="B51:C51"/>
    <mergeCell ref="K58:N58"/>
    <mergeCell ref="K61:N61"/>
    <mergeCell ref="K68:N68"/>
  </mergeCells>
  <phoneticPr fontId="1"/>
  <pageMargins left="0.23622047244094491" right="0.23622047244094491" top="0.74803149606299213" bottom="0.74803149606299213" header="0.31496062992125984" footer="0.31496062992125984"/>
  <pageSetup paperSize="9" scale="72" fitToHeight="2" orientation="landscape" r:id="rId1"/>
  <rowBreaks count="1" manualBreakCount="1">
    <brk id="53" max="1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3F011-317B-4BC9-8DD1-98EE8C3A8792}">
  <dimension ref="B4:V111"/>
  <sheetViews>
    <sheetView view="pageBreakPreview" zoomScaleNormal="85" zoomScaleSheetLayoutView="100" workbookViewId="0">
      <selection activeCell="B4" sqref="B4"/>
    </sheetView>
  </sheetViews>
  <sheetFormatPr defaultRowHeight="12.6" customHeight="1" x14ac:dyDescent="0.15"/>
  <cols>
    <col min="1" max="1" width="2.5" style="17" customWidth="1"/>
    <col min="2" max="2" width="21.875" style="17" customWidth="1"/>
    <col min="3" max="3" width="10.25" style="17" customWidth="1"/>
    <col min="4" max="15" width="9.75" style="17" customWidth="1"/>
    <col min="16" max="16" width="14" style="17" customWidth="1"/>
    <col min="17" max="17" width="11.75" style="17" bestFit="1" customWidth="1"/>
    <col min="18" max="18" width="3.125" style="17" customWidth="1"/>
    <col min="19" max="258" width="9" style="17"/>
    <col min="259" max="259" width="27.375" style="17" customWidth="1"/>
    <col min="260" max="261" width="8.875" style="17" customWidth="1"/>
    <col min="262" max="271" width="9.5" style="17" bestFit="1" customWidth="1"/>
    <col min="272" max="272" width="17.5" style="17" customWidth="1"/>
    <col min="273" max="514" width="9" style="17"/>
    <col min="515" max="515" width="27.375" style="17" customWidth="1"/>
    <col min="516" max="517" width="8.875" style="17" customWidth="1"/>
    <col min="518" max="527" width="9.5" style="17" bestFit="1" customWidth="1"/>
    <col min="528" max="528" width="17.5" style="17" customWidth="1"/>
    <col min="529" max="770" width="9" style="17"/>
    <col min="771" max="771" width="27.375" style="17" customWidth="1"/>
    <col min="772" max="773" width="8.875" style="17" customWidth="1"/>
    <col min="774" max="783" width="9.5" style="17" bestFit="1" customWidth="1"/>
    <col min="784" max="784" width="17.5" style="17" customWidth="1"/>
    <col min="785" max="1026" width="9" style="17"/>
    <col min="1027" max="1027" width="27.375" style="17" customWidth="1"/>
    <col min="1028" max="1029" width="8.875" style="17" customWidth="1"/>
    <col min="1030" max="1039" width="9.5" style="17" bestFit="1" customWidth="1"/>
    <col min="1040" max="1040" width="17.5" style="17" customWidth="1"/>
    <col min="1041" max="1282" width="9" style="17"/>
    <col min="1283" max="1283" width="27.375" style="17" customWidth="1"/>
    <col min="1284" max="1285" width="8.875" style="17" customWidth="1"/>
    <col min="1286" max="1295" width="9.5" style="17" bestFit="1" customWidth="1"/>
    <col min="1296" max="1296" width="17.5" style="17" customWidth="1"/>
    <col min="1297" max="1538" width="9" style="17"/>
    <col min="1539" max="1539" width="27.375" style="17" customWidth="1"/>
    <col min="1540" max="1541" width="8.875" style="17" customWidth="1"/>
    <col min="1542" max="1551" width="9.5" style="17" bestFit="1" customWidth="1"/>
    <col min="1552" max="1552" width="17.5" style="17" customWidth="1"/>
    <col min="1553" max="1794" width="9" style="17"/>
    <col min="1795" max="1795" width="27.375" style="17" customWidth="1"/>
    <col min="1796" max="1797" width="8.875" style="17" customWidth="1"/>
    <col min="1798" max="1807" width="9.5" style="17" bestFit="1" customWidth="1"/>
    <col min="1808" max="1808" width="17.5" style="17" customWidth="1"/>
    <col min="1809" max="2050" width="9" style="17"/>
    <col min="2051" max="2051" width="27.375" style="17" customWidth="1"/>
    <col min="2052" max="2053" width="8.875" style="17" customWidth="1"/>
    <col min="2054" max="2063" width="9.5" style="17" bestFit="1" customWidth="1"/>
    <col min="2064" max="2064" width="17.5" style="17" customWidth="1"/>
    <col min="2065" max="2306" width="9" style="17"/>
    <col min="2307" max="2307" width="27.375" style="17" customWidth="1"/>
    <col min="2308" max="2309" width="8.875" style="17" customWidth="1"/>
    <col min="2310" max="2319" width="9.5" style="17" bestFit="1" customWidth="1"/>
    <col min="2320" max="2320" width="17.5" style="17" customWidth="1"/>
    <col min="2321" max="2562" width="9" style="17"/>
    <col min="2563" max="2563" width="27.375" style="17" customWidth="1"/>
    <col min="2564" max="2565" width="8.875" style="17" customWidth="1"/>
    <col min="2566" max="2575" width="9.5" style="17" bestFit="1" customWidth="1"/>
    <col min="2576" max="2576" width="17.5" style="17" customWidth="1"/>
    <col min="2577" max="2818" width="9" style="17"/>
    <col min="2819" max="2819" width="27.375" style="17" customWidth="1"/>
    <col min="2820" max="2821" width="8.875" style="17" customWidth="1"/>
    <col min="2822" max="2831" width="9.5" style="17" bestFit="1" customWidth="1"/>
    <col min="2832" max="2832" width="17.5" style="17" customWidth="1"/>
    <col min="2833" max="3074" width="9" style="17"/>
    <col min="3075" max="3075" width="27.375" style="17" customWidth="1"/>
    <col min="3076" max="3077" width="8.875" style="17" customWidth="1"/>
    <col min="3078" max="3087" width="9.5" style="17" bestFit="1" customWidth="1"/>
    <col min="3088" max="3088" width="17.5" style="17" customWidth="1"/>
    <col min="3089" max="3330" width="9" style="17"/>
    <col min="3331" max="3331" width="27.375" style="17" customWidth="1"/>
    <col min="3332" max="3333" width="8.875" style="17" customWidth="1"/>
    <col min="3334" max="3343" width="9.5" style="17" bestFit="1" customWidth="1"/>
    <col min="3344" max="3344" width="17.5" style="17" customWidth="1"/>
    <col min="3345" max="3586" width="9" style="17"/>
    <col min="3587" max="3587" width="27.375" style="17" customWidth="1"/>
    <col min="3588" max="3589" width="8.875" style="17" customWidth="1"/>
    <col min="3590" max="3599" width="9.5" style="17" bestFit="1" customWidth="1"/>
    <col min="3600" max="3600" width="17.5" style="17" customWidth="1"/>
    <col min="3601" max="3842" width="9" style="17"/>
    <col min="3843" max="3843" width="27.375" style="17" customWidth="1"/>
    <col min="3844" max="3845" width="8.875" style="17" customWidth="1"/>
    <col min="3846" max="3855" width="9.5" style="17" bestFit="1" customWidth="1"/>
    <col min="3856" max="3856" width="17.5" style="17" customWidth="1"/>
    <col min="3857" max="4098" width="9" style="17"/>
    <col min="4099" max="4099" width="27.375" style="17" customWidth="1"/>
    <col min="4100" max="4101" width="8.875" style="17" customWidth="1"/>
    <col min="4102" max="4111" width="9.5" style="17" bestFit="1" customWidth="1"/>
    <col min="4112" max="4112" width="17.5" style="17" customWidth="1"/>
    <col min="4113" max="4354" width="9" style="17"/>
    <col min="4355" max="4355" width="27.375" style="17" customWidth="1"/>
    <col min="4356" max="4357" width="8.875" style="17" customWidth="1"/>
    <col min="4358" max="4367" width="9.5" style="17" bestFit="1" customWidth="1"/>
    <col min="4368" max="4368" width="17.5" style="17" customWidth="1"/>
    <col min="4369" max="4610" width="9" style="17"/>
    <col min="4611" max="4611" width="27.375" style="17" customWidth="1"/>
    <col min="4612" max="4613" width="8.875" style="17" customWidth="1"/>
    <col min="4614" max="4623" width="9.5" style="17" bestFit="1" customWidth="1"/>
    <col min="4624" max="4624" width="17.5" style="17" customWidth="1"/>
    <col min="4625" max="4866" width="9" style="17"/>
    <col min="4867" max="4867" width="27.375" style="17" customWidth="1"/>
    <col min="4868" max="4869" width="8.875" style="17" customWidth="1"/>
    <col min="4870" max="4879" width="9.5" style="17" bestFit="1" customWidth="1"/>
    <col min="4880" max="4880" width="17.5" style="17" customWidth="1"/>
    <col min="4881" max="5122" width="9" style="17"/>
    <col min="5123" max="5123" width="27.375" style="17" customWidth="1"/>
    <col min="5124" max="5125" width="8.875" style="17" customWidth="1"/>
    <col min="5126" max="5135" width="9.5" style="17" bestFit="1" customWidth="1"/>
    <col min="5136" max="5136" width="17.5" style="17" customWidth="1"/>
    <col min="5137" max="5378" width="9" style="17"/>
    <col min="5379" max="5379" width="27.375" style="17" customWidth="1"/>
    <col min="5380" max="5381" width="8.875" style="17" customWidth="1"/>
    <col min="5382" max="5391" width="9.5" style="17" bestFit="1" customWidth="1"/>
    <col min="5392" max="5392" width="17.5" style="17" customWidth="1"/>
    <col min="5393" max="5634" width="9" style="17"/>
    <col min="5635" max="5635" width="27.375" style="17" customWidth="1"/>
    <col min="5636" max="5637" width="8.875" style="17" customWidth="1"/>
    <col min="5638" max="5647" width="9.5" style="17" bestFit="1" customWidth="1"/>
    <col min="5648" max="5648" width="17.5" style="17" customWidth="1"/>
    <col min="5649" max="5890" width="9" style="17"/>
    <col min="5891" max="5891" width="27.375" style="17" customWidth="1"/>
    <col min="5892" max="5893" width="8.875" style="17" customWidth="1"/>
    <col min="5894" max="5903" width="9.5" style="17" bestFit="1" customWidth="1"/>
    <col min="5904" max="5904" width="17.5" style="17" customWidth="1"/>
    <col min="5905" max="6146" width="9" style="17"/>
    <col min="6147" max="6147" width="27.375" style="17" customWidth="1"/>
    <col min="6148" max="6149" width="8.875" style="17" customWidth="1"/>
    <col min="6150" max="6159" width="9.5" style="17" bestFit="1" customWidth="1"/>
    <col min="6160" max="6160" width="17.5" style="17" customWidth="1"/>
    <col min="6161" max="6402" width="9" style="17"/>
    <col min="6403" max="6403" width="27.375" style="17" customWidth="1"/>
    <col min="6404" max="6405" width="8.875" style="17" customWidth="1"/>
    <col min="6406" max="6415" width="9.5" style="17" bestFit="1" customWidth="1"/>
    <col min="6416" max="6416" width="17.5" style="17" customWidth="1"/>
    <col min="6417" max="6658" width="9" style="17"/>
    <col min="6659" max="6659" width="27.375" style="17" customWidth="1"/>
    <col min="6660" max="6661" width="8.875" style="17" customWidth="1"/>
    <col min="6662" max="6671" width="9.5" style="17" bestFit="1" customWidth="1"/>
    <col min="6672" max="6672" width="17.5" style="17" customWidth="1"/>
    <col min="6673" max="6914" width="9" style="17"/>
    <col min="6915" max="6915" width="27.375" style="17" customWidth="1"/>
    <col min="6916" max="6917" width="8.875" style="17" customWidth="1"/>
    <col min="6918" max="6927" width="9.5" style="17" bestFit="1" customWidth="1"/>
    <col min="6928" max="6928" width="17.5" style="17" customWidth="1"/>
    <col min="6929" max="7170" width="9" style="17"/>
    <col min="7171" max="7171" width="27.375" style="17" customWidth="1"/>
    <col min="7172" max="7173" width="8.875" style="17" customWidth="1"/>
    <col min="7174" max="7183" width="9.5" style="17" bestFit="1" customWidth="1"/>
    <col min="7184" max="7184" width="17.5" style="17" customWidth="1"/>
    <col min="7185" max="7426" width="9" style="17"/>
    <col min="7427" max="7427" width="27.375" style="17" customWidth="1"/>
    <col min="7428" max="7429" width="8.875" style="17" customWidth="1"/>
    <col min="7430" max="7439" width="9.5" style="17" bestFit="1" customWidth="1"/>
    <col min="7440" max="7440" width="17.5" style="17" customWidth="1"/>
    <col min="7441" max="7682" width="9" style="17"/>
    <col min="7683" max="7683" width="27.375" style="17" customWidth="1"/>
    <col min="7684" max="7685" width="8.875" style="17" customWidth="1"/>
    <col min="7686" max="7695" width="9.5" style="17" bestFit="1" customWidth="1"/>
    <col min="7696" max="7696" width="17.5" style="17" customWidth="1"/>
    <col min="7697" max="7938" width="9" style="17"/>
    <col min="7939" max="7939" width="27.375" style="17" customWidth="1"/>
    <col min="7940" max="7941" width="8.875" style="17" customWidth="1"/>
    <col min="7942" max="7951" width="9.5" style="17" bestFit="1" customWidth="1"/>
    <col min="7952" max="7952" width="17.5" style="17" customWidth="1"/>
    <col min="7953" max="8194" width="9" style="17"/>
    <col min="8195" max="8195" width="27.375" style="17" customWidth="1"/>
    <col min="8196" max="8197" width="8.875" style="17" customWidth="1"/>
    <col min="8198" max="8207" width="9.5" style="17" bestFit="1" customWidth="1"/>
    <col min="8208" max="8208" width="17.5" style="17" customWidth="1"/>
    <col min="8209" max="8450" width="9" style="17"/>
    <col min="8451" max="8451" width="27.375" style="17" customWidth="1"/>
    <col min="8452" max="8453" width="8.875" style="17" customWidth="1"/>
    <col min="8454" max="8463" width="9.5" style="17" bestFit="1" customWidth="1"/>
    <col min="8464" max="8464" width="17.5" style="17" customWidth="1"/>
    <col min="8465" max="8706" width="9" style="17"/>
    <col min="8707" max="8707" width="27.375" style="17" customWidth="1"/>
    <col min="8708" max="8709" width="8.875" style="17" customWidth="1"/>
    <col min="8710" max="8719" width="9.5" style="17" bestFit="1" customWidth="1"/>
    <col min="8720" max="8720" width="17.5" style="17" customWidth="1"/>
    <col min="8721" max="8962" width="9" style="17"/>
    <col min="8963" max="8963" width="27.375" style="17" customWidth="1"/>
    <col min="8964" max="8965" width="8.875" style="17" customWidth="1"/>
    <col min="8966" max="8975" width="9.5" style="17" bestFit="1" customWidth="1"/>
    <col min="8976" max="8976" width="17.5" style="17" customWidth="1"/>
    <col min="8977" max="9218" width="9" style="17"/>
    <col min="9219" max="9219" width="27.375" style="17" customWidth="1"/>
    <col min="9220" max="9221" width="8.875" style="17" customWidth="1"/>
    <col min="9222" max="9231" width="9.5" style="17" bestFit="1" customWidth="1"/>
    <col min="9232" max="9232" width="17.5" style="17" customWidth="1"/>
    <col min="9233" max="9474" width="9" style="17"/>
    <col min="9475" max="9475" width="27.375" style="17" customWidth="1"/>
    <col min="9476" max="9477" width="8.875" style="17" customWidth="1"/>
    <col min="9478" max="9487" width="9.5" style="17" bestFit="1" customWidth="1"/>
    <col min="9488" max="9488" width="17.5" style="17" customWidth="1"/>
    <col min="9489" max="9730" width="9" style="17"/>
    <col min="9731" max="9731" width="27.375" style="17" customWidth="1"/>
    <col min="9732" max="9733" width="8.875" style="17" customWidth="1"/>
    <col min="9734" max="9743" width="9.5" style="17" bestFit="1" customWidth="1"/>
    <col min="9744" max="9744" width="17.5" style="17" customWidth="1"/>
    <col min="9745" max="9986" width="9" style="17"/>
    <col min="9987" max="9987" width="27.375" style="17" customWidth="1"/>
    <col min="9988" max="9989" width="8.875" style="17" customWidth="1"/>
    <col min="9990" max="9999" width="9.5" style="17" bestFit="1" customWidth="1"/>
    <col min="10000" max="10000" width="17.5" style="17" customWidth="1"/>
    <col min="10001" max="10242" width="9" style="17"/>
    <col min="10243" max="10243" width="27.375" style="17" customWidth="1"/>
    <col min="10244" max="10245" width="8.875" style="17" customWidth="1"/>
    <col min="10246" max="10255" width="9.5" style="17" bestFit="1" customWidth="1"/>
    <col min="10256" max="10256" width="17.5" style="17" customWidth="1"/>
    <col min="10257" max="10498" width="9" style="17"/>
    <col min="10499" max="10499" width="27.375" style="17" customWidth="1"/>
    <col min="10500" max="10501" width="8.875" style="17" customWidth="1"/>
    <col min="10502" max="10511" width="9.5" style="17" bestFit="1" customWidth="1"/>
    <col min="10512" max="10512" width="17.5" style="17" customWidth="1"/>
    <col min="10513" max="10754" width="9" style="17"/>
    <col min="10755" max="10755" width="27.375" style="17" customWidth="1"/>
    <col min="10756" max="10757" width="8.875" style="17" customWidth="1"/>
    <col min="10758" max="10767" width="9.5" style="17" bestFit="1" customWidth="1"/>
    <col min="10768" max="10768" width="17.5" style="17" customWidth="1"/>
    <col min="10769" max="11010" width="9" style="17"/>
    <col min="11011" max="11011" width="27.375" style="17" customWidth="1"/>
    <col min="11012" max="11013" width="8.875" style="17" customWidth="1"/>
    <col min="11014" max="11023" width="9.5" style="17" bestFit="1" customWidth="1"/>
    <col min="11024" max="11024" width="17.5" style="17" customWidth="1"/>
    <col min="11025" max="11266" width="9" style="17"/>
    <col min="11267" max="11267" width="27.375" style="17" customWidth="1"/>
    <col min="11268" max="11269" width="8.875" style="17" customWidth="1"/>
    <col min="11270" max="11279" width="9.5" style="17" bestFit="1" customWidth="1"/>
    <col min="11280" max="11280" width="17.5" style="17" customWidth="1"/>
    <col min="11281" max="11522" width="9" style="17"/>
    <col min="11523" max="11523" width="27.375" style="17" customWidth="1"/>
    <col min="11524" max="11525" width="8.875" style="17" customWidth="1"/>
    <col min="11526" max="11535" width="9.5" style="17" bestFit="1" customWidth="1"/>
    <col min="11536" max="11536" width="17.5" style="17" customWidth="1"/>
    <col min="11537" max="11778" width="9" style="17"/>
    <col min="11779" max="11779" width="27.375" style="17" customWidth="1"/>
    <col min="11780" max="11781" width="8.875" style="17" customWidth="1"/>
    <col min="11782" max="11791" width="9.5" style="17" bestFit="1" customWidth="1"/>
    <col min="11792" max="11792" width="17.5" style="17" customWidth="1"/>
    <col min="11793" max="12034" width="9" style="17"/>
    <col min="12035" max="12035" width="27.375" style="17" customWidth="1"/>
    <col min="12036" max="12037" width="8.875" style="17" customWidth="1"/>
    <col min="12038" max="12047" width="9.5" style="17" bestFit="1" customWidth="1"/>
    <col min="12048" max="12048" width="17.5" style="17" customWidth="1"/>
    <col min="12049" max="12290" width="9" style="17"/>
    <col min="12291" max="12291" width="27.375" style="17" customWidth="1"/>
    <col min="12292" max="12293" width="8.875" style="17" customWidth="1"/>
    <col min="12294" max="12303" width="9.5" style="17" bestFit="1" customWidth="1"/>
    <col min="12304" max="12304" width="17.5" style="17" customWidth="1"/>
    <col min="12305" max="12546" width="9" style="17"/>
    <col min="12547" max="12547" width="27.375" style="17" customWidth="1"/>
    <col min="12548" max="12549" width="8.875" style="17" customWidth="1"/>
    <col min="12550" max="12559" width="9.5" style="17" bestFit="1" customWidth="1"/>
    <col min="12560" max="12560" width="17.5" style="17" customWidth="1"/>
    <col min="12561" max="12802" width="9" style="17"/>
    <col min="12803" max="12803" width="27.375" style="17" customWidth="1"/>
    <col min="12804" max="12805" width="8.875" style="17" customWidth="1"/>
    <col min="12806" max="12815" width="9.5" style="17" bestFit="1" customWidth="1"/>
    <col min="12816" max="12816" width="17.5" style="17" customWidth="1"/>
    <col min="12817" max="13058" width="9" style="17"/>
    <col min="13059" max="13059" width="27.375" style="17" customWidth="1"/>
    <col min="13060" max="13061" width="8.875" style="17" customWidth="1"/>
    <col min="13062" max="13071" width="9.5" style="17" bestFit="1" customWidth="1"/>
    <col min="13072" max="13072" width="17.5" style="17" customWidth="1"/>
    <col min="13073" max="13314" width="9" style="17"/>
    <col min="13315" max="13315" width="27.375" style="17" customWidth="1"/>
    <col min="13316" max="13317" width="8.875" style="17" customWidth="1"/>
    <col min="13318" max="13327" width="9.5" style="17" bestFit="1" customWidth="1"/>
    <col min="13328" max="13328" width="17.5" style="17" customWidth="1"/>
    <col min="13329" max="13570" width="9" style="17"/>
    <col min="13571" max="13571" width="27.375" style="17" customWidth="1"/>
    <col min="13572" max="13573" width="8.875" style="17" customWidth="1"/>
    <col min="13574" max="13583" width="9.5" style="17" bestFit="1" customWidth="1"/>
    <col min="13584" max="13584" width="17.5" style="17" customWidth="1"/>
    <col min="13585" max="13826" width="9" style="17"/>
    <col min="13827" max="13827" width="27.375" style="17" customWidth="1"/>
    <col min="13828" max="13829" width="8.875" style="17" customWidth="1"/>
    <col min="13830" max="13839" width="9.5" style="17" bestFit="1" customWidth="1"/>
    <col min="13840" max="13840" width="17.5" style="17" customWidth="1"/>
    <col min="13841" max="14082" width="9" style="17"/>
    <col min="14083" max="14083" width="27.375" style="17" customWidth="1"/>
    <col min="14084" max="14085" width="8.875" style="17" customWidth="1"/>
    <col min="14086" max="14095" width="9.5" style="17" bestFit="1" customWidth="1"/>
    <col min="14096" max="14096" width="17.5" style="17" customWidth="1"/>
    <col min="14097" max="14338" width="9" style="17"/>
    <col min="14339" max="14339" width="27.375" style="17" customWidth="1"/>
    <col min="14340" max="14341" width="8.875" style="17" customWidth="1"/>
    <col min="14342" max="14351" width="9.5" style="17" bestFit="1" customWidth="1"/>
    <col min="14352" max="14352" width="17.5" style="17" customWidth="1"/>
    <col min="14353" max="14594" width="9" style="17"/>
    <col min="14595" max="14595" width="27.375" style="17" customWidth="1"/>
    <col min="14596" max="14597" width="8.875" style="17" customWidth="1"/>
    <col min="14598" max="14607" width="9.5" style="17" bestFit="1" customWidth="1"/>
    <col min="14608" max="14608" width="17.5" style="17" customWidth="1"/>
    <col min="14609" max="14850" width="9" style="17"/>
    <col min="14851" max="14851" width="27.375" style="17" customWidth="1"/>
    <col min="14852" max="14853" width="8.875" style="17" customWidth="1"/>
    <col min="14854" max="14863" width="9.5" style="17" bestFit="1" customWidth="1"/>
    <col min="14864" max="14864" width="17.5" style="17" customWidth="1"/>
    <col min="14865" max="15106" width="9" style="17"/>
    <col min="15107" max="15107" width="27.375" style="17" customWidth="1"/>
    <col min="15108" max="15109" width="8.875" style="17" customWidth="1"/>
    <col min="15110" max="15119" width="9.5" style="17" bestFit="1" customWidth="1"/>
    <col min="15120" max="15120" width="17.5" style="17" customWidth="1"/>
    <col min="15121" max="15362" width="9" style="17"/>
    <col min="15363" max="15363" width="27.375" style="17" customWidth="1"/>
    <col min="15364" max="15365" width="8.875" style="17" customWidth="1"/>
    <col min="15366" max="15375" width="9.5" style="17" bestFit="1" customWidth="1"/>
    <col min="15376" max="15376" width="17.5" style="17" customWidth="1"/>
    <col min="15377" max="15618" width="9" style="17"/>
    <col min="15619" max="15619" width="27.375" style="17" customWidth="1"/>
    <col min="15620" max="15621" width="8.875" style="17" customWidth="1"/>
    <col min="15622" max="15631" width="9.5" style="17" bestFit="1" customWidth="1"/>
    <col min="15632" max="15632" width="17.5" style="17" customWidth="1"/>
    <col min="15633" max="15874" width="9" style="17"/>
    <col min="15875" max="15875" width="27.375" style="17" customWidth="1"/>
    <col min="15876" max="15877" width="8.875" style="17" customWidth="1"/>
    <col min="15878" max="15887" width="9.5" style="17" bestFit="1" customWidth="1"/>
    <col min="15888" max="15888" width="17.5" style="17" customWidth="1"/>
    <col min="15889" max="16130" width="9" style="17"/>
    <col min="16131" max="16131" width="27.375" style="17" customWidth="1"/>
    <col min="16132" max="16133" width="8.875" style="17" customWidth="1"/>
    <col min="16134" max="16143" width="9.5" style="17" bestFit="1" customWidth="1"/>
    <col min="16144" max="16144" width="17.5" style="17" customWidth="1"/>
    <col min="16145" max="16384" width="9" style="17"/>
  </cols>
  <sheetData>
    <row r="4" spans="2:22" ht="20.25" customHeight="1" x14ac:dyDescent="0.15">
      <c r="B4" s="2" t="s">
        <v>184</v>
      </c>
      <c r="C4" s="1"/>
      <c r="D4" s="1"/>
      <c r="E4" s="1"/>
      <c r="F4" s="1"/>
    </row>
    <row r="6" spans="2:22" s="22" customFormat="1" ht="12.6" customHeight="1" x14ac:dyDescent="0.15">
      <c r="B6" s="19" t="s">
        <v>7</v>
      </c>
      <c r="C6" s="140"/>
      <c r="D6" s="140"/>
      <c r="E6" s="140"/>
      <c r="F6" s="140"/>
      <c r="G6" s="140"/>
      <c r="H6" s="140"/>
      <c r="I6" s="140"/>
      <c r="J6" s="140"/>
      <c r="K6" s="20"/>
      <c r="L6" s="21"/>
      <c r="M6" s="21"/>
      <c r="N6" s="21"/>
    </row>
    <row r="7" spans="2:22" s="22" customFormat="1" ht="12.6" customHeight="1" x14ac:dyDescent="0.15">
      <c r="B7" s="141" t="s">
        <v>8</v>
      </c>
      <c r="C7" s="19" t="s">
        <v>9</v>
      </c>
      <c r="D7" s="140"/>
      <c r="E7" s="144"/>
      <c r="F7" s="144"/>
      <c r="G7" s="144"/>
      <c r="H7" s="144"/>
      <c r="I7" s="144"/>
      <c r="J7" s="144"/>
      <c r="K7" s="20"/>
      <c r="L7" s="21"/>
      <c r="M7" s="21"/>
    </row>
    <row r="8" spans="2:22" s="22" customFormat="1" ht="12.6" customHeight="1" x14ac:dyDescent="0.15">
      <c r="B8" s="142"/>
      <c r="C8" s="19" t="s">
        <v>10</v>
      </c>
      <c r="D8" s="145"/>
      <c r="E8" s="146"/>
      <c r="F8" s="147"/>
      <c r="G8" s="23" t="s">
        <v>11</v>
      </c>
      <c r="H8" s="145"/>
      <c r="I8" s="146"/>
      <c r="J8" s="147"/>
      <c r="K8" s="20"/>
      <c r="L8" s="21"/>
      <c r="M8" s="21"/>
    </row>
    <row r="9" spans="2:22" s="22" customFormat="1" ht="12.6" customHeight="1" x14ac:dyDescent="0.15">
      <c r="B9" s="143"/>
      <c r="C9" s="19" t="s">
        <v>80</v>
      </c>
      <c r="D9" s="128"/>
      <c r="E9" s="128"/>
      <c r="F9" s="128"/>
      <c r="G9" s="148" t="s">
        <v>81</v>
      </c>
      <c r="H9" s="149"/>
      <c r="I9" s="149"/>
      <c r="J9" s="150"/>
      <c r="K9" s="20"/>
      <c r="L9" s="21"/>
      <c r="M9" s="21"/>
      <c r="N9" s="21"/>
    </row>
    <row r="10" spans="2:22" ht="12.6" customHeight="1" x14ac:dyDescent="0.15">
      <c r="B10" s="19" t="s">
        <v>99</v>
      </c>
      <c r="C10" s="140"/>
      <c r="D10" s="140"/>
      <c r="E10" s="140"/>
      <c r="F10" s="140"/>
      <c r="G10" s="140"/>
      <c r="H10" s="140"/>
      <c r="I10" s="140"/>
      <c r="J10" s="140"/>
      <c r="K10" s="20"/>
      <c r="L10" s="24"/>
      <c r="M10" s="25" t="s">
        <v>125</v>
      </c>
      <c r="N10" s="16"/>
      <c r="O10" s="26" t="s">
        <v>126</v>
      </c>
      <c r="P10" s="22"/>
      <c r="Q10" s="22"/>
      <c r="R10" s="22"/>
      <c r="S10" s="22"/>
      <c r="T10" s="22"/>
      <c r="U10" s="22"/>
      <c r="V10" s="22"/>
    </row>
    <row r="11" spans="2:22" ht="12.6" customHeight="1" x14ac:dyDescent="0.15">
      <c r="B11" s="27"/>
      <c r="C11" s="27"/>
      <c r="D11" s="28"/>
      <c r="E11" s="29"/>
      <c r="F11" s="29"/>
      <c r="G11" s="29"/>
      <c r="H11" s="29"/>
      <c r="I11" s="29"/>
      <c r="J11" s="29"/>
      <c r="K11" s="21"/>
      <c r="L11" s="21"/>
      <c r="M11" s="21"/>
      <c r="N11" s="21"/>
      <c r="O11" s="22"/>
      <c r="P11" s="22"/>
      <c r="Q11" s="22"/>
      <c r="R11" s="22"/>
      <c r="S11" s="22"/>
      <c r="T11" s="22"/>
      <c r="U11" s="22"/>
      <c r="V11" s="22"/>
    </row>
    <row r="12" spans="2:22" ht="12.6" customHeight="1" x14ac:dyDescent="0.15">
      <c r="B12" s="18" t="s">
        <v>27</v>
      </c>
      <c r="C12" s="18"/>
      <c r="D12" s="30"/>
      <c r="F12" s="31"/>
      <c r="G12" s="31"/>
      <c r="H12" s="31"/>
      <c r="I12" s="31"/>
      <c r="J12" s="31"/>
      <c r="K12" s="31"/>
      <c r="L12" s="32"/>
      <c r="M12" s="32"/>
      <c r="N12" s="32"/>
      <c r="O12" s="32"/>
    </row>
    <row r="13" spans="2:22" ht="12.6" customHeight="1" x14ac:dyDescent="0.15">
      <c r="B13" s="18"/>
      <c r="C13" s="18"/>
      <c r="D13" s="33" t="s">
        <v>12</v>
      </c>
      <c r="E13" s="33" t="s">
        <v>13</v>
      </c>
      <c r="F13" s="33" t="s">
        <v>14</v>
      </c>
      <c r="G13" s="33" t="s">
        <v>15</v>
      </c>
      <c r="H13" s="33" t="s">
        <v>16</v>
      </c>
      <c r="I13" s="33" t="s">
        <v>17</v>
      </c>
      <c r="J13" s="33" t="s">
        <v>18</v>
      </c>
      <c r="K13" s="33" t="s">
        <v>19</v>
      </c>
      <c r="L13" s="33" t="s">
        <v>20</v>
      </c>
      <c r="M13" s="33" t="s">
        <v>21</v>
      </c>
      <c r="N13" s="33" t="s">
        <v>22</v>
      </c>
      <c r="O13" s="33" t="s">
        <v>23</v>
      </c>
    </row>
    <row r="14" spans="2:22" ht="12.6" customHeight="1" x14ac:dyDescent="0.15">
      <c r="B14" s="124" t="s">
        <v>28</v>
      </c>
      <c r="C14" s="124"/>
      <c r="D14" s="34"/>
      <c r="E14" s="34"/>
      <c r="F14" s="34"/>
      <c r="G14" s="34"/>
      <c r="H14" s="34"/>
      <c r="I14" s="34"/>
      <c r="J14" s="34"/>
      <c r="K14" s="34"/>
      <c r="L14" s="34"/>
      <c r="M14" s="34"/>
      <c r="N14" s="34"/>
      <c r="O14" s="34"/>
    </row>
    <row r="15" spans="2:22" ht="12.6" customHeight="1" x14ac:dyDescent="0.15">
      <c r="B15" s="124" t="s">
        <v>29</v>
      </c>
      <c r="C15" s="124"/>
      <c r="D15" s="35"/>
      <c r="E15" s="35"/>
      <c r="F15" s="35"/>
      <c r="G15" s="35"/>
      <c r="H15" s="35"/>
      <c r="I15" s="35"/>
      <c r="J15" s="35"/>
      <c r="K15" s="35"/>
      <c r="L15" s="35"/>
      <c r="M15" s="35"/>
      <c r="N15" s="35"/>
      <c r="O15" s="35"/>
    </row>
    <row r="16" spans="2:22" ht="12.6" customHeight="1" x14ac:dyDescent="0.15">
      <c r="B16" s="124" t="s">
        <v>32</v>
      </c>
      <c r="C16" s="124"/>
      <c r="D16" s="34"/>
      <c r="E16" s="34"/>
      <c r="F16" s="34"/>
      <c r="G16" s="34"/>
      <c r="H16" s="34"/>
      <c r="I16" s="34"/>
      <c r="J16" s="34"/>
      <c r="K16" s="34"/>
      <c r="L16" s="34"/>
      <c r="M16" s="34"/>
      <c r="N16" s="34"/>
      <c r="O16" s="34"/>
    </row>
    <row r="17" spans="2:16" ht="12.6" customHeight="1" x14ac:dyDescent="0.15">
      <c r="B17" s="124" t="s">
        <v>30</v>
      </c>
      <c r="C17" s="124"/>
      <c r="D17" s="34"/>
      <c r="E17" s="34"/>
      <c r="F17" s="34"/>
      <c r="G17" s="34"/>
      <c r="H17" s="34"/>
      <c r="I17" s="34"/>
      <c r="J17" s="34"/>
      <c r="K17" s="34"/>
      <c r="L17" s="34"/>
      <c r="M17" s="34"/>
      <c r="N17" s="34"/>
      <c r="O17" s="34"/>
    </row>
    <row r="18" spans="2:16" ht="12.6" customHeight="1" x14ac:dyDescent="0.15">
      <c r="B18" s="124" t="s">
        <v>31</v>
      </c>
      <c r="C18" s="124"/>
      <c r="D18" s="15">
        <f>D17*4.186</f>
        <v>0</v>
      </c>
      <c r="E18" s="15">
        <f t="shared" ref="E18:O18" si="0">E17*4.186</f>
        <v>0</v>
      </c>
      <c r="F18" s="15">
        <f t="shared" si="0"/>
        <v>0</v>
      </c>
      <c r="G18" s="15">
        <f t="shared" si="0"/>
        <v>0</v>
      </c>
      <c r="H18" s="15">
        <f t="shared" si="0"/>
        <v>0</v>
      </c>
      <c r="I18" s="15">
        <f t="shared" si="0"/>
        <v>0</v>
      </c>
      <c r="J18" s="15">
        <f t="shared" si="0"/>
        <v>0</v>
      </c>
      <c r="K18" s="15">
        <f t="shared" si="0"/>
        <v>0</v>
      </c>
      <c r="L18" s="15">
        <f t="shared" si="0"/>
        <v>0</v>
      </c>
      <c r="M18" s="15">
        <f t="shared" si="0"/>
        <v>0</v>
      </c>
      <c r="N18" s="15">
        <f t="shared" si="0"/>
        <v>0</v>
      </c>
      <c r="O18" s="15">
        <f t="shared" si="0"/>
        <v>0</v>
      </c>
    </row>
    <row r="19" spans="2:16" ht="12.6" customHeight="1" x14ac:dyDescent="0.15">
      <c r="B19" s="124" t="s">
        <v>33</v>
      </c>
      <c r="C19" s="124"/>
      <c r="D19" s="13">
        <f>D14*(D16-D18)</f>
        <v>0</v>
      </c>
      <c r="E19" s="13">
        <f t="shared" ref="E19:O19" si="1">E14*(E16-E18)</f>
        <v>0</v>
      </c>
      <c r="F19" s="13">
        <f t="shared" si="1"/>
        <v>0</v>
      </c>
      <c r="G19" s="13">
        <f t="shared" si="1"/>
        <v>0</v>
      </c>
      <c r="H19" s="13">
        <f t="shared" si="1"/>
        <v>0</v>
      </c>
      <c r="I19" s="13">
        <f t="shared" si="1"/>
        <v>0</v>
      </c>
      <c r="J19" s="13">
        <f t="shared" si="1"/>
        <v>0</v>
      </c>
      <c r="K19" s="13">
        <f t="shared" si="1"/>
        <v>0</v>
      </c>
      <c r="L19" s="13">
        <f t="shared" si="1"/>
        <v>0</v>
      </c>
      <c r="M19" s="13">
        <f t="shared" si="1"/>
        <v>0</v>
      </c>
      <c r="N19" s="13">
        <f t="shared" si="1"/>
        <v>0</v>
      </c>
      <c r="O19" s="13">
        <f t="shared" si="1"/>
        <v>0</v>
      </c>
    </row>
    <row r="20" spans="2:16" ht="12.6" customHeight="1" x14ac:dyDescent="0.15">
      <c r="B20" s="124" t="s">
        <v>34</v>
      </c>
      <c r="C20" s="124"/>
      <c r="D20" s="35"/>
      <c r="E20" s="35"/>
      <c r="F20" s="35"/>
      <c r="G20" s="35"/>
      <c r="H20" s="35"/>
      <c r="I20" s="35"/>
      <c r="J20" s="35"/>
      <c r="K20" s="35"/>
      <c r="L20" s="35"/>
      <c r="M20" s="35"/>
      <c r="N20" s="35"/>
      <c r="O20" s="35"/>
    </row>
    <row r="21" spans="2:16" ht="12.6" customHeight="1" x14ac:dyDescent="0.15">
      <c r="B21" s="124" t="s">
        <v>35</v>
      </c>
      <c r="C21" s="124"/>
      <c r="D21" s="36"/>
      <c r="E21" s="36"/>
      <c r="F21" s="36"/>
      <c r="G21" s="36"/>
      <c r="H21" s="36"/>
      <c r="I21" s="36"/>
      <c r="J21" s="36"/>
      <c r="K21" s="36"/>
      <c r="L21" s="36"/>
      <c r="M21" s="36"/>
      <c r="N21" s="36"/>
      <c r="O21" s="36"/>
      <c r="P21" s="37" t="s">
        <v>37</v>
      </c>
    </row>
    <row r="22" spans="2:16" ht="12.6" customHeight="1" x14ac:dyDescent="0.15">
      <c r="B22" s="124" t="s">
        <v>36</v>
      </c>
      <c r="C22" s="124"/>
      <c r="D22" s="13">
        <f>D19*D20*D21</f>
        <v>0</v>
      </c>
      <c r="E22" s="13">
        <f t="shared" ref="E22:O22" si="2">E19*E20*E21</f>
        <v>0</v>
      </c>
      <c r="F22" s="13">
        <f t="shared" si="2"/>
        <v>0</v>
      </c>
      <c r="G22" s="13">
        <f t="shared" si="2"/>
        <v>0</v>
      </c>
      <c r="H22" s="13">
        <f t="shared" si="2"/>
        <v>0</v>
      </c>
      <c r="I22" s="13">
        <f t="shared" si="2"/>
        <v>0</v>
      </c>
      <c r="J22" s="13">
        <f t="shared" si="2"/>
        <v>0</v>
      </c>
      <c r="K22" s="13">
        <f t="shared" si="2"/>
        <v>0</v>
      </c>
      <c r="L22" s="13">
        <f t="shared" si="2"/>
        <v>0</v>
      </c>
      <c r="M22" s="13">
        <f t="shared" si="2"/>
        <v>0</v>
      </c>
      <c r="N22" s="13">
        <f t="shared" si="2"/>
        <v>0</v>
      </c>
      <c r="O22" s="13">
        <f t="shared" si="2"/>
        <v>0</v>
      </c>
      <c r="P22" s="14">
        <f>SUM(D22:O22)</f>
        <v>0</v>
      </c>
    </row>
    <row r="23" spans="2:16" ht="12.6" customHeight="1" x14ac:dyDescent="0.15">
      <c r="B23" s="38"/>
      <c r="C23" s="39"/>
      <c r="D23" s="39"/>
      <c r="E23" s="39"/>
      <c r="F23" s="39"/>
      <c r="G23" s="39"/>
      <c r="H23" s="39"/>
      <c r="I23" s="39"/>
      <c r="J23" s="39"/>
      <c r="K23" s="39"/>
      <c r="L23" s="39"/>
      <c r="M23" s="39"/>
      <c r="N23" s="39"/>
      <c r="O23" s="39"/>
      <c r="P23" s="39"/>
    </row>
    <row r="24" spans="2:16" ht="12.6" customHeight="1" x14ac:dyDescent="0.15">
      <c r="B24" s="40" t="s">
        <v>172</v>
      </c>
      <c r="C24" s="40"/>
      <c r="D24" s="41"/>
      <c r="E24" s="42"/>
      <c r="F24" s="42"/>
      <c r="G24" s="42"/>
      <c r="H24" s="42"/>
      <c r="I24" s="42"/>
      <c r="J24" s="42"/>
      <c r="K24" s="42"/>
      <c r="L24" s="32"/>
      <c r="M24" s="32"/>
      <c r="N24" s="32"/>
      <c r="O24" s="32"/>
    </row>
    <row r="25" spans="2:16" ht="12.6" customHeight="1" x14ac:dyDescent="0.15">
      <c r="B25" s="43" t="s">
        <v>173</v>
      </c>
      <c r="C25" s="40"/>
      <c r="D25" s="41"/>
      <c r="E25" s="42"/>
      <c r="F25" s="42"/>
      <c r="G25" s="42"/>
      <c r="H25" s="42"/>
      <c r="I25" s="42"/>
      <c r="J25" s="42"/>
      <c r="K25" s="42"/>
      <c r="L25" s="32"/>
      <c r="M25" s="32"/>
      <c r="N25" s="32"/>
      <c r="O25" s="32"/>
    </row>
    <row r="26" spans="2:16" ht="12.6" customHeight="1" x14ac:dyDescent="0.15">
      <c r="B26" s="111" t="s">
        <v>38</v>
      </c>
      <c r="C26" s="117"/>
      <c r="D26" s="118"/>
      <c r="E26" s="119"/>
      <c r="F26" s="120"/>
      <c r="G26" s="46"/>
      <c r="H26" s="47"/>
      <c r="I26" s="121"/>
      <c r="J26" s="121"/>
    </row>
    <row r="27" spans="2:16" ht="12.6" customHeight="1" x14ac:dyDescent="0.15">
      <c r="B27" s="122" t="s">
        <v>44</v>
      </c>
      <c r="C27" s="123"/>
      <c r="D27" s="118"/>
      <c r="E27" s="119"/>
      <c r="F27" s="120"/>
      <c r="G27" s="46"/>
    </row>
    <row r="28" spans="2:16" ht="12.6" customHeight="1" x14ac:dyDescent="0.15">
      <c r="B28" s="111" t="s">
        <v>39</v>
      </c>
      <c r="C28" s="117"/>
      <c r="D28" s="127"/>
      <c r="E28" s="127"/>
      <c r="F28" s="127"/>
      <c r="G28" s="49" t="s">
        <v>41</v>
      </c>
    </row>
    <row r="29" spans="2:16" ht="12.6" customHeight="1" x14ac:dyDescent="0.15">
      <c r="B29" s="111" t="s">
        <v>40</v>
      </c>
      <c r="C29" s="117"/>
      <c r="D29" s="127"/>
      <c r="E29" s="127"/>
      <c r="F29" s="127"/>
      <c r="G29" s="49" t="s">
        <v>42</v>
      </c>
    </row>
    <row r="30" spans="2:16" ht="12.6" customHeight="1" x14ac:dyDescent="0.15">
      <c r="B30" s="111" t="s">
        <v>45</v>
      </c>
      <c r="C30" s="117"/>
      <c r="D30" s="113"/>
      <c r="E30" s="113"/>
      <c r="F30" s="113"/>
      <c r="G30" s="50" t="s">
        <v>46</v>
      </c>
    </row>
    <row r="31" spans="2:16" ht="12.6" customHeight="1" x14ac:dyDescent="0.15">
      <c r="B31" s="111" t="s">
        <v>51</v>
      </c>
      <c r="C31" s="117"/>
      <c r="D31" s="128"/>
      <c r="E31" s="128"/>
      <c r="F31" s="128"/>
      <c r="G31" s="51"/>
    </row>
    <row r="32" spans="2:16" ht="12.6" customHeight="1" x14ac:dyDescent="0.15">
      <c r="B32" s="44" t="s">
        <v>47</v>
      </c>
      <c r="C32" s="45"/>
      <c r="D32" s="110"/>
      <c r="E32" s="110"/>
      <c r="F32" s="110"/>
      <c r="I32" s="38"/>
    </row>
    <row r="33" spans="2:17" ht="12.6" customHeight="1" x14ac:dyDescent="0.15">
      <c r="B33" s="111" t="s">
        <v>48</v>
      </c>
      <c r="C33" s="112"/>
      <c r="D33" s="113"/>
      <c r="E33" s="113"/>
      <c r="F33" s="113"/>
      <c r="G33" s="52"/>
      <c r="H33" s="53" t="s">
        <v>75</v>
      </c>
      <c r="I33" s="114"/>
      <c r="J33" s="115"/>
      <c r="K33" s="115"/>
      <c r="L33" s="116"/>
    </row>
    <row r="34" spans="2:17" ht="12.6" customHeight="1" x14ac:dyDescent="0.15">
      <c r="D34" s="54"/>
      <c r="E34" s="53"/>
      <c r="F34" s="55"/>
      <c r="G34" s="56" t="s">
        <v>102</v>
      </c>
      <c r="H34" s="54"/>
      <c r="I34" s="38"/>
    </row>
    <row r="35" spans="2:17" ht="12.6" customHeight="1" x14ac:dyDescent="0.15">
      <c r="D35" s="33" t="s">
        <v>12</v>
      </c>
      <c r="E35" s="33" t="s">
        <v>13</v>
      </c>
      <c r="F35" s="33" t="s">
        <v>14</v>
      </c>
      <c r="G35" s="33" t="s">
        <v>15</v>
      </c>
      <c r="H35" s="33" t="s">
        <v>16</v>
      </c>
      <c r="I35" s="33" t="s">
        <v>17</v>
      </c>
      <c r="J35" s="33" t="s">
        <v>18</v>
      </c>
      <c r="K35" s="33" t="s">
        <v>19</v>
      </c>
      <c r="L35" s="33" t="s">
        <v>20</v>
      </c>
      <c r="M35" s="33" t="s">
        <v>21</v>
      </c>
      <c r="N35" s="33" t="s">
        <v>22</v>
      </c>
      <c r="O35" s="33" t="s">
        <v>23</v>
      </c>
      <c r="P35" s="57" t="s">
        <v>24</v>
      </c>
      <c r="Q35" s="57" t="s">
        <v>82</v>
      </c>
    </row>
    <row r="36" spans="2:17" ht="12.6" customHeight="1" x14ac:dyDescent="0.15">
      <c r="B36" s="125" t="s">
        <v>139</v>
      </c>
      <c r="C36" s="126"/>
      <c r="D36" s="11" t="e">
        <f t="shared" ref="D36:O36" si="3">D22/($D$29/100*$D$33/1000)</f>
        <v>#DIV/0!</v>
      </c>
      <c r="E36" s="11" t="e">
        <f t="shared" si="3"/>
        <v>#DIV/0!</v>
      </c>
      <c r="F36" s="11" t="e">
        <f t="shared" si="3"/>
        <v>#DIV/0!</v>
      </c>
      <c r="G36" s="11" t="e">
        <f t="shared" si="3"/>
        <v>#DIV/0!</v>
      </c>
      <c r="H36" s="11" t="e">
        <f t="shared" si="3"/>
        <v>#DIV/0!</v>
      </c>
      <c r="I36" s="11" t="e">
        <f t="shared" si="3"/>
        <v>#DIV/0!</v>
      </c>
      <c r="J36" s="11" t="e">
        <f t="shared" si="3"/>
        <v>#DIV/0!</v>
      </c>
      <c r="K36" s="11" t="e">
        <f t="shared" si="3"/>
        <v>#DIV/0!</v>
      </c>
      <c r="L36" s="11" t="e">
        <f t="shared" si="3"/>
        <v>#DIV/0!</v>
      </c>
      <c r="M36" s="11" t="e">
        <f t="shared" si="3"/>
        <v>#DIV/0!</v>
      </c>
      <c r="N36" s="11" t="e">
        <f t="shared" si="3"/>
        <v>#DIV/0!</v>
      </c>
      <c r="O36" s="11" t="e">
        <f t="shared" si="3"/>
        <v>#DIV/0!</v>
      </c>
      <c r="P36" s="11" t="e">
        <f>SUM(D36:O36)</f>
        <v>#DIV/0!</v>
      </c>
      <c r="Q36" s="58"/>
    </row>
    <row r="37" spans="2:17" ht="12.6" customHeight="1" x14ac:dyDescent="0.15">
      <c r="B37" s="125" t="s">
        <v>84</v>
      </c>
      <c r="C37" s="126"/>
      <c r="D37" s="12" t="e">
        <f t="shared" ref="D37:O37" si="4">(D14/($D$28*$D$31))*$D$30*$D$31*D20*D21/1000</f>
        <v>#DIV/0!</v>
      </c>
      <c r="E37" s="12" t="e">
        <f t="shared" si="4"/>
        <v>#DIV/0!</v>
      </c>
      <c r="F37" s="12" t="e">
        <f t="shared" si="4"/>
        <v>#DIV/0!</v>
      </c>
      <c r="G37" s="12" t="e">
        <f t="shared" si="4"/>
        <v>#DIV/0!</v>
      </c>
      <c r="H37" s="12" t="e">
        <f t="shared" si="4"/>
        <v>#DIV/0!</v>
      </c>
      <c r="I37" s="12" t="e">
        <f t="shared" si="4"/>
        <v>#DIV/0!</v>
      </c>
      <c r="J37" s="12" t="e">
        <f t="shared" si="4"/>
        <v>#DIV/0!</v>
      </c>
      <c r="K37" s="12" t="e">
        <f t="shared" si="4"/>
        <v>#DIV/0!</v>
      </c>
      <c r="L37" s="12" t="e">
        <f t="shared" si="4"/>
        <v>#DIV/0!</v>
      </c>
      <c r="M37" s="12" t="e">
        <f t="shared" si="4"/>
        <v>#DIV/0!</v>
      </c>
      <c r="N37" s="12" t="e">
        <f t="shared" si="4"/>
        <v>#DIV/0!</v>
      </c>
      <c r="O37" s="12" t="e">
        <f t="shared" si="4"/>
        <v>#DIV/0!</v>
      </c>
      <c r="P37" s="12" t="e">
        <f>SUM(D37:O37)</f>
        <v>#DIV/0!</v>
      </c>
      <c r="Q37" s="57" t="s">
        <v>60</v>
      </c>
    </row>
    <row r="38" spans="2:17" ht="12.6" customHeight="1" x14ac:dyDescent="0.15">
      <c r="B38" s="59"/>
      <c r="C38" s="60"/>
      <c r="D38" s="61"/>
      <c r="E38" s="61"/>
      <c r="F38" s="61"/>
      <c r="G38" s="61"/>
      <c r="H38" s="61"/>
      <c r="I38" s="61"/>
      <c r="J38" s="61"/>
      <c r="K38" s="61"/>
      <c r="L38" s="61"/>
      <c r="M38" s="61"/>
      <c r="N38" s="61"/>
      <c r="O38" s="61"/>
      <c r="P38" s="62"/>
    </row>
    <row r="39" spans="2:17" ht="12.6" customHeight="1" x14ac:dyDescent="0.15">
      <c r="B39" s="40" t="s">
        <v>85</v>
      </c>
      <c r="C39" s="40"/>
      <c r="D39" s="63"/>
      <c r="E39" s="63"/>
      <c r="F39" s="63"/>
      <c r="G39" s="63"/>
      <c r="H39" s="63"/>
      <c r="I39" s="63"/>
      <c r="J39" s="63"/>
      <c r="K39" s="63"/>
      <c r="L39" s="63"/>
      <c r="M39" s="63"/>
      <c r="N39" s="63"/>
      <c r="O39" s="63"/>
    </row>
    <row r="40" spans="2:17" ht="12.6" customHeight="1" x14ac:dyDescent="0.15">
      <c r="B40" s="40" t="s">
        <v>106</v>
      </c>
      <c r="C40" s="40"/>
      <c r="D40" s="64"/>
      <c r="F40" s="63"/>
      <c r="G40" s="63"/>
      <c r="H40" s="63"/>
      <c r="I40" s="63"/>
      <c r="J40" s="63"/>
      <c r="K40" s="63"/>
      <c r="L40" s="63"/>
      <c r="M40" s="63"/>
      <c r="N40" s="63"/>
      <c r="O40" s="63"/>
    </row>
    <row r="41" spans="2:17" ht="12.6" customHeight="1" x14ac:dyDescent="0.15">
      <c r="B41" s="111" t="s">
        <v>38</v>
      </c>
      <c r="C41" s="117"/>
      <c r="D41" s="118"/>
      <c r="E41" s="119"/>
      <c r="F41" s="120"/>
      <c r="G41" s="46"/>
      <c r="H41" s="47"/>
      <c r="I41" s="121"/>
      <c r="J41" s="121"/>
    </row>
    <row r="42" spans="2:17" ht="12.6" customHeight="1" x14ac:dyDescent="0.15">
      <c r="B42" s="122" t="s">
        <v>44</v>
      </c>
      <c r="C42" s="123"/>
      <c r="D42" s="118"/>
      <c r="E42" s="119"/>
      <c r="F42" s="120"/>
      <c r="G42" s="46"/>
    </row>
    <row r="43" spans="2:17" ht="12.6" customHeight="1" x14ac:dyDescent="0.15">
      <c r="B43" s="111" t="s">
        <v>39</v>
      </c>
      <c r="C43" s="117"/>
      <c r="D43" s="127"/>
      <c r="E43" s="127"/>
      <c r="F43" s="127"/>
      <c r="G43" s="49" t="s">
        <v>41</v>
      </c>
    </row>
    <row r="44" spans="2:17" ht="12.6" customHeight="1" x14ac:dyDescent="0.15">
      <c r="B44" s="111" t="s">
        <v>40</v>
      </c>
      <c r="C44" s="117"/>
      <c r="D44" s="127"/>
      <c r="E44" s="127"/>
      <c r="F44" s="127"/>
      <c r="G44" s="49" t="s">
        <v>42</v>
      </c>
    </row>
    <row r="45" spans="2:17" ht="12.6" customHeight="1" x14ac:dyDescent="0.15">
      <c r="B45" s="111" t="s">
        <v>45</v>
      </c>
      <c r="C45" s="117"/>
      <c r="D45" s="113"/>
      <c r="E45" s="113"/>
      <c r="F45" s="113"/>
      <c r="G45" s="50" t="s">
        <v>46</v>
      </c>
    </row>
    <row r="46" spans="2:17" ht="12.6" customHeight="1" x14ac:dyDescent="0.15">
      <c r="B46" s="111" t="s">
        <v>51</v>
      </c>
      <c r="C46" s="117"/>
      <c r="D46" s="128"/>
      <c r="E46" s="128"/>
      <c r="F46" s="128"/>
      <c r="G46" s="51"/>
    </row>
    <row r="47" spans="2:17" ht="12.6" customHeight="1" x14ac:dyDescent="0.15">
      <c r="B47" s="44" t="s">
        <v>47</v>
      </c>
      <c r="C47" s="45"/>
      <c r="D47" s="110"/>
      <c r="E47" s="110"/>
      <c r="F47" s="110"/>
      <c r="G47" s="65" t="s">
        <v>182</v>
      </c>
      <c r="I47" s="38"/>
    </row>
    <row r="48" spans="2:17" ht="12.6" customHeight="1" x14ac:dyDescent="0.15">
      <c r="B48" s="111" t="s">
        <v>48</v>
      </c>
      <c r="C48" s="112"/>
      <c r="D48" s="113"/>
      <c r="E48" s="113"/>
      <c r="F48" s="113"/>
      <c r="G48" s="52"/>
      <c r="H48" s="56" t="s">
        <v>116</v>
      </c>
    </row>
    <row r="49" spans="2:17" ht="12.6" customHeight="1" x14ac:dyDescent="0.15">
      <c r="G49" s="56" t="s">
        <v>102</v>
      </c>
      <c r="I49" s="53" t="s">
        <v>75</v>
      </c>
      <c r="J49" s="114"/>
      <c r="K49" s="115"/>
      <c r="L49" s="115"/>
      <c r="M49" s="116"/>
    </row>
    <row r="50" spans="2:17" ht="12.6" customHeight="1" x14ac:dyDescent="0.15">
      <c r="B50" s="66"/>
      <c r="C50" s="66"/>
      <c r="D50" s="67"/>
      <c r="E50" s="53"/>
      <c r="F50" s="55"/>
      <c r="H50" s="54"/>
      <c r="I50" s="53"/>
      <c r="J50" s="55"/>
      <c r="K50" s="54"/>
      <c r="L50" s="54"/>
      <c r="M50" s="68"/>
    </row>
    <row r="51" spans="2:17" ht="12.6" customHeight="1" x14ac:dyDescent="0.15">
      <c r="D51" s="33" t="s">
        <v>12</v>
      </c>
      <c r="E51" s="33" t="s">
        <v>13</v>
      </c>
      <c r="F51" s="33" t="s">
        <v>14</v>
      </c>
      <c r="G51" s="33" t="s">
        <v>15</v>
      </c>
      <c r="H51" s="33" t="s">
        <v>16</v>
      </c>
      <c r="I51" s="33" t="s">
        <v>17</v>
      </c>
      <c r="J51" s="33" t="s">
        <v>18</v>
      </c>
      <c r="K51" s="33" t="s">
        <v>19</v>
      </c>
      <c r="L51" s="33" t="s">
        <v>20</v>
      </c>
      <c r="M51" s="33" t="s">
        <v>21</v>
      </c>
      <c r="N51" s="33" t="s">
        <v>22</v>
      </c>
      <c r="O51" s="33" t="s">
        <v>23</v>
      </c>
      <c r="P51" s="57" t="s">
        <v>24</v>
      </c>
      <c r="Q51" s="57" t="s">
        <v>82</v>
      </c>
    </row>
    <row r="52" spans="2:17" ht="12.6" customHeight="1" x14ac:dyDescent="0.15">
      <c r="B52" s="139" t="s">
        <v>139</v>
      </c>
      <c r="C52" s="139"/>
      <c r="D52" s="11" t="e">
        <f>IF($D$45="電気",0,D22/($D$42/100*$D$46/1000))</f>
        <v>#DIV/0!</v>
      </c>
      <c r="E52" s="11" t="e">
        <f t="shared" ref="E52:O52" si="5">IF($D$45="電気",0,E22/($D$42/100*$D$46/1000))</f>
        <v>#DIV/0!</v>
      </c>
      <c r="F52" s="11" t="e">
        <f t="shared" si="5"/>
        <v>#DIV/0!</v>
      </c>
      <c r="G52" s="11" t="e">
        <f t="shared" si="5"/>
        <v>#DIV/0!</v>
      </c>
      <c r="H52" s="11" t="e">
        <f t="shared" si="5"/>
        <v>#DIV/0!</v>
      </c>
      <c r="I52" s="11" t="e">
        <f t="shared" si="5"/>
        <v>#DIV/0!</v>
      </c>
      <c r="J52" s="11" t="e">
        <f t="shared" si="5"/>
        <v>#DIV/0!</v>
      </c>
      <c r="K52" s="11" t="e">
        <f t="shared" si="5"/>
        <v>#DIV/0!</v>
      </c>
      <c r="L52" s="11" t="e">
        <f t="shared" si="5"/>
        <v>#DIV/0!</v>
      </c>
      <c r="M52" s="11" t="e">
        <f t="shared" si="5"/>
        <v>#DIV/0!</v>
      </c>
      <c r="N52" s="11" t="e">
        <f t="shared" si="5"/>
        <v>#DIV/0!</v>
      </c>
      <c r="O52" s="11" t="e">
        <f t="shared" si="5"/>
        <v>#DIV/0!</v>
      </c>
      <c r="P52" s="11" t="e">
        <f>SUM(D52:O52)</f>
        <v>#DIV/0!</v>
      </c>
      <c r="Q52" s="58"/>
    </row>
    <row r="53" spans="2:17" ht="12.6" customHeight="1" x14ac:dyDescent="0.15">
      <c r="B53" s="139" t="s">
        <v>84</v>
      </c>
      <c r="C53" s="139"/>
      <c r="D53" s="12" t="e">
        <f t="shared" ref="D53:O53" si="6">(D14/($D$43*$D$46))*$D$45*$D$46*D20*D21/1000</f>
        <v>#DIV/0!</v>
      </c>
      <c r="E53" s="12" t="e">
        <f t="shared" si="6"/>
        <v>#DIV/0!</v>
      </c>
      <c r="F53" s="12" t="e">
        <f t="shared" si="6"/>
        <v>#DIV/0!</v>
      </c>
      <c r="G53" s="12" t="e">
        <f t="shared" si="6"/>
        <v>#DIV/0!</v>
      </c>
      <c r="H53" s="12" t="e">
        <f t="shared" si="6"/>
        <v>#DIV/0!</v>
      </c>
      <c r="I53" s="12" t="e">
        <f t="shared" si="6"/>
        <v>#DIV/0!</v>
      </c>
      <c r="J53" s="12" t="e">
        <f t="shared" si="6"/>
        <v>#DIV/0!</v>
      </c>
      <c r="K53" s="12" t="e">
        <f t="shared" si="6"/>
        <v>#DIV/0!</v>
      </c>
      <c r="L53" s="12" t="e">
        <f t="shared" si="6"/>
        <v>#DIV/0!</v>
      </c>
      <c r="M53" s="12" t="e">
        <f t="shared" si="6"/>
        <v>#DIV/0!</v>
      </c>
      <c r="N53" s="12" t="e">
        <f t="shared" si="6"/>
        <v>#DIV/0!</v>
      </c>
      <c r="O53" s="12" t="e">
        <f t="shared" si="6"/>
        <v>#DIV/0!</v>
      </c>
      <c r="P53" s="12" t="e">
        <f>SUM(D53:O53)</f>
        <v>#DIV/0!</v>
      </c>
      <c r="Q53" s="57" t="s">
        <v>60</v>
      </c>
    </row>
    <row r="54" spans="2:17" ht="12.6" customHeight="1" x14ac:dyDescent="0.15">
      <c r="B54" s="66"/>
      <c r="C54" s="66"/>
      <c r="D54" s="67" t="s">
        <v>103</v>
      </c>
      <c r="E54" s="53"/>
      <c r="F54" s="55"/>
      <c r="H54" s="54"/>
      <c r="I54" s="53"/>
      <c r="J54" s="55"/>
      <c r="K54" s="54"/>
      <c r="L54" s="54"/>
      <c r="M54" s="68"/>
    </row>
    <row r="55" spans="2:17" ht="12.6" customHeight="1" x14ac:dyDescent="0.15">
      <c r="B55" s="53"/>
      <c r="C55" s="53"/>
      <c r="D55" s="22"/>
      <c r="E55" s="22"/>
      <c r="F55" s="22"/>
      <c r="G55" s="22"/>
      <c r="H55" s="22"/>
      <c r="I55" s="22"/>
      <c r="J55" s="22"/>
      <c r="K55" s="22"/>
      <c r="L55" s="22"/>
      <c r="M55" s="22"/>
      <c r="N55" s="22"/>
      <c r="O55" s="22"/>
      <c r="P55" s="22"/>
    </row>
    <row r="56" spans="2:17" ht="12.6" customHeight="1" x14ac:dyDescent="0.15">
      <c r="B56" s="69" t="s">
        <v>178</v>
      </c>
      <c r="C56" s="22"/>
      <c r="D56" s="70" t="s">
        <v>86</v>
      </c>
      <c r="E56" s="22"/>
      <c r="F56" s="22"/>
      <c r="G56" s="22"/>
      <c r="H56" s="22"/>
      <c r="I56" s="22"/>
      <c r="J56" s="22"/>
      <c r="K56" s="22"/>
      <c r="L56" s="22"/>
      <c r="M56" s="22"/>
      <c r="N56" s="22"/>
      <c r="O56" s="22"/>
      <c r="P56" s="22"/>
    </row>
    <row r="57" spans="2:17" ht="12.6" customHeight="1" x14ac:dyDescent="0.15">
      <c r="B57" s="22"/>
      <c r="C57" s="22"/>
      <c r="D57" s="22" t="s">
        <v>166</v>
      </c>
      <c r="E57" s="22"/>
      <c r="F57" s="22"/>
      <c r="G57" s="22"/>
      <c r="H57" s="22"/>
      <c r="I57" s="22" t="s">
        <v>87</v>
      </c>
      <c r="J57" s="22"/>
      <c r="K57" s="22"/>
      <c r="L57" s="22"/>
      <c r="M57" s="22"/>
      <c r="N57" s="22"/>
      <c r="O57" s="22"/>
      <c r="P57" s="5" t="e">
        <f>P59*I60+P62*I63</f>
        <v>#DIV/0!</v>
      </c>
    </row>
    <row r="58" spans="2:17" ht="12.6" customHeight="1" x14ac:dyDescent="0.15">
      <c r="B58" s="22"/>
      <c r="C58" s="22"/>
      <c r="D58" s="22"/>
      <c r="E58" s="22"/>
      <c r="F58" s="22"/>
      <c r="G58" s="22"/>
      <c r="H58" s="22"/>
      <c r="I58" s="22"/>
      <c r="J58" s="22"/>
      <c r="K58" s="22"/>
      <c r="L58" s="22"/>
      <c r="M58" s="22"/>
      <c r="N58" s="22"/>
      <c r="O58" s="22"/>
      <c r="P58" s="71"/>
    </row>
    <row r="59" spans="2:17" ht="12.6" customHeight="1" x14ac:dyDescent="0.15">
      <c r="B59" s="53" t="s">
        <v>167</v>
      </c>
      <c r="C59" s="53"/>
      <c r="D59" s="72" t="s">
        <v>174</v>
      </c>
      <c r="E59" s="22"/>
      <c r="F59" s="22"/>
      <c r="G59" s="22"/>
      <c r="H59" s="22"/>
      <c r="I59" s="73"/>
      <c r="J59" s="22" t="s">
        <v>61</v>
      </c>
      <c r="K59" s="22" t="s">
        <v>115</v>
      </c>
      <c r="L59" s="22"/>
      <c r="M59" s="22"/>
      <c r="N59" s="22"/>
      <c r="O59" s="22"/>
      <c r="P59" s="5" t="e">
        <f>P36/1000</f>
        <v>#DIV/0!</v>
      </c>
    </row>
    <row r="60" spans="2:17" ht="12.6" customHeight="1" x14ac:dyDescent="0.15">
      <c r="B60" s="53" t="s">
        <v>109</v>
      </c>
      <c r="C60" s="53"/>
      <c r="D60" s="72" t="s">
        <v>55</v>
      </c>
      <c r="E60" s="22"/>
      <c r="F60" s="22"/>
      <c r="G60" s="74" t="s">
        <v>62</v>
      </c>
      <c r="H60" s="10">
        <f>I59</f>
        <v>0</v>
      </c>
      <c r="I60" s="4"/>
      <c r="J60" s="53" t="s">
        <v>75</v>
      </c>
      <c r="K60" s="114"/>
      <c r="L60" s="115"/>
      <c r="M60" s="115"/>
      <c r="N60" s="116"/>
      <c r="O60" s="22"/>
      <c r="P60" s="75"/>
    </row>
    <row r="61" spans="2:17" ht="12.6" customHeight="1" x14ac:dyDescent="0.15">
      <c r="C61" s="53"/>
      <c r="E61" s="22"/>
      <c r="F61" s="22"/>
      <c r="G61" s="53"/>
      <c r="H61" s="22"/>
      <c r="I61" s="76"/>
      <c r="J61" s="53"/>
      <c r="K61" s="48"/>
      <c r="L61" s="48"/>
      <c r="M61" s="48"/>
      <c r="N61" s="48"/>
      <c r="O61" s="22"/>
      <c r="P61" s="77"/>
    </row>
    <row r="62" spans="2:17" ht="12.6" customHeight="1" x14ac:dyDescent="0.15">
      <c r="B62" s="53" t="s">
        <v>168</v>
      </c>
      <c r="C62" s="53"/>
      <c r="D62" s="72" t="s">
        <v>175</v>
      </c>
      <c r="E62" s="22"/>
      <c r="F62" s="22"/>
      <c r="G62" s="22"/>
      <c r="H62" s="22"/>
      <c r="I62" s="22" t="s">
        <v>25</v>
      </c>
      <c r="J62" s="22"/>
      <c r="K62" s="22"/>
      <c r="L62" s="22"/>
      <c r="M62" s="22"/>
      <c r="N62" s="22"/>
      <c r="O62" s="22"/>
      <c r="P62" s="5" t="e">
        <f>P37</f>
        <v>#DIV/0!</v>
      </c>
    </row>
    <row r="63" spans="2:17" ht="12.6" customHeight="1" x14ac:dyDescent="0.15">
      <c r="B63" s="53" t="s">
        <v>111</v>
      </c>
      <c r="C63" s="53"/>
      <c r="D63" s="72" t="s">
        <v>5</v>
      </c>
      <c r="E63" s="22"/>
      <c r="F63" s="22"/>
      <c r="G63" s="22" t="s">
        <v>26</v>
      </c>
      <c r="H63" s="22"/>
      <c r="I63" s="78"/>
      <c r="J63" s="53" t="s">
        <v>75</v>
      </c>
      <c r="K63" s="114"/>
      <c r="L63" s="115"/>
      <c r="M63" s="115"/>
      <c r="N63" s="116"/>
      <c r="O63" s="53"/>
      <c r="P63" s="22"/>
    </row>
    <row r="64" spans="2:17" ht="12.6" customHeight="1" x14ac:dyDescent="0.15">
      <c r="B64" s="22"/>
      <c r="C64" s="22"/>
      <c r="D64" s="22"/>
      <c r="E64" s="22"/>
      <c r="F64" s="22"/>
      <c r="G64" s="22"/>
      <c r="H64" s="22"/>
      <c r="I64" s="22"/>
      <c r="J64" s="22"/>
      <c r="K64" s="22"/>
      <c r="L64" s="22"/>
      <c r="M64" s="22"/>
      <c r="N64" s="22"/>
      <c r="O64" s="22"/>
      <c r="P64" s="22"/>
    </row>
    <row r="65" spans="2:17" ht="12.6" customHeight="1" x14ac:dyDescent="0.15">
      <c r="B65" s="22"/>
      <c r="C65" s="22"/>
      <c r="D65" s="22"/>
      <c r="E65" s="22"/>
      <c r="F65" s="22"/>
      <c r="G65" s="22"/>
      <c r="H65" s="22"/>
      <c r="I65" s="22"/>
      <c r="J65" s="22"/>
      <c r="K65" s="22"/>
      <c r="L65" s="22"/>
      <c r="M65" s="22"/>
      <c r="N65" s="22"/>
      <c r="O65" s="22"/>
      <c r="P65" s="22"/>
    </row>
    <row r="66" spans="2:17" ht="12.6" customHeight="1" x14ac:dyDescent="0.15">
      <c r="B66" s="69" t="s">
        <v>6</v>
      </c>
      <c r="C66" s="22"/>
      <c r="D66" s="70" t="s">
        <v>86</v>
      </c>
      <c r="E66" s="22"/>
      <c r="F66" s="22"/>
      <c r="G66" s="22"/>
      <c r="H66" s="22"/>
      <c r="I66" s="22"/>
      <c r="J66" s="22"/>
      <c r="K66" s="22"/>
      <c r="L66" s="22"/>
      <c r="M66" s="22"/>
      <c r="N66" s="22"/>
      <c r="O66" s="22"/>
      <c r="P66" s="22"/>
      <c r="Q66" s="22"/>
    </row>
    <row r="67" spans="2:17" ht="12.6" customHeight="1" x14ac:dyDescent="0.15">
      <c r="B67" s="22"/>
      <c r="C67" s="22"/>
      <c r="D67" s="22" t="s">
        <v>158</v>
      </c>
      <c r="E67" s="22"/>
      <c r="F67" s="22"/>
      <c r="G67" s="22" t="s">
        <v>1</v>
      </c>
      <c r="H67" s="22"/>
      <c r="I67" s="22"/>
      <c r="J67" s="22"/>
      <c r="K67" s="22"/>
      <c r="L67" s="22"/>
      <c r="M67" s="22"/>
      <c r="N67" s="22"/>
      <c r="O67" s="22"/>
      <c r="P67" s="9" t="e">
        <f>P69*I70+P72*I73+P75</f>
        <v>#DIV/0!</v>
      </c>
      <c r="Q67" s="22"/>
    </row>
    <row r="68" spans="2:17" ht="12.6" customHeight="1" x14ac:dyDescent="0.15">
      <c r="B68" s="22"/>
      <c r="C68" s="22"/>
      <c r="D68" s="22"/>
      <c r="E68" s="22"/>
      <c r="F68" s="22"/>
      <c r="G68" s="22"/>
      <c r="H68" s="22"/>
      <c r="I68" s="22"/>
      <c r="J68" s="22"/>
      <c r="K68" s="22"/>
      <c r="L68" s="22"/>
      <c r="M68" s="22"/>
      <c r="N68" s="22"/>
      <c r="O68" s="22"/>
      <c r="P68" s="79"/>
      <c r="Q68" s="22"/>
    </row>
    <row r="69" spans="2:17" ht="12.6" customHeight="1" x14ac:dyDescent="0.15">
      <c r="B69" s="53" t="s">
        <v>112</v>
      </c>
      <c r="C69" s="53"/>
      <c r="D69" s="72" t="s">
        <v>57</v>
      </c>
      <c r="E69" s="22"/>
      <c r="F69" s="22"/>
      <c r="G69" s="22"/>
      <c r="H69" s="22"/>
      <c r="I69" s="73"/>
      <c r="J69" s="22" t="s">
        <v>61</v>
      </c>
      <c r="K69" s="22" t="s">
        <v>115</v>
      </c>
      <c r="L69" s="22"/>
      <c r="M69" s="22"/>
      <c r="N69" s="22"/>
      <c r="O69" s="22"/>
      <c r="P69" s="5" t="e">
        <f>P52/1000</f>
        <v>#DIV/0!</v>
      </c>
      <c r="Q69" s="22"/>
    </row>
    <row r="70" spans="2:17" ht="12.6" customHeight="1" x14ac:dyDescent="0.15">
      <c r="B70" s="53" t="s">
        <v>113</v>
      </c>
      <c r="C70" s="53"/>
      <c r="D70" s="72" t="s">
        <v>55</v>
      </c>
      <c r="E70" s="22"/>
      <c r="F70" s="22"/>
      <c r="G70" s="74" t="s">
        <v>62</v>
      </c>
      <c r="H70" s="10">
        <f>I69</f>
        <v>0</v>
      </c>
      <c r="I70" s="78"/>
      <c r="J70" s="53" t="s">
        <v>75</v>
      </c>
      <c r="K70" s="114"/>
      <c r="L70" s="129"/>
      <c r="M70" s="129"/>
      <c r="N70" s="130"/>
      <c r="O70" s="22"/>
      <c r="P70" s="80"/>
      <c r="Q70" s="22"/>
    </row>
    <row r="71" spans="2:17" ht="12.6" customHeight="1" x14ac:dyDescent="0.15">
      <c r="B71" s="53"/>
      <c r="C71" s="53"/>
      <c r="D71" s="22"/>
      <c r="E71" s="22"/>
      <c r="F71" s="22"/>
      <c r="G71" s="53"/>
      <c r="H71" s="22"/>
      <c r="I71" s="76"/>
      <c r="J71" s="53"/>
      <c r="K71" s="48"/>
      <c r="L71" s="48"/>
      <c r="M71" s="48"/>
      <c r="N71" s="48"/>
      <c r="O71" s="22"/>
      <c r="P71" s="81"/>
      <c r="Q71" s="22"/>
    </row>
    <row r="72" spans="2:17" ht="12.6" customHeight="1" x14ac:dyDescent="0.15">
      <c r="B72" s="53" t="s">
        <v>114</v>
      </c>
      <c r="C72" s="53"/>
      <c r="D72" s="22" t="s">
        <v>58</v>
      </c>
      <c r="E72" s="22"/>
      <c r="F72" s="22"/>
      <c r="G72" s="22"/>
      <c r="H72" s="22"/>
      <c r="I72" s="22" t="s">
        <v>25</v>
      </c>
      <c r="J72" s="22"/>
      <c r="K72" s="22"/>
      <c r="L72" s="22"/>
      <c r="M72" s="22"/>
      <c r="N72" s="22"/>
      <c r="O72" s="22"/>
      <c r="P72" s="5" t="e">
        <f>P53</f>
        <v>#DIV/0!</v>
      </c>
      <c r="Q72" s="22"/>
    </row>
    <row r="73" spans="2:17" ht="12.6" customHeight="1" x14ac:dyDescent="0.15">
      <c r="B73" s="53" t="s">
        <v>111</v>
      </c>
      <c r="C73" s="53"/>
      <c r="D73" s="22" t="s">
        <v>5</v>
      </c>
      <c r="E73" s="22"/>
      <c r="F73" s="22"/>
      <c r="G73" s="22" t="s">
        <v>26</v>
      </c>
      <c r="H73" s="22"/>
      <c r="I73" s="78"/>
      <c r="J73" s="53" t="s">
        <v>75</v>
      </c>
      <c r="K73" s="131">
        <f>K63</f>
        <v>0</v>
      </c>
      <c r="L73" s="132"/>
      <c r="M73" s="132"/>
      <c r="N73" s="133"/>
      <c r="O73" s="53"/>
      <c r="P73" s="76"/>
      <c r="Q73" s="22"/>
    </row>
    <row r="74" spans="2:17" s="82" customFormat="1" ht="12.6" customHeight="1" x14ac:dyDescent="0.15">
      <c r="B74" s="53"/>
      <c r="C74" s="53"/>
      <c r="D74" s="22"/>
      <c r="E74" s="22"/>
      <c r="F74" s="22"/>
      <c r="G74" s="22"/>
      <c r="H74" s="22"/>
      <c r="I74" s="22"/>
      <c r="J74" s="22"/>
      <c r="K74" s="22"/>
      <c r="L74" s="22"/>
      <c r="M74" s="22"/>
      <c r="N74" s="22"/>
      <c r="O74" s="53"/>
      <c r="P74" s="76"/>
    </row>
    <row r="75" spans="2:17" s="82" customFormat="1" ht="16.5" x14ac:dyDescent="0.15">
      <c r="B75" s="83" t="s">
        <v>140</v>
      </c>
      <c r="C75" s="17"/>
      <c r="D75" s="82" t="s">
        <v>141</v>
      </c>
      <c r="E75" s="22"/>
      <c r="F75" s="22"/>
      <c r="G75" s="22"/>
      <c r="H75" s="22"/>
      <c r="I75" s="82" t="s">
        <v>1</v>
      </c>
      <c r="J75" s="22"/>
      <c r="K75" s="22"/>
      <c r="L75" s="22"/>
      <c r="M75" s="22"/>
      <c r="N75" s="22"/>
      <c r="O75" s="53"/>
      <c r="P75" s="9" t="e">
        <f>MAX(P78,P84)</f>
        <v>#DIV/0!</v>
      </c>
    </row>
    <row r="76" spans="2:17" s="82" customFormat="1" ht="13.5" x14ac:dyDescent="0.15">
      <c r="B76" s="84"/>
      <c r="E76" s="22"/>
      <c r="F76" s="22"/>
      <c r="G76" s="22"/>
      <c r="H76" s="22"/>
      <c r="I76" s="22"/>
      <c r="J76" s="22"/>
      <c r="K76" s="22"/>
      <c r="L76" s="22"/>
      <c r="M76" s="22"/>
      <c r="N76" s="22"/>
      <c r="O76" s="53"/>
      <c r="P76" s="76"/>
    </row>
    <row r="77" spans="2:17" s="82" customFormat="1" ht="13.5" x14ac:dyDescent="0.15">
      <c r="B77" s="85" t="s">
        <v>142</v>
      </c>
      <c r="E77" s="22"/>
      <c r="F77" s="22"/>
      <c r="G77" s="22"/>
      <c r="H77" s="22"/>
      <c r="I77" s="22"/>
      <c r="J77" s="22"/>
      <c r="K77" s="22"/>
      <c r="L77" s="22"/>
      <c r="M77" s="22"/>
      <c r="N77" s="22"/>
      <c r="O77" s="53"/>
      <c r="P77" s="76"/>
    </row>
    <row r="78" spans="2:17" s="82" customFormat="1" ht="16.5" x14ac:dyDescent="0.15">
      <c r="C78" s="17"/>
      <c r="D78" s="84" t="s">
        <v>143</v>
      </c>
      <c r="E78" s="22"/>
      <c r="F78" s="22"/>
      <c r="G78" s="22"/>
      <c r="H78" s="22"/>
      <c r="I78" s="82" t="s">
        <v>1</v>
      </c>
      <c r="J78" s="22"/>
      <c r="K78" s="22"/>
      <c r="L78" s="22"/>
      <c r="M78" s="22"/>
      <c r="N78" s="22"/>
      <c r="O78" s="53"/>
      <c r="P78" s="9">
        <f>P79*P80*P81</f>
        <v>0</v>
      </c>
    </row>
    <row r="79" spans="2:17" s="82" customFormat="1" ht="16.5" x14ac:dyDescent="0.15">
      <c r="B79" s="86" t="s">
        <v>144</v>
      </c>
      <c r="C79" s="17"/>
      <c r="D79" s="82" t="s">
        <v>145</v>
      </c>
      <c r="E79" s="22"/>
      <c r="F79" s="22"/>
      <c r="G79" s="22"/>
      <c r="H79" s="22"/>
      <c r="I79" s="82" t="s">
        <v>159</v>
      </c>
      <c r="J79" s="22"/>
      <c r="K79" s="22"/>
      <c r="L79" s="22"/>
      <c r="M79" s="22"/>
      <c r="N79" s="22"/>
      <c r="O79" s="53"/>
      <c r="P79" s="78"/>
    </row>
    <row r="80" spans="2:17" s="82" customFormat="1" ht="13.5" x14ac:dyDescent="0.15">
      <c r="B80" s="86" t="s">
        <v>146</v>
      </c>
      <c r="C80" s="17"/>
      <c r="D80" s="82" t="s">
        <v>147</v>
      </c>
      <c r="E80" s="22"/>
      <c r="F80" s="22"/>
      <c r="G80" s="22"/>
      <c r="H80" s="22"/>
      <c r="I80" s="82" t="s">
        <v>160</v>
      </c>
      <c r="J80" s="22"/>
      <c r="K80" s="22"/>
      <c r="L80" s="22"/>
      <c r="M80" s="22"/>
      <c r="N80" s="22"/>
      <c r="O80" s="53"/>
      <c r="P80" s="78"/>
    </row>
    <row r="81" spans="2:17" s="82" customFormat="1" ht="16.5" x14ac:dyDescent="0.15">
      <c r="B81" s="86" t="s">
        <v>148</v>
      </c>
      <c r="C81" s="17"/>
      <c r="D81" s="82" t="s">
        <v>149</v>
      </c>
      <c r="E81" s="22"/>
      <c r="F81" s="22"/>
      <c r="G81" s="22"/>
      <c r="H81" s="22"/>
      <c r="I81" s="82" t="s">
        <v>137</v>
      </c>
      <c r="J81" s="22"/>
      <c r="K81" s="22"/>
      <c r="L81" s="22"/>
      <c r="M81" s="22"/>
      <c r="N81" s="22"/>
      <c r="O81" s="53"/>
      <c r="P81" s="78"/>
    </row>
    <row r="82" spans="2:17" s="82" customFormat="1" ht="13.5" x14ac:dyDescent="0.15">
      <c r="E82" s="22"/>
      <c r="F82" s="22"/>
      <c r="G82" s="22"/>
      <c r="H82" s="22"/>
      <c r="I82" s="22"/>
      <c r="J82" s="22"/>
      <c r="K82" s="22"/>
      <c r="L82" s="22"/>
      <c r="M82" s="22"/>
      <c r="N82" s="22"/>
      <c r="O82" s="53"/>
      <c r="P82" s="76"/>
    </row>
    <row r="83" spans="2:17" s="82" customFormat="1" ht="13.5" x14ac:dyDescent="0.15">
      <c r="B83" s="85" t="s">
        <v>150</v>
      </c>
      <c r="E83" s="22"/>
      <c r="F83" s="22"/>
      <c r="G83" s="22"/>
      <c r="H83" s="22"/>
      <c r="I83" s="22"/>
      <c r="J83" s="22"/>
      <c r="K83" s="22"/>
      <c r="L83" s="22"/>
      <c r="M83" s="22"/>
      <c r="N83" s="22"/>
      <c r="O83" s="53"/>
      <c r="P83" s="76"/>
    </row>
    <row r="84" spans="2:17" s="82" customFormat="1" ht="16.5" x14ac:dyDescent="0.15">
      <c r="C84" s="17"/>
      <c r="D84" s="84" t="s">
        <v>151</v>
      </c>
      <c r="E84" s="22"/>
      <c r="F84" s="22"/>
      <c r="G84" s="22"/>
      <c r="H84" s="22"/>
      <c r="I84" s="82" t="s">
        <v>1</v>
      </c>
      <c r="J84" s="22"/>
      <c r="K84" s="22"/>
      <c r="L84" s="22"/>
      <c r="M84" s="22"/>
      <c r="N84" s="22"/>
      <c r="O84" s="53"/>
      <c r="P84" s="9" t="e">
        <f>P85*P86*P87</f>
        <v>#DIV/0!</v>
      </c>
    </row>
    <row r="85" spans="2:17" s="82" customFormat="1" ht="13.5" x14ac:dyDescent="0.15">
      <c r="B85" s="86" t="s">
        <v>152</v>
      </c>
      <c r="C85" s="17"/>
      <c r="D85" s="82" t="s">
        <v>153</v>
      </c>
      <c r="E85" s="22"/>
      <c r="F85" s="22"/>
      <c r="G85" s="22"/>
      <c r="H85" s="22"/>
      <c r="I85" s="82" t="s">
        <v>161</v>
      </c>
      <c r="J85" s="22"/>
      <c r="K85" s="22"/>
      <c r="L85" s="22"/>
      <c r="M85" s="22"/>
      <c r="N85" s="22"/>
      <c r="O85" s="53"/>
      <c r="P85" s="78"/>
    </row>
    <row r="86" spans="2:17" s="82" customFormat="1" ht="13.5" x14ac:dyDescent="0.15">
      <c r="B86" s="86" t="s">
        <v>154</v>
      </c>
      <c r="C86" s="17"/>
      <c r="D86" s="82" t="s">
        <v>155</v>
      </c>
      <c r="E86" s="22"/>
      <c r="F86" s="22"/>
      <c r="G86" s="22"/>
      <c r="H86" s="22"/>
      <c r="I86" s="82" t="s">
        <v>159</v>
      </c>
      <c r="J86" s="22"/>
      <c r="K86" s="22"/>
      <c r="L86" s="22"/>
      <c r="M86" s="22"/>
      <c r="N86" s="22"/>
      <c r="O86" s="53"/>
      <c r="P86" s="5" t="e">
        <f>P69</f>
        <v>#DIV/0!</v>
      </c>
    </row>
    <row r="87" spans="2:17" s="82" customFormat="1" ht="16.5" x14ac:dyDescent="0.15">
      <c r="B87" s="86" t="s">
        <v>156</v>
      </c>
      <c r="C87" s="17"/>
      <c r="D87" s="82" t="s">
        <v>157</v>
      </c>
      <c r="E87" s="22"/>
      <c r="F87" s="22"/>
      <c r="G87" s="22"/>
      <c r="H87" s="22"/>
      <c r="I87" s="82" t="s">
        <v>162</v>
      </c>
      <c r="J87" s="22"/>
      <c r="K87" s="22"/>
      <c r="L87" s="22"/>
      <c r="M87" s="22"/>
      <c r="N87" s="22"/>
      <c r="O87" s="53"/>
      <c r="P87" s="78"/>
    </row>
    <row r="88" spans="2:17" s="82" customFormat="1" ht="13.5" x14ac:dyDescent="0.15">
      <c r="B88" s="53"/>
      <c r="C88" s="53"/>
      <c r="D88" s="22"/>
      <c r="E88" s="22"/>
      <c r="F88" s="22"/>
      <c r="G88" s="22"/>
      <c r="H88" s="22"/>
      <c r="I88" s="22"/>
      <c r="J88" s="22"/>
      <c r="K88" s="22"/>
      <c r="L88" s="22"/>
      <c r="M88" s="22"/>
      <c r="N88" s="22"/>
      <c r="O88" s="53"/>
      <c r="P88" s="76"/>
    </row>
    <row r="89" spans="2:17" ht="12.6" customHeight="1" x14ac:dyDescent="0.15">
      <c r="B89" s="53"/>
      <c r="C89" s="53"/>
      <c r="D89" s="22"/>
      <c r="E89" s="22"/>
      <c r="F89" s="22"/>
      <c r="G89" s="22"/>
      <c r="H89" s="22"/>
      <c r="I89" s="22"/>
      <c r="J89" s="22"/>
      <c r="K89" s="22"/>
      <c r="L89" s="22"/>
      <c r="M89" s="22"/>
      <c r="N89" s="22"/>
      <c r="O89" s="53"/>
      <c r="P89" s="76"/>
      <c r="Q89" s="22"/>
    </row>
    <row r="90" spans="2:17" ht="12.6" customHeight="1" x14ac:dyDescent="0.15">
      <c r="B90" s="69" t="s">
        <v>88</v>
      </c>
      <c r="C90" s="69"/>
      <c r="D90" s="22"/>
      <c r="E90" s="22"/>
      <c r="F90" s="22"/>
      <c r="G90" s="22"/>
      <c r="H90" s="22"/>
      <c r="I90" s="22"/>
      <c r="J90" s="22"/>
      <c r="K90" s="22"/>
      <c r="L90" s="22"/>
      <c r="M90" s="22"/>
      <c r="N90" s="22"/>
      <c r="O90" s="22"/>
      <c r="P90" s="22"/>
      <c r="Q90" s="22"/>
    </row>
    <row r="91" spans="2:17" ht="12.6" customHeight="1" x14ac:dyDescent="0.15">
      <c r="B91" s="53" t="s">
        <v>89</v>
      </c>
      <c r="C91" s="53"/>
      <c r="D91" s="22" t="s">
        <v>0</v>
      </c>
      <c r="E91" s="22"/>
      <c r="F91" s="22"/>
      <c r="G91" s="22" t="s">
        <v>1</v>
      </c>
      <c r="H91" s="22"/>
      <c r="I91" s="22"/>
      <c r="J91" s="22"/>
      <c r="K91" s="22"/>
      <c r="L91" s="22"/>
      <c r="M91" s="22"/>
      <c r="N91" s="22"/>
      <c r="O91" s="22"/>
      <c r="P91" s="5" t="e">
        <f>ROUNDDOWN((P57-P67),0)</f>
        <v>#DIV/0!</v>
      </c>
    </row>
    <row r="92" spans="2:17" ht="12.6" customHeight="1" x14ac:dyDescent="0.15">
      <c r="B92" s="53"/>
      <c r="C92" s="53"/>
      <c r="D92" s="22" t="s">
        <v>169</v>
      </c>
      <c r="E92" s="22"/>
      <c r="F92" s="22"/>
      <c r="G92" s="22"/>
      <c r="H92" s="22"/>
      <c r="I92" s="22"/>
      <c r="J92" s="22"/>
      <c r="K92" s="22"/>
      <c r="L92" s="22"/>
      <c r="M92" s="22"/>
      <c r="N92" s="22"/>
      <c r="O92" s="22"/>
      <c r="P92" s="87"/>
    </row>
    <row r="93" spans="2:17" ht="12.6" customHeight="1" x14ac:dyDescent="0.15">
      <c r="B93" s="53" t="s">
        <v>170</v>
      </c>
      <c r="C93" s="53"/>
      <c r="D93" s="22" t="s">
        <v>176</v>
      </c>
      <c r="E93" s="22"/>
      <c r="F93" s="22"/>
      <c r="G93" s="22" t="s">
        <v>1</v>
      </c>
      <c r="H93" s="22"/>
      <c r="I93" s="22"/>
      <c r="J93" s="22"/>
      <c r="K93" s="22"/>
      <c r="L93" s="22"/>
      <c r="M93" s="22"/>
      <c r="N93" s="22"/>
      <c r="O93" s="22"/>
      <c r="P93" s="22"/>
    </row>
    <row r="94" spans="2:17" ht="12.6" customHeight="1" x14ac:dyDescent="0.15">
      <c r="B94" s="53" t="s">
        <v>92</v>
      </c>
      <c r="C94" s="53"/>
      <c r="D94" s="22" t="s">
        <v>3</v>
      </c>
      <c r="E94" s="22"/>
      <c r="F94" s="22"/>
      <c r="G94" s="22" t="s">
        <v>1</v>
      </c>
      <c r="H94" s="22"/>
      <c r="I94" s="22"/>
      <c r="J94" s="22"/>
      <c r="K94" s="22"/>
      <c r="L94" s="22"/>
      <c r="M94" s="22"/>
      <c r="N94" s="22"/>
      <c r="O94" s="22"/>
      <c r="P94" s="22"/>
    </row>
    <row r="95" spans="2:17" ht="12.6" customHeight="1" x14ac:dyDescent="0.15">
      <c r="B95" s="53"/>
      <c r="C95" s="53"/>
      <c r="D95" s="22"/>
      <c r="E95" s="22"/>
      <c r="F95" s="22"/>
      <c r="G95" s="22"/>
      <c r="H95" s="22"/>
      <c r="I95" s="22"/>
      <c r="J95" s="22"/>
      <c r="K95" s="22"/>
      <c r="L95" s="22"/>
      <c r="M95" s="22"/>
      <c r="N95" s="22"/>
      <c r="O95" s="22"/>
      <c r="P95" s="22"/>
    </row>
    <row r="96" spans="2:17" ht="12.6" customHeight="1" x14ac:dyDescent="0.15">
      <c r="B96" s="88" t="s">
        <v>93</v>
      </c>
      <c r="C96" s="89"/>
      <c r="D96" s="89"/>
      <c r="E96" s="89"/>
      <c r="F96" s="89"/>
      <c r="G96" s="89"/>
      <c r="H96" s="89"/>
      <c r="I96" s="89"/>
      <c r="J96" s="89"/>
      <c r="K96" s="89"/>
      <c r="L96" s="89"/>
      <c r="M96" s="89"/>
      <c r="N96" s="89"/>
      <c r="O96" s="89"/>
      <c r="P96" s="90"/>
      <c r="Q96" s="22"/>
    </row>
    <row r="97" spans="2:18" ht="12.6" customHeight="1" x14ac:dyDescent="0.15">
      <c r="B97" s="134"/>
      <c r="C97" s="134"/>
      <c r="D97" s="134"/>
      <c r="E97" s="134"/>
      <c r="F97" s="134"/>
      <c r="G97" s="134"/>
      <c r="H97" s="134"/>
      <c r="I97" s="134"/>
      <c r="J97" s="134"/>
      <c r="K97" s="134"/>
      <c r="L97" s="134"/>
      <c r="M97" s="134"/>
      <c r="N97" s="134"/>
      <c r="O97" s="134"/>
      <c r="P97" s="134"/>
      <c r="Q97" s="22"/>
    </row>
    <row r="98" spans="2:18" ht="12.6" customHeight="1" x14ac:dyDescent="0.15">
      <c r="B98" s="134"/>
      <c r="C98" s="134"/>
      <c r="D98" s="134"/>
      <c r="E98" s="134"/>
      <c r="F98" s="134"/>
      <c r="G98" s="134"/>
      <c r="H98" s="134"/>
      <c r="I98" s="134"/>
      <c r="J98" s="134"/>
      <c r="K98" s="134"/>
      <c r="L98" s="134"/>
      <c r="M98" s="134"/>
      <c r="N98" s="134"/>
      <c r="O98" s="134"/>
      <c r="P98" s="134"/>
      <c r="Q98" s="22"/>
    </row>
    <row r="99" spans="2:18" ht="12.6" customHeight="1" x14ac:dyDescent="0.15">
      <c r="B99" s="134"/>
      <c r="C99" s="134"/>
      <c r="D99" s="134"/>
      <c r="E99" s="134"/>
      <c r="F99" s="134"/>
      <c r="G99" s="134"/>
      <c r="H99" s="134"/>
      <c r="I99" s="134"/>
      <c r="J99" s="134"/>
      <c r="K99" s="134"/>
      <c r="L99" s="134"/>
      <c r="M99" s="134"/>
      <c r="N99" s="134"/>
      <c r="O99" s="134"/>
      <c r="P99" s="134"/>
      <c r="Q99" s="22"/>
    </row>
    <row r="100" spans="2:18" ht="12.6" customHeight="1" x14ac:dyDescent="0.15">
      <c r="B100" s="89"/>
      <c r="C100" s="89"/>
      <c r="D100" s="89"/>
      <c r="E100" s="89"/>
      <c r="F100" s="89"/>
      <c r="G100" s="89"/>
      <c r="H100" s="89"/>
      <c r="I100" s="89"/>
      <c r="J100" s="89"/>
      <c r="K100" s="89"/>
      <c r="L100" s="89"/>
      <c r="M100" s="89"/>
      <c r="N100" s="89"/>
      <c r="O100" s="89"/>
      <c r="P100" s="90"/>
      <c r="Q100" s="22"/>
    </row>
    <row r="101" spans="2:18" ht="12.6" customHeight="1" x14ac:dyDescent="0.15">
      <c r="B101" s="89"/>
      <c r="C101" s="89"/>
      <c r="D101" s="89"/>
      <c r="E101" s="89"/>
      <c r="F101" s="89"/>
      <c r="G101" s="89"/>
      <c r="H101" s="89"/>
      <c r="I101" s="89"/>
      <c r="J101" s="89"/>
      <c r="K101" s="89"/>
      <c r="L101" s="89"/>
      <c r="M101" s="89"/>
      <c r="N101" s="89"/>
      <c r="O101" s="89"/>
      <c r="P101" s="90"/>
      <c r="Q101" s="22"/>
    </row>
    <row r="102" spans="2:18" ht="12.6" customHeight="1" x14ac:dyDescent="0.15">
      <c r="B102" s="91" t="s">
        <v>171</v>
      </c>
      <c r="C102" s="92"/>
      <c r="D102" s="93" t="s">
        <v>64</v>
      </c>
      <c r="M102" s="22"/>
      <c r="N102" s="22"/>
      <c r="O102" s="70" t="s">
        <v>180</v>
      </c>
      <c r="P102" s="22"/>
      <c r="Q102" s="22"/>
    </row>
    <row r="103" spans="2:18" ht="12.6" customHeight="1" x14ac:dyDescent="0.15">
      <c r="B103" s="137" t="s">
        <v>65</v>
      </c>
      <c r="C103" s="151"/>
      <c r="D103" s="58" t="s">
        <v>66</v>
      </c>
      <c r="E103" s="58" t="s">
        <v>67</v>
      </c>
      <c r="F103" s="58" t="s">
        <v>68</v>
      </c>
      <c r="G103" s="58" t="s">
        <v>69</v>
      </c>
      <c r="H103" s="58" t="s">
        <v>70</v>
      </c>
      <c r="I103" s="58" t="s">
        <v>71</v>
      </c>
      <c r="J103" s="58" t="s">
        <v>72</v>
      </c>
      <c r="K103" s="58" t="s">
        <v>73</v>
      </c>
      <c r="L103" s="58"/>
      <c r="M103" s="58"/>
      <c r="N103" s="58"/>
      <c r="O103" s="58"/>
      <c r="P103" s="57" t="s">
        <v>74</v>
      </c>
      <c r="Q103" s="22"/>
      <c r="R103" s="22"/>
    </row>
    <row r="104" spans="2:18" ht="12.6" customHeight="1" x14ac:dyDescent="0.15">
      <c r="B104" s="94" t="s">
        <v>117</v>
      </c>
      <c r="C104" s="95" t="s">
        <v>118</v>
      </c>
      <c r="D104" s="4"/>
      <c r="E104" s="4"/>
      <c r="F104" s="4"/>
      <c r="G104" s="4"/>
      <c r="H104" s="4"/>
      <c r="I104" s="4"/>
      <c r="J104" s="4"/>
      <c r="K104" s="4"/>
      <c r="L104" s="96"/>
      <c r="M104" s="96"/>
      <c r="N104" s="96"/>
      <c r="O104" s="96"/>
      <c r="P104" s="97"/>
      <c r="Q104" s="22"/>
      <c r="R104" s="22"/>
    </row>
    <row r="105" spans="2:18" ht="12.6" customHeight="1" x14ac:dyDescent="0.15">
      <c r="B105" s="94" t="s">
        <v>119</v>
      </c>
      <c r="C105" s="95" t="s">
        <v>120</v>
      </c>
      <c r="D105" s="5" t="e">
        <f t="shared" ref="D105:K105" si="7">$P$69*D104/$P$22</f>
        <v>#DIV/0!</v>
      </c>
      <c r="E105" s="5" t="e">
        <f t="shared" si="7"/>
        <v>#DIV/0!</v>
      </c>
      <c r="F105" s="5" t="e">
        <f t="shared" si="7"/>
        <v>#DIV/0!</v>
      </c>
      <c r="G105" s="5" t="e">
        <f t="shared" si="7"/>
        <v>#DIV/0!</v>
      </c>
      <c r="H105" s="5" t="e">
        <f t="shared" si="7"/>
        <v>#DIV/0!</v>
      </c>
      <c r="I105" s="5" t="e">
        <f t="shared" si="7"/>
        <v>#DIV/0!</v>
      </c>
      <c r="J105" s="5" t="e">
        <f t="shared" si="7"/>
        <v>#DIV/0!</v>
      </c>
      <c r="K105" s="5" t="e">
        <f t="shared" si="7"/>
        <v>#DIV/0!</v>
      </c>
      <c r="L105" s="6"/>
      <c r="M105" s="6"/>
      <c r="N105" s="6"/>
      <c r="O105" s="6"/>
      <c r="P105" s="97"/>
      <c r="Q105" s="22"/>
      <c r="R105" s="22"/>
    </row>
    <row r="106" spans="2:18" ht="12.6" customHeight="1" x14ac:dyDescent="0.15">
      <c r="B106" s="94" t="s">
        <v>121</v>
      </c>
      <c r="C106" s="95" t="s">
        <v>122</v>
      </c>
      <c r="D106" s="4"/>
      <c r="E106" s="4"/>
      <c r="F106" s="4"/>
      <c r="G106" s="4"/>
      <c r="H106" s="4"/>
      <c r="I106" s="4"/>
      <c r="J106" s="4"/>
      <c r="K106" s="4"/>
      <c r="L106" s="96"/>
      <c r="M106" s="96"/>
      <c r="N106" s="96"/>
      <c r="O106" s="96"/>
      <c r="P106" s="97"/>
      <c r="Q106" s="22"/>
      <c r="R106" s="22"/>
    </row>
    <row r="107" spans="2:18" ht="12.6" customHeight="1" x14ac:dyDescent="0.15">
      <c r="B107" s="94" t="s">
        <v>123</v>
      </c>
      <c r="C107" s="95" t="s">
        <v>124</v>
      </c>
      <c r="D107" s="7" t="e">
        <f>IF(D106&lt;=D105,D106,D105)</f>
        <v>#DIV/0!</v>
      </c>
      <c r="E107" s="7" t="e">
        <f t="shared" ref="E107:K107" si="8">IF(E106&lt;=E105,E106,E105)</f>
        <v>#DIV/0!</v>
      </c>
      <c r="F107" s="7" t="e">
        <f t="shared" si="8"/>
        <v>#DIV/0!</v>
      </c>
      <c r="G107" s="7" t="e">
        <f t="shared" si="8"/>
        <v>#DIV/0!</v>
      </c>
      <c r="H107" s="7" t="e">
        <f t="shared" si="8"/>
        <v>#DIV/0!</v>
      </c>
      <c r="I107" s="7" t="e">
        <f t="shared" si="8"/>
        <v>#DIV/0!</v>
      </c>
      <c r="J107" s="7" t="e">
        <f t="shared" si="8"/>
        <v>#DIV/0!</v>
      </c>
      <c r="K107" s="7" t="e">
        <f t="shared" si="8"/>
        <v>#DIV/0!</v>
      </c>
      <c r="L107" s="6"/>
      <c r="M107" s="6"/>
      <c r="N107" s="6"/>
      <c r="O107" s="6"/>
      <c r="P107" s="97"/>
      <c r="Q107" s="22"/>
      <c r="R107" s="22"/>
    </row>
    <row r="108" spans="2:18" ht="12.6" customHeight="1" x14ac:dyDescent="0.15">
      <c r="B108" s="98" t="s">
        <v>0</v>
      </c>
      <c r="C108" s="99" t="s">
        <v>94</v>
      </c>
      <c r="D108" s="5" t="e">
        <f t="shared" ref="D108:K108" si="9">$P$91*D107/$P$69</f>
        <v>#DIV/0!</v>
      </c>
      <c r="E108" s="5" t="e">
        <f t="shared" si="9"/>
        <v>#DIV/0!</v>
      </c>
      <c r="F108" s="5" t="e">
        <f t="shared" si="9"/>
        <v>#DIV/0!</v>
      </c>
      <c r="G108" s="5" t="e">
        <f t="shared" si="9"/>
        <v>#DIV/0!</v>
      </c>
      <c r="H108" s="5" t="e">
        <f t="shared" si="9"/>
        <v>#DIV/0!</v>
      </c>
      <c r="I108" s="5" t="e">
        <f t="shared" si="9"/>
        <v>#DIV/0!</v>
      </c>
      <c r="J108" s="5" t="e">
        <f t="shared" si="9"/>
        <v>#DIV/0!</v>
      </c>
      <c r="K108" s="5" t="e">
        <f t="shared" si="9"/>
        <v>#DIV/0!</v>
      </c>
      <c r="L108" s="6"/>
      <c r="M108" s="6"/>
      <c r="N108" s="6"/>
      <c r="O108" s="6"/>
      <c r="P108" s="5" t="e">
        <f>SUM(D108:O108)</f>
        <v>#DIV/0!</v>
      </c>
      <c r="Q108" s="22"/>
      <c r="R108" s="22"/>
    </row>
    <row r="109" spans="2:18" ht="12.6" customHeight="1" x14ac:dyDescent="0.15">
      <c r="B109" s="22"/>
      <c r="C109" s="22"/>
      <c r="D109" s="22"/>
      <c r="E109" s="22"/>
      <c r="F109" s="22"/>
      <c r="G109" s="22"/>
      <c r="H109" s="22"/>
      <c r="I109" s="22"/>
      <c r="J109" s="22"/>
      <c r="K109" s="22"/>
      <c r="M109" s="75"/>
      <c r="N109" s="53"/>
      <c r="O109" s="22"/>
      <c r="P109" s="22"/>
      <c r="Q109" s="22"/>
    </row>
    <row r="110" spans="2:18" ht="12.6" customHeight="1" x14ac:dyDescent="0.15">
      <c r="B110" s="22"/>
      <c r="C110" s="22"/>
      <c r="D110" s="22"/>
      <c r="E110" s="22"/>
      <c r="F110" s="22"/>
      <c r="G110" s="22"/>
      <c r="H110" s="22"/>
      <c r="I110" s="22"/>
      <c r="J110" s="22"/>
      <c r="K110" s="22"/>
      <c r="L110" s="22"/>
      <c r="M110" s="22"/>
      <c r="N110" s="22"/>
      <c r="P110" s="8" t="e">
        <f>ROUNDDOWN((P108/C102),0)</f>
        <v>#DIV/0!</v>
      </c>
      <c r="Q110" s="100" t="s">
        <v>95</v>
      </c>
    </row>
    <row r="111" spans="2:18" ht="12.6" customHeight="1" x14ac:dyDescent="0.15">
      <c r="B111" s="101"/>
      <c r="C111" s="22"/>
      <c r="D111" s="22"/>
      <c r="E111" s="22"/>
      <c r="F111" s="22"/>
      <c r="G111" s="22"/>
      <c r="H111" s="22"/>
      <c r="I111" s="22"/>
      <c r="J111" s="22"/>
      <c r="K111" s="22"/>
      <c r="L111" s="22"/>
      <c r="M111" s="22"/>
      <c r="N111" s="22"/>
      <c r="O111" s="22"/>
      <c r="P111" s="87" t="s">
        <v>96</v>
      </c>
      <c r="Q111" s="22"/>
    </row>
  </sheetData>
  <sheetProtection algorithmName="SHA-512" hashValue="5UKsxccfj8Sl2LYAccdA97R6X5wl0jUEsUTftHtSUMULe4Uu2/o46IDiUr/zjnqZzMFPiAsi0ntNXA3R33RvSA==" saltValue="RE1A2Dp99qjCHm9xZf/ajQ==" spinCount="100000" sheet="1" objects="1" scenarios="1"/>
  <mergeCells count="61">
    <mergeCell ref="B18:C18"/>
    <mergeCell ref="C6:J6"/>
    <mergeCell ref="B7:B9"/>
    <mergeCell ref="D7:J7"/>
    <mergeCell ref="D8:F8"/>
    <mergeCell ref="H8:J8"/>
    <mergeCell ref="D9:F9"/>
    <mergeCell ref="G9:J9"/>
    <mergeCell ref="C10:J10"/>
    <mergeCell ref="B14:C14"/>
    <mergeCell ref="B15:C15"/>
    <mergeCell ref="B16:C16"/>
    <mergeCell ref="B17:C17"/>
    <mergeCell ref="B29:C29"/>
    <mergeCell ref="D29:F29"/>
    <mergeCell ref="B19:C19"/>
    <mergeCell ref="B20:C20"/>
    <mergeCell ref="B21:C21"/>
    <mergeCell ref="B22:C22"/>
    <mergeCell ref="B26:C26"/>
    <mergeCell ref="D26:F26"/>
    <mergeCell ref="I26:J26"/>
    <mergeCell ref="B27:C27"/>
    <mergeCell ref="D27:F27"/>
    <mergeCell ref="B28:C28"/>
    <mergeCell ref="D28:F28"/>
    <mergeCell ref="B30:C30"/>
    <mergeCell ref="D30:F30"/>
    <mergeCell ref="B31:C31"/>
    <mergeCell ref="D31:F31"/>
    <mergeCell ref="D32:F32"/>
    <mergeCell ref="I33:L33"/>
    <mergeCell ref="B36:C36"/>
    <mergeCell ref="B37:C37"/>
    <mergeCell ref="B41:C41"/>
    <mergeCell ref="D41:F41"/>
    <mergeCell ref="I41:J41"/>
    <mergeCell ref="B33:C33"/>
    <mergeCell ref="D33:F33"/>
    <mergeCell ref="B48:C48"/>
    <mergeCell ref="D48:F48"/>
    <mergeCell ref="B42:C42"/>
    <mergeCell ref="D42:F42"/>
    <mergeCell ref="B43:C43"/>
    <mergeCell ref="D43:F43"/>
    <mergeCell ref="B44:C44"/>
    <mergeCell ref="D44:F44"/>
    <mergeCell ref="B45:C45"/>
    <mergeCell ref="D45:F45"/>
    <mergeCell ref="B46:C46"/>
    <mergeCell ref="D46:F46"/>
    <mergeCell ref="D47:F47"/>
    <mergeCell ref="K73:N73"/>
    <mergeCell ref="B97:P99"/>
    <mergeCell ref="B103:C103"/>
    <mergeCell ref="J49:M49"/>
    <mergeCell ref="B52:C52"/>
    <mergeCell ref="B53:C53"/>
    <mergeCell ref="K60:N60"/>
    <mergeCell ref="K63:N63"/>
    <mergeCell ref="K70:N70"/>
  </mergeCells>
  <phoneticPr fontId="1"/>
  <pageMargins left="0.23622047244094491" right="0.23622047244094491" top="0.74803149606299213" bottom="0.74803149606299213" header="0.31496062992125984" footer="0.31496062992125984"/>
  <pageSetup paperSize="9" scale="72" fitToHeight="2" orientation="landscape" r:id="rId1"/>
  <rowBreaks count="1" manualBreakCount="1">
    <brk id="55" max="1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36B10-27AD-465E-AB74-8D1187575DDA}">
  <sheetPr>
    <pageSetUpPr fitToPage="1"/>
  </sheetPr>
  <dimension ref="B1:I78"/>
  <sheetViews>
    <sheetView view="pageBreakPreview" zoomScaleNormal="100" zoomScaleSheetLayoutView="100" workbookViewId="0">
      <selection activeCell="B1" sqref="B1"/>
    </sheetView>
  </sheetViews>
  <sheetFormatPr defaultRowHeight="13.5" x14ac:dyDescent="0.15"/>
  <cols>
    <col min="1" max="1" width="3.875" style="82" customWidth="1"/>
    <col min="2" max="16384" width="9" style="82"/>
  </cols>
  <sheetData>
    <row r="1" spans="2:9" ht="18.75" x14ac:dyDescent="0.15">
      <c r="B1" s="3" t="s">
        <v>185</v>
      </c>
      <c r="C1"/>
      <c r="D1"/>
      <c r="E1"/>
      <c r="F1"/>
      <c r="G1"/>
      <c r="H1"/>
    </row>
    <row r="2" spans="2:9" x14ac:dyDescent="0.15">
      <c r="B2" s="82" t="s">
        <v>177</v>
      </c>
    </row>
    <row r="4" spans="2:9" x14ac:dyDescent="0.15">
      <c r="B4" s="82" t="s">
        <v>132</v>
      </c>
    </row>
    <row r="5" spans="2:9" x14ac:dyDescent="0.15">
      <c r="B5" s="82" t="s">
        <v>129</v>
      </c>
      <c r="E5" s="102">
        <v>44.8</v>
      </c>
      <c r="F5" s="103" t="s">
        <v>131</v>
      </c>
      <c r="G5" s="104"/>
      <c r="H5" s="82" t="s">
        <v>134</v>
      </c>
    </row>
    <row r="6" spans="2:9" x14ac:dyDescent="0.15">
      <c r="E6" s="105">
        <f>E5*1000/1000000</f>
        <v>4.48E-2</v>
      </c>
      <c r="F6" s="103" t="s">
        <v>135</v>
      </c>
      <c r="H6" s="106" t="s">
        <v>136</v>
      </c>
      <c r="I6" s="107"/>
    </row>
    <row r="7" spans="2:9" x14ac:dyDescent="0.15">
      <c r="B7" s="82" t="s">
        <v>133</v>
      </c>
    </row>
    <row r="74" spans="2:9" x14ac:dyDescent="0.15">
      <c r="B74" s="82" t="s">
        <v>130</v>
      </c>
    </row>
    <row r="76" spans="2:9" x14ac:dyDescent="0.15">
      <c r="B76" s="82" t="s">
        <v>129</v>
      </c>
      <c r="E76" s="108">
        <v>61600</v>
      </c>
      <c r="F76" s="103" t="s">
        <v>128</v>
      </c>
      <c r="H76" s="82" t="s">
        <v>134</v>
      </c>
    </row>
    <row r="77" spans="2:9" x14ac:dyDescent="0.15">
      <c r="E77" s="105">
        <f>E76/1000/1000</f>
        <v>6.1600000000000002E-2</v>
      </c>
      <c r="F77" s="109" t="s">
        <v>137</v>
      </c>
      <c r="G77" s="104"/>
      <c r="H77" s="106" t="s">
        <v>138</v>
      </c>
      <c r="I77" s="107"/>
    </row>
    <row r="78" spans="2:9" x14ac:dyDescent="0.15">
      <c r="B78" s="82" t="s">
        <v>127</v>
      </c>
    </row>
  </sheetData>
  <sheetProtection algorithmName="SHA-512" hashValue="Mso9xMNLdnP+cO8cw5angQ2e6Gyuxvwz4efhzK5CYB7iTNiRQiKSsAh6rOmVm7DWusYmUZSgjFx//i2CidAuaA==" saltValue="Zz7sgJjbm3foqhtnUNblJw==" spinCount="100000" sheet="1" objects="1" scenarios="1"/>
  <phoneticPr fontId="1"/>
  <pageMargins left="0.70866141732283472" right="0.11811023622047245" top="0.74803149606299213" bottom="0.74803149606299213" header="0.31496062992125984" footer="0.31496062992125984"/>
  <pageSetup paperSize="9" scale="56" fitToHeight="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バイオマス蒸気ボイラー_記入例</vt:lpstr>
      <vt:lpstr>バイオマス蒸気ボイラー_記入用(リファレンス）</vt:lpstr>
      <vt:lpstr>バイオマス蒸気ボイラー_記入用(BAU）</vt:lpstr>
      <vt:lpstr>燃料の排出係数(IPCC)</vt:lpstr>
      <vt:lpstr>'バイオマス蒸気ボイラー_記入用(BAU）'!Print_Area</vt:lpstr>
      <vt:lpstr>'バイオマス蒸気ボイラー_記入用(リファレンス）'!Print_Area</vt:lpstr>
      <vt:lpstr>バイオマス蒸気ボイラー_記入例!Print_Area</vt:lpstr>
      <vt:lpstr>'燃料の排出係数(IPCC)'!Print_Area</vt:lpstr>
      <vt:lpstr>'バイオマス蒸気ボイラー_記入用(BAU）'!Print_Titles</vt:lpstr>
      <vt:lpstr>'バイオマス蒸気ボイラー_記入用(リファレンス）'!Print_Titles</vt:lpstr>
      <vt:lpstr>バイオマス蒸気ボイラー_記入例!Print_Titles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2022-04-05T02:35:54Z</dcterms:created>
  <dcterms:modified xsi:type="dcterms:W3CDTF">2026-04-22T02:06:06Z</dcterms:modified>
</cp:coreProperties>
</file>