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6D8DC32A-BD6F-417F-8B87-6B317E8750D3}" xr6:coauthVersionLast="47" xr6:coauthVersionMax="47" xr10:uidLastSave="{00000000-0000-0000-0000-000000000000}"/>
  <bookViews>
    <workbookView xWindow="-120" yWindow="-120" windowWidth="29040" windowHeight="15840" xr2:uid="{00000000-000D-0000-FFFF-FFFF00000000}"/>
  </bookViews>
  <sheets>
    <sheet name="温水ボイラー_記入例(リファレンス)" sheetId="10" r:id="rId1"/>
    <sheet name="温水ボイラー_記入用(リファレンス)" sheetId="11" r:id="rId2"/>
    <sheet name="温水ボイラー_記入用(BaU)" sheetId="15" r:id="rId3"/>
    <sheet name="燃料の排出係数(IPCC)" sheetId="14" r:id="rId4"/>
  </sheets>
  <definedNames>
    <definedName name="_xlnm.Print_Area" localSheetId="2">'温水ボイラー_記入用(BaU)'!$A$1:$P$83</definedName>
    <definedName name="_xlnm.Print_Area" localSheetId="1">'温水ボイラー_記入用(リファレンス)'!$A$1:$P$79</definedName>
    <definedName name="_xlnm.Print_Area" localSheetId="0">'温水ボイラー_記入例(リファレンス)'!$A$1:$P$79</definedName>
    <definedName name="_xlnm.Print_Area" localSheetId="3">'燃料の排出係数(IPCC)'!$A$1:$Y$141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7" i="15" l="1"/>
  <c r="G59" i="15"/>
  <c r="N19" i="15"/>
  <c r="N46" i="15" s="1"/>
  <c r="M19" i="15"/>
  <c r="M46" i="15" s="1"/>
  <c r="L19" i="15"/>
  <c r="L46" i="15" s="1"/>
  <c r="K19" i="15"/>
  <c r="K46" i="15" s="1"/>
  <c r="J19" i="15"/>
  <c r="J22" i="15" s="1"/>
  <c r="I19" i="15"/>
  <c r="I22" i="15" s="1"/>
  <c r="H19" i="15"/>
  <c r="H34" i="15" s="1"/>
  <c r="G19" i="15"/>
  <c r="G34" i="15" s="1"/>
  <c r="F19" i="15"/>
  <c r="F46" i="15" s="1"/>
  <c r="E19" i="15"/>
  <c r="E46" i="15" s="1"/>
  <c r="D19" i="15"/>
  <c r="D46" i="15" s="1"/>
  <c r="C19" i="15"/>
  <c r="C46" i="15" s="1"/>
  <c r="O46" i="15" s="1"/>
  <c r="O68" i="15" s="1"/>
  <c r="C30" i="10"/>
  <c r="C29" i="10"/>
  <c r="E77" i="14"/>
  <c r="E6" i="14"/>
  <c r="C15" i="10"/>
  <c r="E22" i="15" l="1"/>
  <c r="E33" i="15" s="1"/>
  <c r="H22" i="15"/>
  <c r="M22" i="15"/>
  <c r="M33" i="15" s="1"/>
  <c r="C34" i="15"/>
  <c r="O34" i="15" s="1"/>
  <c r="O60" i="15" s="1"/>
  <c r="K34" i="15"/>
  <c r="I45" i="15"/>
  <c r="I33" i="15"/>
  <c r="J45" i="15"/>
  <c r="J33" i="15"/>
  <c r="C22" i="15"/>
  <c r="K22" i="15"/>
  <c r="I34" i="15"/>
  <c r="G46" i="15"/>
  <c r="D22" i="15"/>
  <c r="L22" i="15"/>
  <c r="J34" i="15"/>
  <c r="E45" i="15"/>
  <c r="H46" i="15"/>
  <c r="F22" i="15"/>
  <c r="N22" i="15"/>
  <c r="D34" i="15"/>
  <c r="L34" i="15"/>
  <c r="J46" i="15"/>
  <c r="I46" i="15"/>
  <c r="G22" i="15"/>
  <c r="E34" i="15"/>
  <c r="M34" i="15"/>
  <c r="F34" i="15"/>
  <c r="N34" i="15"/>
  <c r="C18" i="10"/>
  <c r="G63" i="11"/>
  <c r="G55" i="11"/>
  <c r="N15" i="11"/>
  <c r="N42" i="11" s="1"/>
  <c r="M15" i="11"/>
  <c r="M42" i="11" s="1"/>
  <c r="L15" i="11"/>
  <c r="L30" i="11" s="1"/>
  <c r="K15" i="11"/>
  <c r="K42" i="11" s="1"/>
  <c r="J15" i="11"/>
  <c r="J42" i="11" s="1"/>
  <c r="I15" i="11"/>
  <c r="I42" i="11" s="1"/>
  <c r="H15" i="11"/>
  <c r="H30" i="11" s="1"/>
  <c r="G15" i="11"/>
  <c r="G42" i="11" s="1"/>
  <c r="F15" i="11"/>
  <c r="F42" i="11" s="1"/>
  <c r="E15" i="11"/>
  <c r="E42" i="11" s="1"/>
  <c r="D15" i="11"/>
  <c r="D30" i="11" s="1"/>
  <c r="C15" i="11"/>
  <c r="C42" i="11" s="1"/>
  <c r="D15" i="10"/>
  <c r="D42" i="10" s="1"/>
  <c r="E15" i="10"/>
  <c r="E42" i="10" s="1"/>
  <c r="F15" i="10"/>
  <c r="F42" i="10" s="1"/>
  <c r="G15" i="10"/>
  <c r="G30" i="10" s="1"/>
  <c r="H15" i="10"/>
  <c r="H42" i="10" s="1"/>
  <c r="I15" i="10"/>
  <c r="I42" i="10" s="1"/>
  <c r="J15" i="10"/>
  <c r="J42" i="10" s="1"/>
  <c r="K15" i="10"/>
  <c r="K30" i="10" s="1"/>
  <c r="L15" i="10"/>
  <c r="L42" i="10" s="1"/>
  <c r="M15" i="10"/>
  <c r="M42" i="10" s="1"/>
  <c r="N15" i="10"/>
  <c r="N42" i="10" s="1"/>
  <c r="C42" i="10"/>
  <c r="C41" i="10"/>
  <c r="M45" i="15" l="1"/>
  <c r="H45" i="15"/>
  <c r="H33" i="15"/>
  <c r="D33" i="15"/>
  <c r="D45" i="15"/>
  <c r="N33" i="15"/>
  <c r="N45" i="15"/>
  <c r="F45" i="15"/>
  <c r="F33" i="15"/>
  <c r="G45" i="15"/>
  <c r="G33" i="15"/>
  <c r="C45" i="15"/>
  <c r="O45" i="15" s="1"/>
  <c r="O66" i="15" s="1"/>
  <c r="O65" i="15" s="1"/>
  <c r="C33" i="15"/>
  <c r="O33" i="15" s="1"/>
  <c r="O58" i="15" s="1"/>
  <c r="O57" i="15" s="1"/>
  <c r="O22" i="15"/>
  <c r="L33" i="15"/>
  <c r="L45" i="15"/>
  <c r="K45" i="15"/>
  <c r="K33" i="15"/>
  <c r="E30" i="11"/>
  <c r="M30" i="11"/>
  <c r="N30" i="10"/>
  <c r="F30" i="10"/>
  <c r="J30" i="10"/>
  <c r="F30" i="11"/>
  <c r="N30" i="11"/>
  <c r="I30" i="11"/>
  <c r="J30" i="11"/>
  <c r="D42" i="11"/>
  <c r="E18" i="11"/>
  <c r="I18" i="11"/>
  <c r="M18" i="11"/>
  <c r="C30" i="11"/>
  <c r="G30" i="11"/>
  <c r="K30" i="11"/>
  <c r="C18" i="11"/>
  <c r="G18" i="11"/>
  <c r="K18" i="11"/>
  <c r="D18" i="11"/>
  <c r="H18" i="11"/>
  <c r="L18" i="11"/>
  <c r="H42" i="11"/>
  <c r="L42" i="11"/>
  <c r="F18" i="11"/>
  <c r="J18" i="11"/>
  <c r="N18" i="11"/>
  <c r="M30" i="10"/>
  <c r="I30" i="10"/>
  <c r="K42" i="10"/>
  <c r="G42" i="10"/>
  <c r="E30" i="10"/>
  <c r="L30" i="10"/>
  <c r="H30" i="10"/>
  <c r="D30" i="10"/>
  <c r="O50" i="15" l="1"/>
  <c r="H80" i="15" s="1"/>
  <c r="O42" i="11"/>
  <c r="O64" i="11" s="1"/>
  <c r="O30" i="11"/>
  <c r="O56" i="11" s="1"/>
  <c r="D41" i="11"/>
  <c r="D29" i="11"/>
  <c r="I29" i="11"/>
  <c r="I41" i="11"/>
  <c r="N29" i="11"/>
  <c r="N41" i="11"/>
  <c r="K41" i="11"/>
  <c r="K29" i="11"/>
  <c r="E29" i="11"/>
  <c r="E41" i="11"/>
  <c r="J41" i="11"/>
  <c r="J29" i="11"/>
  <c r="L41" i="11"/>
  <c r="L29" i="11"/>
  <c r="G41" i="11"/>
  <c r="G29" i="11"/>
  <c r="F29" i="11"/>
  <c r="F41" i="11"/>
  <c r="H29" i="11"/>
  <c r="H41" i="11"/>
  <c r="C41" i="11"/>
  <c r="C29" i="11"/>
  <c r="O18" i="11"/>
  <c r="M29" i="11"/>
  <c r="M41" i="11"/>
  <c r="E80" i="15" l="1"/>
  <c r="L80" i="15"/>
  <c r="F80" i="15"/>
  <c r="K80" i="15"/>
  <c r="M80" i="15"/>
  <c r="N80" i="15"/>
  <c r="G80" i="15"/>
  <c r="C80" i="15"/>
  <c r="O80" i="15" s="1"/>
  <c r="O82" i="15" s="1"/>
  <c r="I80" i="15"/>
  <c r="J80" i="15"/>
  <c r="D80" i="15"/>
  <c r="O29" i="11"/>
  <c r="O54" i="11" s="1"/>
  <c r="O53" i="11" s="1"/>
  <c r="O41" i="11"/>
  <c r="O62" i="11" s="1"/>
  <c r="O61" i="11" s="1"/>
  <c r="O46" i="11" l="1"/>
  <c r="L76" i="11" l="1"/>
  <c r="K76" i="11"/>
  <c r="E76" i="11"/>
  <c r="J76" i="11"/>
  <c r="D76" i="11"/>
  <c r="I76" i="11"/>
  <c r="C76" i="11"/>
  <c r="O76" i="11" s="1"/>
  <c r="O78" i="11" s="1"/>
  <c r="N76" i="11"/>
  <c r="H76" i="11"/>
  <c r="M76" i="11"/>
  <c r="G76" i="11"/>
  <c r="F76" i="11"/>
  <c r="G63" i="10"/>
  <c r="G55" i="10"/>
  <c r="D18" i="10" l="1"/>
  <c r="H18" i="10"/>
  <c r="L18" i="10"/>
  <c r="E18" i="10"/>
  <c r="I18" i="10"/>
  <c r="M18" i="10"/>
  <c r="F18" i="10"/>
  <c r="J18" i="10"/>
  <c r="N18" i="10"/>
  <c r="G18" i="10"/>
  <c r="K18" i="10"/>
  <c r="D41" i="10" l="1"/>
  <c r="D29" i="10"/>
  <c r="E41" i="10"/>
  <c r="E29" i="10"/>
  <c r="H41" i="10"/>
  <c r="H29" i="10"/>
  <c r="K41" i="10"/>
  <c r="K29" i="10"/>
  <c r="N41" i="10"/>
  <c r="N29" i="10"/>
  <c r="G41" i="10"/>
  <c r="G29" i="10"/>
  <c r="J41" i="10"/>
  <c r="J29" i="10"/>
  <c r="M41" i="10"/>
  <c r="M29" i="10"/>
  <c r="F41" i="10"/>
  <c r="F29" i="10"/>
  <c r="I41" i="10"/>
  <c r="I29" i="10"/>
  <c r="L41" i="10"/>
  <c r="L29" i="10"/>
  <c r="O18" i="10"/>
  <c r="O30" i="10"/>
  <c r="O56" i="10" s="1"/>
  <c r="O42" i="10"/>
  <c r="O64" i="10" s="1"/>
  <c r="O41" i="10" l="1"/>
  <c r="O62" i="10" s="1"/>
  <c r="O61" i="10" s="1"/>
  <c r="O29" i="10"/>
  <c r="O54" i="10" s="1"/>
  <c r="O53" i="10" s="1"/>
  <c r="O46" i="10" l="1"/>
  <c r="G76" i="10" s="1"/>
  <c r="M76" i="10"/>
  <c r="H76" i="10"/>
  <c r="N76" i="10"/>
  <c r="I76" i="10"/>
  <c r="C76" i="10"/>
  <c r="D76" i="10"/>
  <c r="J76" i="10"/>
  <c r="E76" i="10"/>
  <c r="K76" i="10"/>
  <c r="F76" i="10"/>
  <c r="L76" i="10"/>
  <c r="O76" i="10" l="1"/>
  <c r="O78" i="10" s="1"/>
</calcChain>
</file>

<file path=xl/sharedStrings.xml><?xml version="1.0" encoding="utf-8"?>
<sst xmlns="http://schemas.openxmlformats.org/spreadsheetml/2006/main" count="568" uniqueCount="161">
  <si>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</si>
  <si>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</si>
  <si>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</si>
  <si>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</si>
  <si>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</si>
  <si>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</si>
  <si>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</si>
  <si>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</si>
  <si>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</si>
  <si>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</si>
  <si>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</si>
  <si>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</si>
  <si>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</si>
  <si>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</si>
  <si>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</si>
  <si>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</si>
  <si>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</si>
  <si>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</si>
  <si>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</si>
  <si>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</si>
  <si>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</si>
  <si>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</si>
  <si>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</si>
  <si>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</si>
  <si>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</si>
  <si>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</si>
  <si>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</si>
  <si>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</si>
  <si>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</si>
  <si>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</si>
  <si>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</si>
  <si>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</si>
  <si>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ボイラー負荷の対象</t>
    <rPh sb="4" eb="6">
      <t>フカ</t>
    </rPh>
    <rPh sb="7" eb="9">
      <t>タイショウ</t>
    </rPh>
    <phoneticPr fontId="4"/>
  </si>
  <si>
    <t>給水温度（℃）</t>
    <rPh sb="0" eb="2">
      <t>キュウスイ</t>
    </rPh>
    <rPh sb="2" eb="4">
      <t>オンド</t>
    </rPh>
    <phoneticPr fontId="1"/>
  </si>
  <si>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</si>
  <si>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</si>
  <si>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</si>
  <si>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リファレンスとなる
ボイラーの仕様</t>
    <rPh sb="15" eb="17">
      <t>シヨウ</t>
    </rPh>
    <phoneticPr fontId="1"/>
  </si>
  <si>
    <t>メーカー</t>
    <phoneticPr fontId="1"/>
  </si>
  <si>
    <t>ボイラー効率（％）</t>
    <rPh sb="4" eb="6">
      <t>コウリツ</t>
    </rPh>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</si>
  <si>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</si>
  <si>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</si>
  <si>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</si>
  <si>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</si>
  <si>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</si>
  <si>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</si>
  <si>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</si>
  <si>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</si>
  <si>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</si>
  <si>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単位記入のこと</t>
    <rPh sb="0" eb="2">
      <t>タンイ</t>
    </rPh>
    <rPh sb="2" eb="4">
      <t>キニュウ</t>
    </rPh>
    <phoneticPr fontId="1"/>
  </si>
  <si>
    <t>台　数</t>
    <rPh sb="0" eb="1">
      <t>ダイ</t>
    </rPh>
    <rPh sb="2" eb="3">
      <t>カズ</t>
    </rPh>
    <phoneticPr fontId="1"/>
  </si>
  <si>
    <t>KB-40S</t>
    <phoneticPr fontId="1"/>
  </si>
  <si>
    <t>（２）リファレンスボイラーのエネルギー消費量</t>
    <rPh sb="19" eb="21">
      <t>ショウヒ</t>
    </rPh>
    <rPh sb="21" eb="22">
      <t>リョウ</t>
    </rPh>
    <phoneticPr fontId="1"/>
  </si>
  <si>
    <t>（３）プロジェクト機のエネルギー消費量</t>
    <rPh sb="9" eb="10">
      <t>キ</t>
    </rPh>
    <rPh sb="16" eb="18">
      <t>ショウヒ</t>
    </rPh>
    <rPh sb="18" eb="19">
      <t>リョウ</t>
    </rPh>
    <phoneticPr fontId="1"/>
  </si>
  <si>
    <t>プロジェクトで導入する
ボイラーの仕様</t>
    <rPh sb="7" eb="9">
      <t>ドウニュウ</t>
    </rPh>
    <rPh sb="17" eb="19">
      <t>シヨウ</t>
    </rPh>
    <phoneticPr fontId="1"/>
  </si>
  <si>
    <t>○○工業</t>
    <rPh sb="2" eb="4">
      <t>コウギョウ</t>
    </rPh>
    <phoneticPr fontId="1"/>
  </si>
  <si>
    <t>MHIB-400S</t>
    <phoneticPr fontId="1"/>
  </si>
  <si>
    <t>天然ガス</t>
    <rPh sb="0" eb="2">
      <t>テンネン</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</si>
  <si>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</si>
  <si>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</si>
  <si>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</si>
  <si>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</si>
  <si>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fuｒf</t>
    <phoneticPr fontId="1"/>
  </si>
  <si>
    <t>RQｆy</t>
    <phoneticPr fontId="1"/>
  </si>
  <si>
    <t>Ｒｙ＝RQｆｙ×fuｒf+ＲＱey×gef</t>
    <phoneticPr fontId="1"/>
  </si>
  <si>
    <t>RQey</t>
    <phoneticPr fontId="1"/>
  </si>
  <si>
    <t>１GJ=0.28MWｈ</t>
    <phoneticPr fontId="1"/>
  </si>
  <si>
    <t>1Gcal=1.163MWｈ</t>
    <phoneticPr fontId="1"/>
  </si>
  <si>
    <t>PＱｆy</t>
    <phoneticPr fontId="1"/>
  </si>
  <si>
    <t>fupf</t>
    <phoneticPr fontId="1"/>
  </si>
  <si>
    <t>Pｙ＝PQfｙ×fupf+PQey×gef</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</si>
  <si>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</si>
  <si>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</si>
  <si>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r>
      <t>（ｋJ/Nm</t>
    </r>
    <r>
      <rPr>
        <vertAlign val="superscript"/>
        <sz val="11"/>
        <rFont val="ＭＳ Ｐゴシック"/>
        <family val="3"/>
        <charset val="128"/>
      </rPr>
      <t>3</t>
    </r>
    <r>
      <rPr>
        <sz val="11"/>
        <rFont val="ＭＳ Ｐゴシック"/>
        <family val="3"/>
        <charset val="128"/>
      </rPr>
      <t>)</t>
    </r>
    <phoneticPr fontId="1"/>
  </si>
  <si>
    <t>Nm3</t>
  </si>
  <si>
    <t>L</t>
    <phoneticPr fontId="1"/>
  </si>
  <si>
    <t>MWｈ</t>
    <phoneticPr fontId="1"/>
  </si>
  <si>
    <t>MWｈ</t>
    <phoneticPr fontId="1"/>
  </si>
  <si>
    <t>/年</t>
    <rPh sb="1" eb="2">
      <t>ネン</t>
    </rPh>
    <phoneticPr fontId="1"/>
  </si>
  <si>
    <t>※　発熱量単位及び消費量単位に注意願います。</t>
    <rPh sb="2" eb="4">
      <t>ハツネツ</t>
    </rPh>
    <rPh sb="4" eb="5">
      <t>リョウ</t>
    </rPh>
    <rPh sb="5" eb="7">
      <t>タンイ</t>
    </rPh>
    <rPh sb="7" eb="8">
      <t>オヨ</t>
    </rPh>
    <rPh sb="9" eb="12">
      <t>ショウヒリョウ</t>
    </rPh>
    <rPh sb="12" eb="14">
      <t>タンイ</t>
    </rPh>
    <rPh sb="15" eb="17">
      <t>チュウイ</t>
    </rPh>
    <rPh sb="17" eb="18">
      <t>ネガ</t>
    </rPh>
    <phoneticPr fontId="1"/>
  </si>
  <si>
    <t>ton-CO2/</t>
    <phoneticPr fontId="1"/>
  </si>
  <si>
    <t>千Nm3</t>
    <rPh sb="0" eb="1">
      <t>セン</t>
    </rPh>
    <phoneticPr fontId="1"/>
  </si>
  <si>
    <t>Kl</t>
    <phoneticPr fontId="1"/>
  </si>
  <si>
    <t>△△工程への温水供給</t>
    <rPh sb="2" eb="4">
      <t>コウテイ</t>
    </rPh>
    <rPh sb="6" eb="8">
      <t>オンスイ</t>
    </rPh>
    <rPh sb="8" eb="10">
      <t>キョウキュウ</t>
    </rPh>
    <phoneticPr fontId="1"/>
  </si>
  <si>
    <t>（１）温水（給湯）負荷</t>
    <rPh sb="3" eb="5">
      <t>オンスイ</t>
    </rPh>
    <rPh sb="6" eb="8">
      <t>キュウトウ</t>
    </rPh>
    <rPh sb="9" eb="11">
      <t>フカ</t>
    </rPh>
    <phoneticPr fontId="1"/>
  </si>
  <si>
    <t>出湯温度（℃）</t>
    <rPh sb="0" eb="2">
      <t>デユ</t>
    </rPh>
    <rPh sb="2" eb="4">
      <t>オンド</t>
    </rPh>
    <phoneticPr fontId="1"/>
  </si>
  <si>
    <t>１分あたり必要温水量（Ｌ/m)</t>
    <rPh sb="1" eb="2">
      <t>フン</t>
    </rPh>
    <rPh sb="5" eb="7">
      <t>ヒツヨウ</t>
    </rPh>
    <rPh sb="7" eb="9">
      <t>オンスイ</t>
    </rPh>
    <rPh sb="9" eb="10">
      <t>リョウ</t>
    </rPh>
    <phoneticPr fontId="4"/>
  </si>
  <si>
    <t>ボイラー必要熱加熱能力　（MJ/h）</t>
    <rPh sb="4" eb="6">
      <t>ヒツヨウ</t>
    </rPh>
    <rPh sb="6" eb="7">
      <t>ネツ</t>
    </rPh>
    <rPh sb="7" eb="9">
      <t>カネツ</t>
    </rPh>
    <rPh sb="9" eb="11">
      <t>ノウリョク</t>
    </rPh>
    <phoneticPr fontId="4"/>
  </si>
  <si>
    <t>○○生産工場への高効率温水ボイラーの導入</t>
    <rPh sb="2" eb="4">
      <t>セイサン</t>
    </rPh>
    <rPh sb="4" eb="6">
      <t>コウジョウ</t>
    </rPh>
    <rPh sb="8" eb="11">
      <t>コウコウリツ</t>
    </rPh>
    <rPh sb="11" eb="13">
      <t>オンスイ</t>
    </rPh>
    <rPh sb="18" eb="20">
      <t>ドウニュウ</t>
    </rPh>
    <phoneticPr fontId="1"/>
  </si>
  <si>
    <t>※便宜上　消費電力量は（必要加熱量/定格熱出力）×定格消費電力×稼働時間で計算。</t>
    <rPh sb="1" eb="3">
      <t>ベンギ</t>
    </rPh>
    <rPh sb="3" eb="4">
      <t>ジョウ</t>
    </rPh>
    <rPh sb="5" eb="7">
      <t>ショウヒ</t>
    </rPh>
    <rPh sb="7" eb="9">
      <t>デンリョク</t>
    </rPh>
    <rPh sb="9" eb="10">
      <t>リョウ</t>
    </rPh>
    <rPh sb="12" eb="14">
      <t>ヒツヨウ</t>
    </rPh>
    <rPh sb="14" eb="16">
      <t>カネツ</t>
    </rPh>
    <rPh sb="16" eb="17">
      <t>リョウ</t>
    </rPh>
    <rPh sb="18" eb="20">
      <t>テイカク</t>
    </rPh>
    <rPh sb="20" eb="21">
      <t>ネツ</t>
    </rPh>
    <rPh sb="21" eb="22">
      <t>シュツ</t>
    </rPh>
    <rPh sb="22" eb="23">
      <t>チカラ</t>
    </rPh>
    <rPh sb="25" eb="27">
      <t>テイカク</t>
    </rPh>
    <rPh sb="27" eb="29">
      <t>ショウヒ</t>
    </rPh>
    <rPh sb="29" eb="31">
      <t>デンリョク</t>
    </rPh>
    <rPh sb="32" eb="34">
      <t>カドウ</t>
    </rPh>
    <rPh sb="34" eb="36">
      <t>ジカン</t>
    </rPh>
    <rPh sb="37" eb="39">
      <t>ケイサン</t>
    </rPh>
    <phoneticPr fontId="1"/>
  </si>
  <si>
    <t>定格熱出力（MJ/h)</t>
    <rPh sb="0" eb="2">
      <t>テイカク</t>
    </rPh>
    <rPh sb="2" eb="3">
      <t>ネツ</t>
    </rPh>
    <rPh sb="3" eb="5">
      <t>シュツリョク</t>
    </rPh>
    <phoneticPr fontId="1"/>
  </si>
  <si>
    <t>(MJ/h)</t>
    <phoneticPr fontId="1"/>
  </si>
  <si>
    <t>標高</t>
    <rPh sb="0" eb="2">
      <t>ヒョウコウ</t>
    </rPh>
    <phoneticPr fontId="1"/>
  </si>
  <si>
    <t>(m）</t>
    <phoneticPr fontId="1"/>
  </si>
  <si>
    <t>暖房利用時は</t>
    <rPh sb="0" eb="2">
      <t>ダンボウ</t>
    </rPh>
    <rPh sb="2" eb="4">
      <t>リヨウ</t>
    </rPh>
    <rPh sb="4" eb="5">
      <t>ジ</t>
    </rPh>
    <phoneticPr fontId="1"/>
  </si>
  <si>
    <t>給水温度＝戻り温度</t>
    <rPh sb="0" eb="2">
      <t>キュウスイ</t>
    </rPh>
    <rPh sb="2" eb="4">
      <t>オンド</t>
    </rPh>
    <rPh sb="5" eb="6">
      <t>モド</t>
    </rPh>
    <rPh sb="7" eb="9">
      <t>オンド</t>
    </rPh>
    <phoneticPr fontId="1"/>
  </si>
  <si>
    <t>出湯温度=供給温度</t>
    <rPh sb="0" eb="2">
      <t>デユ</t>
    </rPh>
    <rPh sb="2" eb="4">
      <t>オンド</t>
    </rPh>
    <rPh sb="5" eb="7">
      <t>キョウキュウ</t>
    </rPh>
    <rPh sb="7" eb="9">
      <t>オンド</t>
    </rPh>
    <phoneticPr fontId="1"/>
  </si>
  <si>
    <t>年間必要熱出力(MJ/年)</t>
    <rPh sb="0" eb="2">
      <t>ネンカン</t>
    </rPh>
    <rPh sb="2" eb="4">
      <t>ヒツヨウ</t>
    </rPh>
    <rPh sb="4" eb="5">
      <t>ネツ</t>
    </rPh>
    <rPh sb="5" eb="6">
      <t>シュツ</t>
    </rPh>
    <rPh sb="6" eb="7">
      <t>リョク</t>
    </rPh>
    <rPh sb="11" eb="12">
      <t>ネン</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</si>
  <si>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</si>
  <si>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</si>
  <si>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</si>
  <si>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</si>
  <si>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</si>
  <si>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</si>
  <si>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</si>
  <si>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</si>
  <si>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CO2排出削減量（ton-CO2/年）</t>
    <rPh sb="3" eb="5">
      <t>ハイシュツ</t>
    </rPh>
    <rPh sb="5" eb="7">
      <t>サクゲン</t>
    </rPh>
    <rPh sb="7" eb="8">
      <t>リョウ</t>
    </rPh>
    <phoneticPr fontId="1"/>
  </si>
  <si>
    <t>年</t>
    <rPh sb="0" eb="1">
      <t>ネン</t>
    </rPh>
    <phoneticPr fontId="1"/>
  </si>
  <si>
    <t>合計</t>
    <rPh sb="0" eb="2">
      <t>ゴウケイ</t>
    </rPh>
    <phoneticPr fontId="1"/>
  </si>
  <si>
    <t>出典：</t>
    <rPh sb="0" eb="2">
      <t>シュッテン</t>
    </rPh>
    <phoneticPr fontId="1"/>
  </si>
  <si>
    <t>出典</t>
    <rPh sb="0" eb="2">
      <t>シュッテン</t>
    </rPh>
    <phoneticPr fontId="1"/>
  </si>
  <si>
    <t>記入</t>
    <rPh sb="0" eb="2">
      <t>キニュウ</t>
    </rPh>
    <phoneticPr fontId="4"/>
  </si>
  <si>
    <t>自動計算</t>
    <rPh sb="0" eb="2">
      <t>ジドウ</t>
    </rPh>
    <rPh sb="2" eb="4">
      <t>ケイサン</t>
    </rPh>
    <phoneticPr fontId="1"/>
  </si>
  <si>
    <t>●CO2排出削減量(平均的負荷の年における)</t>
    <phoneticPr fontId="1"/>
  </si>
  <si>
    <t>◎CO2排出削減量（負荷の変動を考慮）</t>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</si>
  <si>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</si>
  <si>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</si>
  <si>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※法定耐用年数まで記載</t>
    <rPh sb="1" eb="3">
      <t>ホウテイ</t>
    </rPh>
    <rPh sb="3" eb="5">
      <t>タイヨウ</t>
    </rPh>
    <rPh sb="5" eb="7">
      <t>ネンスウ</t>
    </rPh>
    <rPh sb="9" eb="11">
      <t>キサイ</t>
    </rPh>
    <phoneticPr fontId="1"/>
  </si>
  <si>
    <t>33°26'04.1"S</t>
  </si>
  <si>
    <t>70°41'02.7"W</t>
    <phoneticPr fontId="1"/>
  </si>
  <si>
    <t>※単位記入のこと</t>
    <rPh sb="1" eb="3">
      <t>タンイ</t>
    </rPh>
    <rPh sb="3" eb="5">
      <t>キニュウ</t>
    </rPh>
    <phoneticPr fontId="1"/>
  </si>
  <si>
    <t>9年目</t>
    <rPh sb="1" eb="3">
      <t>ネンメ</t>
    </rPh>
    <phoneticPr fontId="1"/>
  </si>
  <si>
    <t>10年目</t>
    <rPh sb="2" eb="4">
      <t>ネンメ</t>
    </rPh>
    <phoneticPr fontId="1"/>
  </si>
  <si>
    <t>11年目</t>
    <rPh sb="2" eb="4">
      <t>ネンメ</t>
    </rPh>
    <phoneticPr fontId="1"/>
  </si>
  <si>
    <t>・・・</t>
    <phoneticPr fontId="1"/>
  </si>
  <si>
    <t>※リファレンスボイラー効率（％）は、対象国のJCM承認済み方法論の数値があればそれを用いること。</t>
    <rPh sb="11" eb="13">
      <t>コウリツ</t>
    </rPh>
    <rPh sb="18" eb="20">
      <t>タイショウ</t>
    </rPh>
    <rPh sb="20" eb="21">
      <t>コク</t>
    </rPh>
    <rPh sb="25" eb="27">
      <t>ショウニン</t>
    </rPh>
    <rPh sb="27" eb="28">
      <t>ズ</t>
    </rPh>
    <rPh sb="29" eb="32">
      <t>ホウホウロン</t>
    </rPh>
    <rPh sb="33" eb="35">
      <t>スウチ</t>
    </rPh>
    <rPh sb="42" eb="43">
      <t>モチ</t>
    </rPh>
    <phoneticPr fontId="1"/>
  </si>
  <si>
    <t>※プロジェクトボイラー効率（％）が分かるカタログ・仕様書等を3-10に添付すること。</t>
    <rPh sb="11" eb="13">
      <t>コウリツ</t>
    </rPh>
    <rPh sb="17" eb="18">
      <t>ワ</t>
    </rPh>
    <rPh sb="25" eb="28">
      <t>シヨウショ</t>
    </rPh>
    <rPh sb="28" eb="29">
      <t>トウ</t>
    </rPh>
    <rPh sb="35" eb="37">
      <t>テンプ</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</si>
  <si>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</si>
  <si>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</si>
  <si>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</si>
  <si>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</si>
  <si>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</si>
  <si>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</si>
  <si>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</si>
  <si>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</si>
  <si>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</si>
  <si>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</si>
  <si>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</si>
  <si>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</si>
  <si>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rPh sb="0" eb="1">
      <t>ツキ</t>
    </rPh>
    <rPh sb="2" eb="4">
      <t>ネンリョウ</t>
    </rPh>
    <rPh sb="4" eb="6">
      <t>ショウヒ</t>
    </rPh>
    <rPh sb="6" eb="7">
      <t>リョウ</t>
    </rPh>
    <phoneticPr fontId="4"/>
  </si>
  <si>
    <t>月の消費電力量（MWh/月)</t>
    <rPh sb="0" eb="1">
      <t>ツキ</t>
    </rPh>
    <rPh sb="2" eb="4">
      <t>ショウヒ</t>
    </rPh>
    <rPh sb="4" eb="6">
      <t>デンリョク</t>
    </rPh>
    <rPh sb="6" eb="7">
      <t>リョウ</t>
    </rPh>
    <rPh sb="12" eb="13">
      <t>ツキ</t>
    </rPh>
    <phoneticPr fontId="4"/>
  </si>
  <si>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</si>
  <si>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</si>
  <si>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Q=By-Py</t>
    <phoneticPr fontId="1"/>
  </si>
  <si>
    <t>By</t>
    <phoneticPr fontId="1"/>
  </si>
  <si>
    <t>●BAUＣＯ２排出量の計算</t>
    <rPh sb="7" eb="9">
      <t>ハイシュツ</t>
    </rPh>
    <rPh sb="9" eb="10">
      <t>リョウ</t>
    </rPh>
    <rPh sb="11" eb="13">
      <t>ケイサン</t>
    </rPh>
    <phoneticPr fontId="1"/>
  </si>
  <si>
    <t>Bｙ＝BQｆｙ×fuｒf+BＱey×gef</t>
    <phoneticPr fontId="1"/>
  </si>
  <si>
    <t>BQｆy</t>
    <phoneticPr fontId="1"/>
  </si>
  <si>
    <t>BQey</t>
    <phoneticPr fontId="1"/>
  </si>
  <si>
    <t>MRV期間</t>
    <rPh sb="3" eb="5">
      <t>キカン</t>
    </rPh>
    <phoneticPr fontId="1"/>
  </si>
  <si>
    <t>MRV期間</t>
    <phoneticPr fontId="1"/>
  </si>
  <si>
    <t>（２）BaUボイラーのエネルギー消費量</t>
    <rPh sb="16" eb="18">
      <t>ショウヒ</t>
    </rPh>
    <rPh sb="18" eb="19">
      <t>リョウ</t>
    </rPh>
    <phoneticPr fontId="1"/>
  </si>
  <si>
    <t>BaUとなる
ボイラーの仕様</t>
    <rPh sb="12" eb="14">
      <t>シヨウ</t>
    </rPh>
    <phoneticPr fontId="1"/>
  </si>
  <si>
    <t>BaUCO2排出量</t>
    <rPh sb="6" eb="8">
      <t>ハイシュツ</t>
    </rPh>
    <rPh sb="8" eb="9">
      <t>リョウ</t>
    </rPh>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</si>
  <si>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</si>
  <si>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</si>
  <si>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</si>
  <si>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t>※</t>
    </r>
    <r>
      <rPr>
        <sz val="10"/>
        <color rgb="FF00B050"/>
        <rFont val="ＭＳ Ｐゴシック"/>
        <family val="3"/>
        <charset val="128"/>
        <scheme val="minor"/>
      </rPr>
      <t>MRV期間</t>
    </r>
    <r>
      <rPr>
        <sz val="10"/>
        <color rgb="FFFF0000"/>
        <rFont val="ＭＳ Ｐゴシック"/>
        <family val="2"/>
        <charset val="128"/>
        <scheme val="minor"/>
      </rPr>
      <t>まで記載</t>
    </r>
    <rPh sb="4" eb="6">
      <t>キカン</t>
    </rPh>
    <rPh sb="8" eb="10">
      <t>キサイ</t>
    </rPh>
    <phoneticPr fontId="1"/>
  </si>
  <si>
    <r>
      <rPr>
        <b/>
        <sz val="16"/>
        <color rgb="FFFF0000"/>
        <rFont val="ＭＳ Ｐゴシック"/>
        <family val="3"/>
        <charset val="128"/>
      </rPr>
      <t>R8年度</t>
    </r>
    <r>
      <rPr>
        <b/>
        <sz val="11"/>
        <rFont val="ＭＳ Ｐゴシック"/>
        <family val="3"/>
        <charset val="128"/>
      </rPr>
      <t>シナジー型ＪＣＭ創出事業（温水ボイラー）※記入例</t>
    </r>
    <phoneticPr fontId="1"/>
  </si>
  <si>
    <r>
      <rPr>
        <b/>
        <sz val="16"/>
        <color rgb="FFFF0000"/>
        <rFont val="ＭＳ Ｐゴシック"/>
        <family val="3"/>
        <charset val="128"/>
      </rPr>
      <t>R8年度</t>
    </r>
    <r>
      <rPr>
        <b/>
        <sz val="11"/>
        <rFont val="ＭＳ Ｐゴシック"/>
        <family val="3"/>
        <charset val="128"/>
      </rPr>
      <t>シナジー型ＪＣＭ創出事業（温水ボイラー）</t>
    </r>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</si>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</sst>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00_ "/>
    <numFmt numFmtId="179" formatCode="0.00_ "/>
    <numFmt numFmtId="180" formatCode="0_ "/>
    <numFmt numFmtId="181" formatCode="0.0_ "/>
    <numFmt numFmtId="182" formatCode="#,##0.0;[Red]\-#,##0.0"/>
    <numFmt numFmtId="183" formatCode="#,##0.0000_ "/>
  </numFmts>
  <fonts count="2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1"/>
      <color rgb="FFFF0000"/>
      <name val="ＭＳ Ｐゴシック"/>
      <family val="3"/>
      <charset val="128"/>
    </font>
    <font>
      <b/>
      <sz val="12"/>
      <name val="ＭＳ Ｐゴシック"/>
      <family val="3"/>
      <charset val="128"/>
    </font>
    <font>
      <sz val="10"/>
      <color theme="1"/>
      <name val="ＭＳ Ｐゴシック"/>
      <family val="3"/>
      <charset val="128"/>
      <scheme val="minor"/>
    </font>
    <font>
      <sz val="9"/>
      <name val="ＭＳ Ｐゴシック"/>
      <family val="3"/>
      <charset val="128"/>
    </font>
    <font>
      <vertAlign val="superscript"/>
      <sz val="11"/>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
      <b/>
      <sz val="11"/>
      <name val="ＭＳ Ｐゴシック"/>
      <family val="3"/>
      <charset val="128"/>
    </font>
    <font>
      <sz val="9"/>
      <color rgb="FFFF0000"/>
      <name val="ＭＳ Ｐゴシック"/>
      <family val="3"/>
      <charset val="128"/>
    </font>
    <font>
      <sz val="12"/>
      <color theme="1"/>
      <name val="ＭＳ Ｐゴシック"/>
      <family val="3"/>
      <charset val="128"/>
      <scheme val="minor"/>
    </font>
    <font>
      <b/>
      <sz val="11"/>
      <name val="ＭＳ Ｐゴシック"/>
      <family val="3"/>
      <charset val="128"/>
      <scheme val="minor"/>
    </font>
    <font>
      <sz val="10"/>
      <color rgb="FFFF0000"/>
      <name val="ＭＳ Ｐゴシック"/>
      <family val="2"/>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CC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3">
    <xf numFmtId="0" fontId="0" fillId="0" borderId="0">
      <alignment vertical="center"/>
    </xf>
    <xf numFmtId="0" fontId="2" fillId="0" borderId="0">
      <alignment vertical="center"/>
    </xf>
    <xf numFmtId="38" fontId="13" fillId="0" borderId="0" applyFont="0" applyFill="0" applyBorder="0" applyAlignment="0" applyProtection="0">
      <alignment vertical="center"/>
    </xf>
  </cellStyleXfs>
  <cellXfs count="160">
    <xf numFmtId="0" fontId="0" fillId="0" borderId="0" xfId="0">
      <alignment vertical="center"/>
    </xf>
    <xf numFmtId="0" fontId="2" fillId="0" borderId="0" xfId="1" applyProtection="1">
      <alignment vertical="center"/>
      <protection locked="0"/>
    </xf>
    <xf numFmtId="0" fontId="3" fillId="0" borderId="1" xfId="1" applyFont="1" applyBorder="1" applyAlignment="1" applyProtection="1">
      <alignment horizontal="center" vertical="center"/>
      <protection locked="0"/>
    </xf>
    <xf numFmtId="0" fontId="5" fillId="0" borderId="5" xfId="1"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6" fillId="0" borderId="5" xfId="1" applyFont="1" applyBorder="1" applyAlignment="1" applyProtection="1">
      <alignment vertical="center" wrapText="1"/>
      <protection locked="0"/>
    </xf>
    <xf numFmtId="0" fontId="0" fillId="0" borderId="0" xfId="0" applyAlignment="1" applyProtection="1">
      <alignment vertical="center" wrapTex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0" fontId="0" fillId="0" borderId="5" xfId="0" applyBorder="1" applyAlignment="1" applyProtection="1">
      <alignment vertical="center" wrapText="1"/>
      <protection locked="0"/>
    </xf>
    <xf numFmtId="180" fontId="3" fillId="2" borderId="2" xfId="1" applyNumberFormat="1" applyFont="1" applyFill="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3" fillId="0" borderId="3" xfId="1"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1" applyFont="1" applyBorder="1" applyAlignment="1" applyProtection="1">
      <alignment horizontal="center" vertical="center" wrapText="1"/>
      <protection locked="0"/>
    </xf>
    <xf numFmtId="0" fontId="3" fillId="0" borderId="1"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6" fillId="0" borderId="0" xfId="1" applyFont="1" applyAlignment="1" applyProtection="1">
      <alignment vertical="center" wrapText="1"/>
      <protection locked="0"/>
    </xf>
    <xf numFmtId="0" fontId="7" fillId="0" borderId="0" xfId="1" applyFont="1" applyProtection="1">
      <alignment vertical="center"/>
      <protection locked="0"/>
    </xf>
    <xf numFmtId="0" fontId="3" fillId="0" borderId="10" xfId="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 fillId="0" borderId="6" xfId="1" applyFont="1" applyBorder="1" applyAlignment="1" applyProtection="1">
      <alignment horizontal="center" vertical="center"/>
      <protection locked="0"/>
    </xf>
    <xf numFmtId="0" fontId="15" fillId="0" borderId="0" xfId="1" applyFont="1" applyProtection="1">
      <alignment vertical="center"/>
      <protection locked="0"/>
    </xf>
    <xf numFmtId="0" fontId="3" fillId="0" borderId="1" xfId="1" applyFont="1" applyBorder="1" applyAlignment="1" applyProtection="1">
      <alignment vertical="center" shrinkToFit="1"/>
      <protection locked="0"/>
    </xf>
    <xf numFmtId="182" fontId="3" fillId="2" borderId="1" xfId="2" applyNumberFormat="1" applyFont="1" applyFill="1" applyBorder="1" applyProtection="1">
      <alignment vertical="center"/>
      <protection locked="0"/>
    </xf>
    <xf numFmtId="0" fontId="3" fillId="0" borderId="0" xfId="1" applyFont="1" applyProtection="1">
      <alignment vertical="center"/>
      <protection locked="0"/>
    </xf>
    <xf numFmtId="177" fontId="2" fillId="0" borderId="5" xfId="1" applyNumberFormat="1" applyBorder="1" applyProtection="1">
      <alignment vertical="center"/>
      <protection locked="0"/>
    </xf>
    <xf numFmtId="38" fontId="2" fillId="0" borderId="0" xfId="2" applyFont="1" applyProtection="1">
      <alignment vertical="center"/>
      <protection locked="0"/>
    </xf>
    <xf numFmtId="38" fontId="3" fillId="2" borderId="1" xfId="2" applyFont="1" applyFill="1" applyBorder="1" applyProtection="1">
      <alignment vertical="center"/>
      <protection locked="0"/>
    </xf>
    <xf numFmtId="38" fontId="9" fillId="0" borderId="0" xfId="2" applyFont="1" applyAlignment="1" applyProtection="1">
      <alignment horizontal="left" vertical="center"/>
      <protection locked="0"/>
    </xf>
    <xf numFmtId="0" fontId="3" fillId="0" borderId="9" xfId="1" applyFont="1" applyBorder="1" applyAlignment="1" applyProtection="1">
      <alignment vertical="center" wrapText="1"/>
      <protection locked="0"/>
    </xf>
    <xf numFmtId="177" fontId="3" fillId="0" borderId="9" xfId="1" applyNumberFormat="1" applyFont="1" applyBorder="1" applyProtection="1">
      <alignment vertical="center"/>
      <protection locked="0"/>
    </xf>
    <xf numFmtId="177" fontId="3" fillId="0" borderId="0" xfId="1" applyNumberFormat="1" applyFont="1" applyProtection="1">
      <alignment vertical="center"/>
      <protection locked="0"/>
    </xf>
    <xf numFmtId="0" fontId="7" fillId="0" borderId="10" xfId="1" applyFont="1" applyBorder="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13" xfId="1"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8" fillId="0" borderId="10"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179" fontId="3" fillId="0" borderId="9" xfId="1" applyNumberFormat="1" applyFont="1" applyBorder="1" applyProtection="1">
      <alignment vertical="center"/>
      <protection locked="0"/>
    </xf>
    <xf numFmtId="0" fontId="0" fillId="0" borderId="4" xfId="0" applyBorder="1" applyAlignment="1" applyProtection="1">
      <alignment vertical="center" shrinkToFit="1"/>
      <protection locked="0"/>
    </xf>
    <xf numFmtId="179" fontId="3" fillId="0" borderId="0" xfId="1" applyNumberFormat="1" applyFont="1" applyProtection="1">
      <alignment vertical="center"/>
      <protection locked="0"/>
    </xf>
    <xf numFmtId="0" fontId="2" fillId="2" borderId="1" xfId="1" applyFill="1" applyBorder="1" applyProtection="1">
      <alignment vertical="center"/>
      <protection locked="0"/>
    </xf>
    <xf numFmtId="0" fontId="2" fillId="0" borderId="0" xfId="1" applyAlignment="1" applyProtection="1">
      <alignment vertical="center" shrinkToFit="1"/>
      <protection locked="0"/>
    </xf>
    <xf numFmtId="182" fontId="8" fillId="2" borderId="1" xfId="2" applyNumberFormat="1" applyFont="1" applyFill="1" applyBorder="1" applyAlignment="1" applyProtection="1">
      <alignment horizontal="right" vertical="center" shrinkToFit="1"/>
      <protection locked="0"/>
    </xf>
    <xf numFmtId="38" fontId="3" fillId="2" borderId="1" xfId="2" applyFont="1" applyFill="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3" fillId="0" borderId="9" xfId="1" applyFont="1" applyBorder="1" applyAlignment="1" applyProtection="1">
      <alignment vertical="center" shrinkToFit="1"/>
      <protection locked="0"/>
    </xf>
    <xf numFmtId="0" fontId="0" fillId="0" borderId="9" xfId="0" applyBorder="1" applyAlignment="1" applyProtection="1">
      <alignment vertical="center" shrinkToFit="1"/>
      <protection locked="0"/>
    </xf>
    <xf numFmtId="179" fontId="8" fillId="0" borderId="9" xfId="0" applyNumberFormat="1" applyFont="1" applyBorder="1" applyAlignment="1" applyProtection="1">
      <alignment horizontal="left" vertical="center" shrinkToFit="1"/>
      <protection locked="0"/>
    </xf>
    <xf numFmtId="179" fontId="0" fillId="0" borderId="9" xfId="0" applyNumberFormat="1" applyBorder="1" applyAlignment="1" applyProtection="1">
      <alignment horizontal="left" vertical="center" shrinkToFit="1"/>
      <protection locked="0"/>
    </xf>
    <xf numFmtId="0" fontId="5" fillId="0" borderId="0" xfId="1" applyFont="1" applyProtection="1">
      <alignment vertical="center"/>
      <protection locked="0"/>
    </xf>
    <xf numFmtId="179" fontId="3" fillId="0" borderId="3" xfId="1" applyNumberFormat="1" applyFont="1" applyBorder="1" applyProtection="1">
      <alignment vertical="center"/>
      <protection locked="0"/>
    </xf>
    <xf numFmtId="179" fontId="3" fillId="0" borderId="10" xfId="1" applyNumberFormat="1" applyFont="1" applyBorder="1" applyProtection="1">
      <alignment vertical="center"/>
      <protection locked="0"/>
    </xf>
    <xf numFmtId="180" fontId="3" fillId="0" borderId="0" xfId="1" applyNumberFormat="1" applyFont="1" applyProtection="1">
      <alignment vertical="center"/>
      <protection locked="0"/>
    </xf>
    <xf numFmtId="0" fontId="2" fillId="0" borderId="1" xfId="1" applyBorder="1" applyAlignment="1" applyProtection="1">
      <alignment horizontal="center" vertical="center"/>
      <protection locked="0"/>
    </xf>
    <xf numFmtId="0" fontId="2" fillId="2" borderId="0" xfId="1" applyFill="1" applyProtection="1">
      <alignment vertical="center"/>
      <protection locked="0"/>
    </xf>
    <xf numFmtId="0" fontId="2" fillId="0" borderId="9" xfId="1" applyBorder="1" applyProtection="1">
      <alignment vertical="center"/>
      <protection locked="0"/>
    </xf>
    <xf numFmtId="0" fontId="7" fillId="0" borderId="0" xfId="1" applyFont="1" applyAlignment="1" applyProtection="1">
      <alignment horizontal="left" vertical="center"/>
      <protection locked="0"/>
    </xf>
    <xf numFmtId="181" fontId="3" fillId="2" borderId="1" xfId="1" applyNumberFormat="1" applyFont="1" applyFill="1" applyBorder="1" applyProtection="1">
      <alignment vertical="center"/>
      <protection locked="0"/>
    </xf>
    <xf numFmtId="179" fontId="8" fillId="2" borderId="1" xfId="0" applyNumberFormat="1" applyFont="1" applyFill="1" applyBorder="1" applyAlignment="1" applyProtection="1">
      <alignment horizontal="right" vertical="center" shrinkToFit="1"/>
      <protection locked="0"/>
    </xf>
    <xf numFmtId="180" fontId="3" fillId="2" borderId="1" xfId="1" applyNumberFormat="1" applyFont="1" applyFill="1" applyBorder="1" applyAlignment="1" applyProtection="1">
      <alignment horizontal="right" vertical="center"/>
      <protection locked="0"/>
    </xf>
    <xf numFmtId="0" fontId="16"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0" fontId="12" fillId="3" borderId="0" xfId="0" applyFont="1" applyFill="1" applyProtection="1">
      <alignment vertical="center"/>
      <protection locked="0"/>
    </xf>
    <xf numFmtId="0" fontId="0" fillId="3" borderId="0" xfId="0" applyFill="1" applyProtection="1">
      <alignment vertical="center"/>
      <protection locked="0"/>
    </xf>
    <xf numFmtId="0" fontId="2" fillId="3" borderId="0" xfId="1" applyFill="1" applyProtection="1">
      <alignment vertical="center"/>
      <protection locked="0"/>
    </xf>
    <xf numFmtId="0" fontId="0" fillId="2" borderId="1" xfId="0" applyFill="1" applyBorder="1" applyAlignment="1" applyProtection="1">
      <alignment horizontal="right" vertical="center"/>
      <protection locked="0"/>
    </xf>
    <xf numFmtId="0" fontId="0" fillId="0" borderId="2" xfId="0" applyBorder="1" applyAlignment="1" applyProtection="1">
      <alignment horizontal="right" vertical="center"/>
      <protection locked="0"/>
    </xf>
    <xf numFmtId="178" fontId="0" fillId="2" borderId="1" xfId="0" applyNumberFormat="1" applyFill="1" applyBorder="1" applyProtection="1">
      <alignment vertical="center"/>
      <protection locked="0"/>
    </xf>
    <xf numFmtId="177" fontId="0" fillId="0" borderId="3" xfId="0" applyNumberFormat="1" applyBorder="1" applyProtection="1">
      <alignment vertical="center"/>
      <protection locked="0"/>
    </xf>
    <xf numFmtId="178" fontId="0" fillId="0" borderId="0" xfId="0" applyNumberFormat="1" applyProtection="1">
      <alignmen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2" fillId="0" borderId="0" xfId="0" applyFont="1" applyProtection="1">
      <alignment vertical="center"/>
      <protection locked="0"/>
    </xf>
    <xf numFmtId="0" fontId="6" fillId="0" borderId="6" xfId="1" applyFont="1" applyBorder="1" applyAlignment="1" applyProtection="1">
      <alignment horizontal="left" vertical="center"/>
      <protection locked="0"/>
    </xf>
    <xf numFmtId="0" fontId="2" fillId="2" borderId="6" xfId="1" applyFill="1" applyBorder="1" applyAlignment="1" applyProtection="1">
      <alignment horizontal="center" vertical="center"/>
      <protection locked="0"/>
    </xf>
    <xf numFmtId="0" fontId="2" fillId="0" borderId="6" xfId="1" applyBorder="1" applyProtection="1">
      <alignment vertical="center"/>
      <protection locked="0"/>
    </xf>
    <xf numFmtId="0" fontId="2" fillId="0" borderId="1" xfId="1" applyBorder="1" applyAlignment="1" applyProtection="1">
      <alignment horizontal="left" vertical="center"/>
      <protection locked="0"/>
    </xf>
    <xf numFmtId="0" fontId="2" fillId="2" borderId="1" xfId="1" applyFill="1" applyBorder="1" applyAlignment="1" applyProtection="1">
      <alignment horizontal="center" vertical="center"/>
      <protection locked="0"/>
    </xf>
    <xf numFmtId="38" fontId="0" fillId="0" borderId="1" xfId="2" applyFont="1" applyBorder="1" applyAlignment="1" applyProtection="1">
      <alignment horizontal="center" vertical="center"/>
      <protection locked="0"/>
    </xf>
    <xf numFmtId="0" fontId="18" fillId="0" borderId="0" xfId="0" applyFont="1" applyProtection="1">
      <alignment vertical="center"/>
      <protection locked="0"/>
    </xf>
    <xf numFmtId="0" fontId="9" fillId="0" borderId="1" xfId="1" applyFont="1" applyBorder="1" applyAlignment="1" applyProtection="1">
      <alignment horizontal="left" vertical="center" shrinkToFit="1"/>
      <protection locked="0"/>
    </xf>
    <xf numFmtId="38" fontId="0" fillId="2" borderId="1" xfId="2" applyFont="1" applyFill="1" applyBorder="1" applyProtection="1">
      <alignment vertical="center"/>
      <protection locked="0"/>
    </xf>
    <xf numFmtId="0" fontId="2" fillId="0" borderId="1" xfId="1" applyBorder="1" applyProtection="1">
      <alignment vertical="center"/>
      <protection locked="0"/>
    </xf>
    <xf numFmtId="0" fontId="0" fillId="0" borderId="1" xfId="0" applyBorder="1" applyAlignment="1" applyProtection="1">
      <alignment horizontal="left" vertical="center" shrinkToFit="1"/>
      <protection locked="0"/>
    </xf>
    <xf numFmtId="38" fontId="0" fillId="0" borderId="0" xfId="2" applyFont="1" applyProtection="1">
      <alignment vertical="center"/>
      <protection locked="0"/>
    </xf>
    <xf numFmtId="38" fontId="0" fillId="0" borderId="9" xfId="2" applyFont="1" applyFill="1" applyBorder="1" applyProtection="1">
      <alignment vertical="center"/>
      <protection locked="0"/>
    </xf>
    <xf numFmtId="38" fontId="0" fillId="0" borderId="0" xfId="2" applyFont="1" applyAlignment="1" applyProtection="1">
      <alignment horizontal="right" vertical="center"/>
      <protection locked="0"/>
    </xf>
    <xf numFmtId="0" fontId="3" fillId="0" borderId="0" xfId="0" applyFont="1" applyProtection="1">
      <alignment vertical="center"/>
      <protection locked="0"/>
    </xf>
    <xf numFmtId="0" fontId="5" fillId="0" borderId="0" xfId="0" applyFont="1" applyProtection="1">
      <alignment vertical="center"/>
      <protection locked="0"/>
    </xf>
    <xf numFmtId="0" fontId="14" fillId="0" borderId="0" xfId="1" applyFont="1">
      <alignment vertical="center"/>
    </xf>
    <xf numFmtId="0" fontId="2" fillId="0" borderId="0" xfId="1">
      <alignment vertical="center"/>
    </xf>
    <xf numFmtId="0" fontId="3" fillId="4" borderId="1" xfId="0" applyFont="1" applyFill="1" applyBorder="1" applyAlignment="1">
      <alignment horizontal="center" vertical="center"/>
    </xf>
    <xf numFmtId="38" fontId="3" fillId="4" borderId="1" xfId="2" applyFont="1" applyFill="1" applyBorder="1" applyProtection="1">
      <alignment vertical="center"/>
    </xf>
    <xf numFmtId="38" fontId="2" fillId="4" borderId="1" xfId="2" applyFont="1" applyFill="1" applyBorder="1" applyProtection="1">
      <alignment vertical="center"/>
    </xf>
    <xf numFmtId="176" fontId="3" fillId="4" borderId="1" xfId="1" applyNumberFormat="1" applyFont="1" applyFill="1" applyBorder="1">
      <alignment vertical="center"/>
    </xf>
    <xf numFmtId="176" fontId="2" fillId="4" borderId="1" xfId="1" applyNumberFormat="1" applyFill="1" applyBorder="1">
      <alignment vertical="center"/>
    </xf>
    <xf numFmtId="40" fontId="3" fillId="4" borderId="1" xfId="2" applyNumberFormat="1" applyFont="1" applyFill="1" applyBorder="1" applyProtection="1">
      <alignment vertical="center"/>
    </xf>
    <xf numFmtId="40" fontId="2" fillId="4" borderId="1" xfId="2" applyNumberFormat="1" applyFont="1" applyFill="1" applyBorder="1" applyProtection="1">
      <alignment vertical="center"/>
    </xf>
    <xf numFmtId="0" fontId="0" fillId="4" borderId="4" xfId="0" applyFill="1" applyBorder="1">
      <alignment vertical="center"/>
    </xf>
    <xf numFmtId="38" fontId="0" fillId="4" borderId="1" xfId="2" applyFont="1" applyFill="1" applyBorder="1" applyProtection="1">
      <alignment vertical="center"/>
    </xf>
    <xf numFmtId="176" fontId="0" fillId="4" borderId="1" xfId="0" applyNumberFormat="1" applyFill="1" applyBorder="1">
      <alignment vertical="center"/>
    </xf>
    <xf numFmtId="38" fontId="17" fillId="4" borderId="1" xfId="2" applyFont="1" applyFill="1" applyBorder="1" applyProtection="1">
      <alignment vertical="center"/>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183"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22" fillId="0" borderId="0" xfId="0" applyFont="1">
      <alignment vertical="center"/>
    </xf>
    <xf numFmtId="0" fontId="6" fillId="0" borderId="0" xfId="1" applyFont="1" applyAlignment="1" applyProtection="1">
      <alignment vertical="center" shrinkToFit="1"/>
      <protection locked="0"/>
    </xf>
    <xf numFmtId="0" fontId="3" fillId="0" borderId="2" xfId="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0" fontId="3" fillId="0" borderId="3" xfId="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3" fillId="0" borderId="10" xfId="1"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2" fillId="0" borderId="10" xfId="1" applyBorder="1" applyAlignment="1" applyProtection="1">
      <alignment horizontal="right" vertical="center"/>
      <protection locked="0"/>
    </xf>
    <xf numFmtId="179" fontId="8" fillId="2" borderId="2" xfId="0" applyNumberFormat="1" applyFont="1" applyFill="1"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38" fontId="8" fillId="2" borderId="11" xfId="2" applyFont="1" applyFill="1" applyBorder="1" applyAlignment="1" applyProtection="1">
      <alignment horizontal="left" vertical="center" shrinkToFit="1"/>
      <protection locked="0"/>
    </xf>
    <xf numFmtId="38" fontId="0" fillId="0" borderId="12" xfId="2" applyFont="1" applyBorder="1" applyAlignment="1" applyProtection="1">
      <alignment horizontal="left" vertical="center" shrinkToFit="1"/>
      <protection locked="0"/>
    </xf>
    <xf numFmtId="179" fontId="0" fillId="0" borderId="3" xfId="0" applyNumberFormat="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0" fillId="2" borderId="2" xfId="0"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3" fillId="0" borderId="6"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8" fillId="2" borderId="2" xfId="0" applyFont="1" applyFill="1" applyBorder="1" applyAlignment="1" applyProtection="1">
      <alignment horizontal="left" vertical="center" shrinkToFit="1"/>
      <protection locked="0"/>
    </xf>
    <xf numFmtId="0" fontId="3" fillId="0" borderId="5" xfId="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8"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3" fillId="0" borderId="2" xfId="1"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3" fillId="2" borderId="2" xfId="1"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2" borderId="1" xfId="1" applyFont="1" applyFill="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3" fillId="2" borderId="2" xfId="1" applyFont="1" applyFill="1" applyBorder="1" applyAlignment="1" applyProtection="1">
      <alignment vertical="center" shrinkToFi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181" fontId="8" fillId="2" borderId="11" xfId="0" applyNumberFormat="1" applyFont="1" applyFill="1" applyBorder="1" applyAlignment="1" applyProtection="1">
      <alignment horizontal="left" vertical="center" shrinkToFit="1"/>
      <protection locked="0"/>
    </xf>
    <xf numFmtId="181" fontId="0" fillId="0" borderId="12" xfId="0" applyNumberForma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CCFF"/>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144780</xdr:colOff>
      <xdr:row>0</xdr:row>
      <xdr:rowOff>60960</xdr:rowOff>
    </xdr:from>
    <xdr:to>
      <xdr:col>15</xdr:col>
      <xdr:colOff>540870</xdr:colOff>
      <xdr:row>5</xdr:row>
      <xdr:rowOff>27341</xdr:rowOff>
    </xdr:to>
    <xdr:sp macro="" textlink="">
      <xdr:nvSpPr>
        <xdr:cNvPr id="2" name="テキスト ボックス 1">
          <a:extLst>
            <a:ext uri="{FF2B5EF4-FFF2-40B4-BE49-F238E27FC236}">
              <a16:creationId xmlns:a16="http://schemas.microsoft.com/office/drawing/2014/main" id="{C200999E-39C3-4267-A43F-CB15E499CE94}"/>
            </a:ext>
          </a:extLst>
        </xdr:cNvPr>
        <xdr:cNvSpPr txBox="1"/>
      </xdr:nvSpPr>
      <xdr:spPr>
        <a:xfrm>
          <a:off x="7406640" y="60960"/>
          <a:ext cx="4038450" cy="80458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0</xdr:col>
      <xdr:colOff>125507</xdr:colOff>
      <xdr:row>67</xdr:row>
      <xdr:rowOff>107577</xdr:rowOff>
    </xdr:from>
    <xdr:to>
      <xdr:col>14</xdr:col>
      <xdr:colOff>71719</xdr:colOff>
      <xdr:row>71</xdr:row>
      <xdr:rowOff>80011</xdr:rowOff>
    </xdr:to>
    <xdr:sp macro="" textlink="">
      <xdr:nvSpPr>
        <xdr:cNvPr id="3" name="テキスト ボックス 2">
          <a:extLst>
            <a:ext uri="{FF2B5EF4-FFF2-40B4-BE49-F238E27FC236}">
              <a16:creationId xmlns:a16="http://schemas.microsoft.com/office/drawing/2014/main" id="{6BD9F178-B183-4596-8C73-198F34370346}"/>
            </a:ext>
          </a:extLst>
        </xdr:cNvPr>
        <xdr:cNvSpPr txBox="1"/>
      </xdr:nvSpPr>
      <xdr:spPr>
        <a:xfrm>
          <a:off x="125507" y="12120283"/>
          <a:ext cx="9906000" cy="68961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561975</xdr:colOff>
      <xdr:row>44</xdr:row>
      <xdr:rowOff>85725</xdr:rowOff>
    </xdr:from>
    <xdr:to>
      <xdr:col>13</xdr:col>
      <xdr:colOff>600078</xdr:colOff>
      <xdr:row>47</xdr:row>
      <xdr:rowOff>111124</xdr:rowOff>
    </xdr:to>
    <xdr:sp macro="" textlink="">
      <xdr:nvSpPr>
        <xdr:cNvPr id="4" name="正方形/長方形 3">
          <a:extLst>
            <a:ext uri="{FF2B5EF4-FFF2-40B4-BE49-F238E27FC236}">
              <a16:creationId xmlns:a16="http://schemas.microsoft.com/office/drawing/2014/main" id="{313ADD3B-44A3-48F3-A206-26B1B3BA246D}"/>
            </a:ext>
          </a:extLst>
        </xdr:cNvPr>
        <xdr:cNvSpPr/>
      </xdr:nvSpPr>
      <xdr:spPr>
        <a:xfrm>
          <a:off x="5638800" y="77152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144780</xdr:colOff>
      <xdr:row>0</xdr:row>
      <xdr:rowOff>60960</xdr:rowOff>
    </xdr:from>
    <xdr:to>
      <xdr:col>15</xdr:col>
      <xdr:colOff>540870</xdr:colOff>
      <xdr:row>5</xdr:row>
      <xdr:rowOff>27341</xdr:rowOff>
    </xdr:to>
    <xdr:sp macro="" textlink="">
      <xdr:nvSpPr>
        <xdr:cNvPr id="2" name="テキスト ボックス 1">
          <a:extLst>
            <a:ext uri="{FF2B5EF4-FFF2-40B4-BE49-F238E27FC236}">
              <a16:creationId xmlns:a16="http://schemas.microsoft.com/office/drawing/2014/main" id="{F0D49F56-47B5-4413-AB06-0EA271B41A86}"/>
            </a:ext>
          </a:extLst>
        </xdr:cNvPr>
        <xdr:cNvSpPr txBox="1"/>
      </xdr:nvSpPr>
      <xdr:spPr>
        <a:xfrm>
          <a:off x="7406640" y="60960"/>
          <a:ext cx="4038450" cy="84268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0</xdr:col>
      <xdr:colOff>125507</xdr:colOff>
      <xdr:row>67</xdr:row>
      <xdr:rowOff>107577</xdr:rowOff>
    </xdr:from>
    <xdr:to>
      <xdr:col>14</xdr:col>
      <xdr:colOff>71719</xdr:colOff>
      <xdr:row>71</xdr:row>
      <xdr:rowOff>80011</xdr:rowOff>
    </xdr:to>
    <xdr:sp macro="" textlink="">
      <xdr:nvSpPr>
        <xdr:cNvPr id="3" name="テキスト ボックス 2">
          <a:extLst>
            <a:ext uri="{FF2B5EF4-FFF2-40B4-BE49-F238E27FC236}">
              <a16:creationId xmlns:a16="http://schemas.microsoft.com/office/drawing/2014/main" id="{F8086409-E0B1-4BAC-B04B-21C1C0A0A278}"/>
            </a:ext>
          </a:extLst>
        </xdr:cNvPr>
        <xdr:cNvSpPr txBox="1"/>
      </xdr:nvSpPr>
      <xdr:spPr>
        <a:xfrm>
          <a:off x="125507" y="11849997"/>
          <a:ext cx="9890312" cy="6734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571500</xdr:colOff>
      <xdr:row>44</xdr:row>
      <xdr:rowOff>57150</xdr:rowOff>
    </xdr:from>
    <xdr:to>
      <xdr:col>13</xdr:col>
      <xdr:colOff>609603</xdr:colOff>
      <xdr:row>47</xdr:row>
      <xdr:rowOff>82549</xdr:rowOff>
    </xdr:to>
    <xdr:sp macro="" textlink="">
      <xdr:nvSpPr>
        <xdr:cNvPr id="4" name="正方形/長方形 3">
          <a:extLst>
            <a:ext uri="{FF2B5EF4-FFF2-40B4-BE49-F238E27FC236}">
              <a16:creationId xmlns:a16="http://schemas.microsoft.com/office/drawing/2014/main" id="{1EF73A01-EFF4-45ED-A47B-F67A8A436EA2}"/>
            </a:ext>
          </a:extLst>
        </xdr:cNvPr>
        <xdr:cNvSpPr/>
      </xdr:nvSpPr>
      <xdr:spPr>
        <a:xfrm>
          <a:off x="5648325" y="77152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144780</xdr:colOff>
      <xdr:row>4</xdr:row>
      <xdr:rowOff>60960</xdr:rowOff>
    </xdr:from>
    <xdr:to>
      <xdr:col>15</xdr:col>
      <xdr:colOff>540870</xdr:colOff>
      <xdr:row>9</xdr:row>
      <xdr:rowOff>27341</xdr:rowOff>
    </xdr:to>
    <xdr:sp macro="" textlink="">
      <xdr:nvSpPr>
        <xdr:cNvPr id="2" name="テキスト ボックス 1">
          <a:extLst>
            <a:ext uri="{FF2B5EF4-FFF2-40B4-BE49-F238E27FC236}">
              <a16:creationId xmlns:a16="http://schemas.microsoft.com/office/drawing/2014/main" id="{58C9BB5C-C51D-42B2-8106-735464CFEEB2}"/>
            </a:ext>
          </a:extLst>
        </xdr:cNvPr>
        <xdr:cNvSpPr txBox="1"/>
      </xdr:nvSpPr>
      <xdr:spPr>
        <a:xfrm>
          <a:off x="8193405" y="60960"/>
          <a:ext cx="4434690" cy="82363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0</xdr:col>
      <xdr:colOff>125507</xdr:colOff>
      <xdr:row>71</xdr:row>
      <xdr:rowOff>107577</xdr:rowOff>
    </xdr:from>
    <xdr:to>
      <xdr:col>14</xdr:col>
      <xdr:colOff>71719</xdr:colOff>
      <xdr:row>75</xdr:row>
      <xdr:rowOff>80011</xdr:rowOff>
    </xdr:to>
    <xdr:sp macro="" textlink="">
      <xdr:nvSpPr>
        <xdr:cNvPr id="3" name="テキスト ボックス 2">
          <a:extLst>
            <a:ext uri="{FF2B5EF4-FFF2-40B4-BE49-F238E27FC236}">
              <a16:creationId xmlns:a16="http://schemas.microsoft.com/office/drawing/2014/main" id="{7A4FB31E-EAF8-4619-A1D7-ED008DB15E05}"/>
            </a:ext>
          </a:extLst>
        </xdr:cNvPr>
        <xdr:cNvSpPr txBox="1"/>
      </xdr:nvSpPr>
      <xdr:spPr>
        <a:xfrm>
          <a:off x="125507" y="11594727"/>
          <a:ext cx="10966637" cy="65823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5</xdr:col>
      <xdr:colOff>733425</xdr:colOff>
      <xdr:row>0</xdr:row>
      <xdr:rowOff>95250</xdr:rowOff>
    </xdr:from>
    <xdr:to>
      <xdr:col>15</xdr:col>
      <xdr:colOff>352425</xdr:colOff>
      <xdr:row>3</xdr:row>
      <xdr:rowOff>152400</xdr:rowOff>
    </xdr:to>
    <xdr:sp macro="" textlink="">
      <xdr:nvSpPr>
        <xdr:cNvPr id="4" name="テキスト ボックス 3">
          <a:extLst>
            <a:ext uri="{FF2B5EF4-FFF2-40B4-BE49-F238E27FC236}">
              <a16:creationId xmlns:a16="http://schemas.microsoft.com/office/drawing/2014/main" id="{35565173-AD18-4C65-9F08-D4C7E3B43C0D}"/>
            </a:ext>
          </a:extLst>
        </xdr:cNvPr>
        <xdr:cNvSpPr txBox="1"/>
      </xdr:nvSpPr>
      <xdr:spPr>
        <a:xfrm>
          <a:off x="5067300" y="95250"/>
          <a:ext cx="7372350" cy="57150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6</xdr:col>
      <xdr:colOff>609600</xdr:colOff>
      <xdr:row>48</xdr:row>
      <xdr:rowOff>104775</xdr:rowOff>
    </xdr:from>
    <xdr:to>
      <xdr:col>13</xdr:col>
      <xdr:colOff>647703</xdr:colOff>
      <xdr:row>51</xdr:row>
      <xdr:rowOff>130174</xdr:rowOff>
    </xdr:to>
    <xdr:sp macro="" textlink="">
      <xdr:nvSpPr>
        <xdr:cNvPr id="5" name="正方形/長方形 4">
          <a:extLst>
            <a:ext uri="{FF2B5EF4-FFF2-40B4-BE49-F238E27FC236}">
              <a16:creationId xmlns:a16="http://schemas.microsoft.com/office/drawing/2014/main" id="{EACED658-0939-426A-8DDE-F55612E94869}"/>
            </a:ext>
          </a:extLst>
        </xdr:cNvPr>
        <xdr:cNvSpPr/>
      </xdr:nvSpPr>
      <xdr:spPr>
        <a:xfrm>
          <a:off x="5686425" y="84201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69CEBC58-0770-450A-82FC-3D46203A6422}"/>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F6B6F122-9015-42E9-ACE0-7729E0708D0A}"/>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B66D0165-D84F-41B0-9320-AD5766619DB9}"/>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6374780C-3DA3-4294-9A2C-B292BBC0FE10}"/>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DFB865F7-C51E-49A9-AD44-84C917AF1FDC}"/>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5D8E95D2-BC60-4FD0-8EA0-A08DA1A3427C}"/>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C57F3471-D1C7-42AC-BCE2-CAC4297FB023}"/>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A6037385-29A3-423E-97A8-78F8F1370B0A}"/>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0BCD44E6-932B-40D5-A529-781D2DD22B6D}"/>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21E4998E-E166-450B-BE05-F31897F93F6B}"/>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A3AC90BF-C25D-427C-96BD-CD96301A8CC7}"/>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80F4F918-6613-4B51-9E6C-8536790BD438}"/>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4CF70915-A4D5-4B9A-8888-ACF6667AB1E8}"/>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485D4109-12C2-4D1D-8A87-DF9B2EA0D760}"/>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0207EAEB-131F-49D7-B684-87223AE31B0B}"/>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8035B2CF-9056-4B8C-AF72-33FE54872EE0}"/>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84"/>
  <sheetViews>
    <sheetView tabSelected="1" view="pageBreakPreview" zoomScaleNormal="85" zoomScaleSheetLayoutView="100" workbookViewId="0">
      <selection activeCell="B2" sqref="B2"/>
    </sheetView>
  </sheetViews>
  <sheetFormatPr defaultRowHeight="13.9" customHeight="1" x14ac:dyDescent="0.15"/>
  <cols>
    <col min="1" max="1" width="2" style="1" customWidth="1"/>
    <col min="2" max="2" width="25.625" style="1" customWidth="1"/>
    <col min="3" max="14" width="9.75" style="1" customWidth="1"/>
    <col min="15" max="15" width="14" style="1" customWidth="1"/>
    <col min="16" max="16" width="12"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2" spans="2:15" ht="20.25" customHeight="1" x14ac:dyDescent="0.15">
      <c r="B2" s="98" t="s">
        <v>158</v>
      </c>
      <c r="C2" s="99"/>
      <c r="D2" s="99"/>
      <c r="E2" s="99"/>
      <c r="F2" s="99"/>
      <c r="G2" s="99"/>
      <c r="H2" s="99"/>
    </row>
    <row r="4" spans="2:15" ht="13.9" customHeight="1" x14ac:dyDescent="0.15">
      <c r="B4" s="2" t="s">
        <v>7</v>
      </c>
      <c r="C4" s="153" t="s">
        <v>88</v>
      </c>
      <c r="D4" s="153"/>
      <c r="E4" s="153"/>
      <c r="F4" s="153"/>
      <c r="G4" s="153"/>
      <c r="H4" s="153"/>
      <c r="I4" s="153"/>
      <c r="J4" s="153"/>
      <c r="K4" s="3"/>
    </row>
    <row r="5" spans="2:15" ht="13.9" customHeight="1" x14ac:dyDescent="0.15">
      <c r="B5" s="150" t="s">
        <v>8</v>
      </c>
      <c r="C5" s="2" t="s">
        <v>9</v>
      </c>
      <c r="D5" s="153"/>
      <c r="E5" s="154"/>
      <c r="F5" s="154"/>
      <c r="G5" s="154"/>
      <c r="H5" s="154"/>
      <c r="I5" s="154"/>
      <c r="J5" s="154"/>
      <c r="K5" s="5"/>
      <c r="O5" s="6"/>
    </row>
    <row r="6" spans="2:15" ht="13.9" customHeight="1" x14ac:dyDescent="0.15">
      <c r="B6" s="151"/>
      <c r="C6" s="2" t="s">
        <v>10</v>
      </c>
      <c r="D6" s="155" t="s">
        <v>118</v>
      </c>
      <c r="E6" s="156"/>
      <c r="F6" s="157"/>
      <c r="G6" s="2" t="s">
        <v>11</v>
      </c>
      <c r="H6" s="155" t="s">
        <v>119</v>
      </c>
      <c r="I6" s="156"/>
      <c r="J6" s="157"/>
      <c r="K6" s="9"/>
      <c r="L6" s="6"/>
      <c r="M6" s="6"/>
      <c r="N6" s="6"/>
      <c r="O6" s="6"/>
    </row>
    <row r="7" spans="2:15" ht="13.9" customHeight="1" x14ac:dyDescent="0.15">
      <c r="B7" s="152"/>
      <c r="C7" s="2" t="s">
        <v>92</v>
      </c>
      <c r="D7" s="10">
        <v>120</v>
      </c>
      <c r="E7" s="11" t="s">
        <v>93</v>
      </c>
      <c r="F7" s="7"/>
      <c r="G7" s="12"/>
      <c r="H7" s="7"/>
      <c r="I7" s="7"/>
      <c r="J7" s="8"/>
      <c r="K7" s="9"/>
      <c r="L7" s="6"/>
      <c r="M7" s="6"/>
      <c r="N7" s="13"/>
      <c r="O7" s="14" t="s">
        <v>111</v>
      </c>
    </row>
    <row r="8" spans="2:15" ht="13.9" customHeight="1" x14ac:dyDescent="0.15">
      <c r="B8" s="15" t="s">
        <v>32</v>
      </c>
      <c r="C8" s="147" t="s">
        <v>83</v>
      </c>
      <c r="D8" s="148"/>
      <c r="E8" s="148"/>
      <c r="F8" s="148"/>
      <c r="G8" s="148"/>
      <c r="H8" s="148"/>
      <c r="I8" s="148"/>
      <c r="J8" s="149"/>
      <c r="K8" s="9"/>
      <c r="L8" s="6"/>
      <c r="M8" s="6"/>
      <c r="N8" s="100"/>
      <c r="O8" s="16" t="s">
        <v>112</v>
      </c>
    </row>
    <row r="9" spans="2:15" ht="13.9" customHeight="1" x14ac:dyDescent="0.15">
      <c r="B9" s="17"/>
      <c r="C9" s="18"/>
      <c r="D9" s="19"/>
      <c r="E9" s="19"/>
      <c r="F9" s="19"/>
      <c r="G9" s="19"/>
      <c r="H9" s="19"/>
      <c r="I9" s="19"/>
      <c r="J9" s="19"/>
      <c r="K9" s="20"/>
      <c r="L9" s="20"/>
      <c r="M9" s="20"/>
      <c r="N9" s="20"/>
    </row>
    <row r="10" spans="2:15" ht="13.9" customHeight="1" x14ac:dyDescent="0.15">
      <c r="B10" s="21" t="s">
        <v>84</v>
      </c>
      <c r="C10" s="22"/>
      <c r="D10" s="23"/>
      <c r="E10" s="23"/>
      <c r="F10" s="23"/>
      <c r="G10" s="23"/>
      <c r="H10" s="23"/>
      <c r="I10" s="23"/>
      <c r="J10" s="23"/>
      <c r="K10" s="20"/>
      <c r="L10" s="20"/>
      <c r="M10" s="20"/>
      <c r="N10" s="20"/>
    </row>
    <row r="11" spans="2:15" ht="13.9"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c r="O11" s="25" t="s">
        <v>94</v>
      </c>
    </row>
    <row r="12" spans="2:15" ht="13.9" customHeight="1" x14ac:dyDescent="0.15">
      <c r="B12" s="26" t="s">
        <v>33</v>
      </c>
      <c r="C12" s="27">
        <v>15</v>
      </c>
      <c r="D12" s="27">
        <v>15</v>
      </c>
      <c r="E12" s="27">
        <v>16</v>
      </c>
      <c r="F12" s="27">
        <v>18</v>
      </c>
      <c r="G12" s="27">
        <v>22</v>
      </c>
      <c r="H12" s="27">
        <v>24</v>
      </c>
      <c r="I12" s="27">
        <v>26</v>
      </c>
      <c r="J12" s="27">
        <v>26</v>
      </c>
      <c r="K12" s="27">
        <v>25</v>
      </c>
      <c r="L12" s="27">
        <v>24</v>
      </c>
      <c r="M12" s="27">
        <v>20</v>
      </c>
      <c r="N12" s="27">
        <v>18</v>
      </c>
      <c r="O12" s="25" t="s">
        <v>95</v>
      </c>
    </row>
    <row r="13" spans="2:15" ht="13.9" customHeight="1" x14ac:dyDescent="0.15">
      <c r="B13" s="26" t="s">
        <v>85</v>
      </c>
      <c r="C13" s="27">
        <v>60</v>
      </c>
      <c r="D13" s="27">
        <v>60</v>
      </c>
      <c r="E13" s="27">
        <v>60</v>
      </c>
      <c r="F13" s="27">
        <v>60</v>
      </c>
      <c r="G13" s="27">
        <v>60</v>
      </c>
      <c r="H13" s="27">
        <v>60</v>
      </c>
      <c r="I13" s="27">
        <v>60</v>
      </c>
      <c r="J13" s="27">
        <v>60</v>
      </c>
      <c r="K13" s="27">
        <v>65</v>
      </c>
      <c r="L13" s="27">
        <v>65</v>
      </c>
      <c r="M13" s="27">
        <v>65</v>
      </c>
      <c r="N13" s="27">
        <v>65</v>
      </c>
      <c r="O13" s="25" t="s">
        <v>96</v>
      </c>
    </row>
    <row r="14" spans="2:15" ht="13.9" customHeight="1" x14ac:dyDescent="0.15">
      <c r="B14" s="26" t="s">
        <v>86</v>
      </c>
      <c r="C14" s="27">
        <v>100</v>
      </c>
      <c r="D14" s="27">
        <v>100</v>
      </c>
      <c r="E14" s="27">
        <v>100</v>
      </c>
      <c r="F14" s="27">
        <v>100</v>
      </c>
      <c r="G14" s="27">
        <v>100</v>
      </c>
      <c r="H14" s="27">
        <v>100</v>
      </c>
      <c r="I14" s="27">
        <v>100</v>
      </c>
      <c r="J14" s="27">
        <v>100</v>
      </c>
      <c r="K14" s="27">
        <v>100</v>
      </c>
      <c r="L14" s="27">
        <v>100</v>
      </c>
      <c r="M14" s="27">
        <v>100</v>
      </c>
      <c r="N14" s="27">
        <v>100</v>
      </c>
      <c r="O14" s="28"/>
    </row>
    <row r="15" spans="2:15" ht="13.9" customHeight="1" x14ac:dyDescent="0.15">
      <c r="B15" s="26" t="s">
        <v>87</v>
      </c>
      <c r="C15" s="101">
        <f>ROUND((4.19*C14*(C13-C12)*60/1000),0)</f>
        <v>1131</v>
      </c>
      <c r="D15" s="101">
        <f t="shared" ref="D15:N15" si="0">ROUND((4.19*D14*(D13-D12)*60/1000),0)</f>
        <v>1131</v>
      </c>
      <c r="E15" s="101">
        <f t="shared" si="0"/>
        <v>1106</v>
      </c>
      <c r="F15" s="101">
        <f t="shared" si="0"/>
        <v>1056</v>
      </c>
      <c r="G15" s="101">
        <f t="shared" si="0"/>
        <v>955</v>
      </c>
      <c r="H15" s="101">
        <f t="shared" si="0"/>
        <v>905</v>
      </c>
      <c r="I15" s="101">
        <f t="shared" si="0"/>
        <v>855</v>
      </c>
      <c r="J15" s="101">
        <f t="shared" si="0"/>
        <v>855</v>
      </c>
      <c r="K15" s="101">
        <f t="shared" si="0"/>
        <v>1006</v>
      </c>
      <c r="L15" s="101">
        <f t="shared" si="0"/>
        <v>1031</v>
      </c>
      <c r="M15" s="101">
        <f t="shared" si="0"/>
        <v>1131</v>
      </c>
      <c r="N15" s="101">
        <f t="shared" si="0"/>
        <v>1182</v>
      </c>
      <c r="O15" s="29"/>
    </row>
    <row r="16" spans="2:15" ht="13.9" customHeight="1" x14ac:dyDescent="0.15">
      <c r="B16" s="26" t="s">
        <v>34</v>
      </c>
      <c r="C16" s="27">
        <v>10</v>
      </c>
      <c r="D16" s="27">
        <v>10</v>
      </c>
      <c r="E16" s="27">
        <v>10</v>
      </c>
      <c r="F16" s="27">
        <v>10</v>
      </c>
      <c r="G16" s="27">
        <v>10</v>
      </c>
      <c r="H16" s="27">
        <v>10</v>
      </c>
      <c r="I16" s="27">
        <v>10</v>
      </c>
      <c r="J16" s="27">
        <v>10</v>
      </c>
      <c r="K16" s="27">
        <v>10</v>
      </c>
      <c r="L16" s="27">
        <v>10</v>
      </c>
      <c r="M16" s="27">
        <v>10</v>
      </c>
      <c r="N16" s="27">
        <v>10</v>
      </c>
      <c r="O16" s="30"/>
    </row>
    <row r="17" spans="2:18" ht="13.9" customHeight="1" x14ac:dyDescent="0.15">
      <c r="B17" s="26" t="s">
        <v>35</v>
      </c>
      <c r="C17" s="31">
        <v>24</v>
      </c>
      <c r="D17" s="31">
        <v>22</v>
      </c>
      <c r="E17" s="31">
        <v>26</v>
      </c>
      <c r="F17" s="31">
        <v>26</v>
      </c>
      <c r="G17" s="31">
        <v>25</v>
      </c>
      <c r="H17" s="31">
        <v>20</v>
      </c>
      <c r="I17" s="31">
        <v>26</v>
      </c>
      <c r="J17" s="31">
        <v>26</v>
      </c>
      <c r="K17" s="31">
        <v>26</v>
      </c>
      <c r="L17" s="31">
        <v>26</v>
      </c>
      <c r="M17" s="31">
        <v>26</v>
      </c>
      <c r="N17" s="31">
        <v>25</v>
      </c>
      <c r="O17" s="32" t="s">
        <v>97</v>
      </c>
    </row>
    <row r="18" spans="2:18" ht="13.9" customHeight="1" x14ac:dyDescent="0.15">
      <c r="B18" s="26" t="s">
        <v>36</v>
      </c>
      <c r="C18" s="101">
        <f>C15*C16*C17</f>
        <v>271440</v>
      </c>
      <c r="D18" s="101">
        <f t="shared" ref="D18:N18" si="1">D15*D16*D17</f>
        <v>248820</v>
      </c>
      <c r="E18" s="101">
        <f t="shared" si="1"/>
        <v>287560</v>
      </c>
      <c r="F18" s="101">
        <f t="shared" si="1"/>
        <v>274560</v>
      </c>
      <c r="G18" s="101">
        <f t="shared" si="1"/>
        <v>238750</v>
      </c>
      <c r="H18" s="101">
        <f t="shared" si="1"/>
        <v>181000</v>
      </c>
      <c r="I18" s="101">
        <f t="shared" si="1"/>
        <v>222300</v>
      </c>
      <c r="J18" s="101">
        <f t="shared" si="1"/>
        <v>222300</v>
      </c>
      <c r="K18" s="101">
        <f t="shared" si="1"/>
        <v>261560</v>
      </c>
      <c r="L18" s="101">
        <f t="shared" si="1"/>
        <v>268060</v>
      </c>
      <c r="M18" s="101">
        <f t="shared" si="1"/>
        <v>294060</v>
      </c>
      <c r="N18" s="101">
        <f t="shared" si="1"/>
        <v>295500</v>
      </c>
      <c r="O18" s="102">
        <f>SUM(C18:N18)</f>
        <v>3065910</v>
      </c>
    </row>
    <row r="19" spans="2:18" ht="13.9" customHeight="1" x14ac:dyDescent="0.15">
      <c r="B19" s="33"/>
      <c r="C19" s="34"/>
      <c r="D19" s="34"/>
      <c r="E19" s="34"/>
      <c r="F19" s="34"/>
      <c r="G19" s="34"/>
      <c r="H19" s="34"/>
      <c r="I19" s="34"/>
      <c r="J19" s="34"/>
      <c r="K19" s="35"/>
      <c r="L19" s="35"/>
      <c r="M19" s="35"/>
      <c r="N19" s="35"/>
    </row>
    <row r="20" spans="2:18" ht="13.9" customHeight="1" x14ac:dyDescent="0.15">
      <c r="B20" s="36" t="s">
        <v>52</v>
      </c>
      <c r="C20" s="22"/>
      <c r="D20" s="23"/>
      <c r="E20" s="23"/>
      <c r="F20" s="23"/>
      <c r="G20" s="23"/>
      <c r="H20" s="37"/>
      <c r="I20" s="37"/>
      <c r="J20" s="37"/>
      <c r="K20" s="20"/>
      <c r="L20" s="20"/>
      <c r="M20" s="20"/>
      <c r="N20" s="20"/>
    </row>
    <row r="21" spans="2:18" ht="13.9" customHeight="1" x14ac:dyDescent="0.15">
      <c r="B21" s="136" t="s">
        <v>37</v>
      </c>
      <c r="C21" s="129" t="s">
        <v>38</v>
      </c>
      <c r="D21" s="128"/>
      <c r="E21" s="140" t="s">
        <v>41</v>
      </c>
      <c r="F21" s="135"/>
      <c r="G21" s="128"/>
      <c r="H21" s="141"/>
      <c r="I21" s="142"/>
      <c r="J21" s="39"/>
      <c r="K21" s="40"/>
    </row>
    <row r="22" spans="2:18" ht="13.9" customHeight="1" x14ac:dyDescent="0.15">
      <c r="B22" s="137"/>
      <c r="C22" s="145" t="s">
        <v>42</v>
      </c>
      <c r="D22" s="146"/>
      <c r="E22" s="140" t="s">
        <v>51</v>
      </c>
      <c r="F22" s="135"/>
      <c r="G22" s="128"/>
      <c r="H22" s="41"/>
      <c r="I22" s="42"/>
      <c r="J22" s="43"/>
      <c r="K22" s="44"/>
    </row>
    <row r="23" spans="2:18" ht="13.9" customHeight="1" x14ac:dyDescent="0.15">
      <c r="B23" s="138"/>
      <c r="C23" s="129" t="s">
        <v>90</v>
      </c>
      <c r="D23" s="128"/>
      <c r="E23" s="27">
        <v>500</v>
      </c>
      <c r="F23" s="45" t="s">
        <v>91</v>
      </c>
      <c r="G23" s="45"/>
      <c r="H23" s="11" t="s">
        <v>45</v>
      </c>
      <c r="I23" s="46"/>
      <c r="J23" s="127" t="s">
        <v>48</v>
      </c>
      <c r="K23" s="128"/>
    </row>
    <row r="24" spans="2:18" ht="13.9" customHeight="1" x14ac:dyDescent="0.15">
      <c r="B24" s="138"/>
      <c r="C24" s="129" t="s">
        <v>39</v>
      </c>
      <c r="D24" s="128"/>
      <c r="E24" s="31">
        <v>90</v>
      </c>
      <c r="F24" s="47" t="s">
        <v>40</v>
      </c>
      <c r="G24" s="47"/>
      <c r="H24" s="120" t="s">
        <v>46</v>
      </c>
      <c r="I24" s="121"/>
      <c r="J24" s="130">
        <v>33948</v>
      </c>
      <c r="K24" s="131"/>
      <c r="L24" s="48" t="s">
        <v>47</v>
      </c>
      <c r="M24" s="119" t="s">
        <v>120</v>
      </c>
      <c r="N24" s="119"/>
    </row>
    <row r="25" spans="2:18" ht="13.9" customHeight="1" x14ac:dyDescent="0.15">
      <c r="B25" s="139"/>
      <c r="C25" s="120" t="s">
        <v>43</v>
      </c>
      <c r="D25" s="121"/>
      <c r="E25" s="50">
        <v>5</v>
      </c>
      <c r="F25" s="1" t="s">
        <v>44</v>
      </c>
      <c r="H25" s="120" t="s">
        <v>110</v>
      </c>
      <c r="I25" s="121"/>
      <c r="J25" s="127" t="s">
        <v>141</v>
      </c>
      <c r="K25" s="132"/>
      <c r="L25" s="133"/>
      <c r="M25" s="133"/>
      <c r="N25" s="121"/>
    </row>
    <row r="26" spans="2:18" ht="13.9" customHeight="1" x14ac:dyDescent="0.15">
      <c r="B26" s="6"/>
      <c r="C26" s="120" t="s">
        <v>50</v>
      </c>
      <c r="D26" s="121"/>
      <c r="E26" s="51">
        <v>3</v>
      </c>
      <c r="F26" s="52"/>
      <c r="G26" s="52"/>
      <c r="H26" s="53"/>
      <c r="I26" s="54"/>
      <c r="J26" s="55"/>
      <c r="K26" s="56"/>
      <c r="Q26" s="57" t="s">
        <v>125</v>
      </c>
    </row>
    <row r="27" spans="2:18" ht="13.9" customHeight="1" x14ac:dyDescent="0.15">
      <c r="B27" s="28"/>
      <c r="C27" s="122"/>
      <c r="D27" s="123"/>
      <c r="E27" s="58"/>
      <c r="F27" s="28"/>
      <c r="G27" s="124"/>
      <c r="H27" s="125"/>
      <c r="I27" s="59"/>
      <c r="J27" s="124"/>
      <c r="K27" s="126"/>
      <c r="L27" s="60"/>
      <c r="M27" s="28"/>
      <c r="N27" s="28"/>
    </row>
    <row r="28" spans="2:18" ht="13.9" customHeight="1" x14ac:dyDescent="0.15">
      <c r="B28" s="28"/>
      <c r="C28" s="24" t="s">
        <v>12</v>
      </c>
      <c r="D28" s="24" t="s">
        <v>13</v>
      </c>
      <c r="E28" s="24" t="s">
        <v>14</v>
      </c>
      <c r="F28" s="24" t="s">
        <v>15</v>
      </c>
      <c r="G28" s="24" t="s">
        <v>16</v>
      </c>
      <c r="H28" s="24" t="s">
        <v>17</v>
      </c>
      <c r="I28" s="24" t="s">
        <v>18</v>
      </c>
      <c r="J28" s="24" t="s">
        <v>19</v>
      </c>
      <c r="K28" s="24" t="s">
        <v>20</v>
      </c>
      <c r="L28" s="24" t="s">
        <v>21</v>
      </c>
      <c r="M28" s="24" t="s">
        <v>22</v>
      </c>
      <c r="N28" s="24" t="s">
        <v>23</v>
      </c>
      <c r="O28" s="61" t="s">
        <v>24</v>
      </c>
    </row>
    <row r="29" spans="2:18" ht="13.9" customHeight="1" x14ac:dyDescent="0.15">
      <c r="B29" s="4" t="s">
        <v>139</v>
      </c>
      <c r="C29" s="101">
        <f>ROUND((C18/($E$24/100*$J$24/1000)),0)</f>
        <v>8884</v>
      </c>
      <c r="D29" s="101">
        <f t="shared" ref="D29:N29" si="2">ROUND((D18/($E$24/100*$J$24/1000)),0)</f>
        <v>8144</v>
      </c>
      <c r="E29" s="101">
        <f t="shared" si="2"/>
        <v>9412</v>
      </c>
      <c r="F29" s="101">
        <f t="shared" si="2"/>
        <v>8986</v>
      </c>
      <c r="G29" s="101">
        <f t="shared" si="2"/>
        <v>7814</v>
      </c>
      <c r="H29" s="101">
        <f t="shared" si="2"/>
        <v>5924</v>
      </c>
      <c r="I29" s="101">
        <f t="shared" si="2"/>
        <v>7276</v>
      </c>
      <c r="J29" s="101">
        <f t="shared" si="2"/>
        <v>7276</v>
      </c>
      <c r="K29" s="101">
        <f t="shared" si="2"/>
        <v>8561</v>
      </c>
      <c r="L29" s="101">
        <f t="shared" si="2"/>
        <v>8774</v>
      </c>
      <c r="M29" s="101">
        <f t="shared" si="2"/>
        <v>9625</v>
      </c>
      <c r="N29" s="101">
        <f t="shared" si="2"/>
        <v>9672</v>
      </c>
      <c r="O29" s="102">
        <f>SUM(C29:N29)</f>
        <v>100348</v>
      </c>
      <c r="P29" s="62" t="s">
        <v>75</v>
      </c>
      <c r="Q29" s="119" t="s">
        <v>120</v>
      </c>
      <c r="R29" s="119"/>
    </row>
    <row r="30" spans="2:18" ht="13.9" customHeight="1" x14ac:dyDescent="0.15">
      <c r="B30" s="4" t="s">
        <v>140</v>
      </c>
      <c r="C30" s="103">
        <f>ROUND(((C15/($E$23*$E$26))*$E$25*$E$26*C16*C17/1000),2)</f>
        <v>2.71</v>
      </c>
      <c r="D30" s="103">
        <f t="shared" ref="D30:N30" si="3">ROUND(((D15/($E$23*$E$26))*$E$25*$E$26*D16*D17/1000),2)</f>
        <v>2.4900000000000002</v>
      </c>
      <c r="E30" s="103">
        <f t="shared" si="3"/>
        <v>2.88</v>
      </c>
      <c r="F30" s="103">
        <f t="shared" si="3"/>
        <v>2.75</v>
      </c>
      <c r="G30" s="103">
        <f t="shared" si="3"/>
        <v>2.39</v>
      </c>
      <c r="H30" s="103">
        <f t="shared" si="3"/>
        <v>1.81</v>
      </c>
      <c r="I30" s="103">
        <f t="shared" si="3"/>
        <v>2.2200000000000002</v>
      </c>
      <c r="J30" s="103">
        <f t="shared" si="3"/>
        <v>2.2200000000000002</v>
      </c>
      <c r="K30" s="103">
        <f t="shared" si="3"/>
        <v>2.62</v>
      </c>
      <c r="L30" s="103">
        <f t="shared" si="3"/>
        <v>2.68</v>
      </c>
      <c r="M30" s="103">
        <f t="shared" si="3"/>
        <v>2.94</v>
      </c>
      <c r="N30" s="103">
        <f t="shared" si="3"/>
        <v>2.96</v>
      </c>
      <c r="O30" s="104">
        <f>SUM(C30:N30)</f>
        <v>30.67</v>
      </c>
      <c r="P30" s="1" t="s">
        <v>76</v>
      </c>
    </row>
    <row r="31" spans="2:18" ht="13.9" customHeight="1" x14ac:dyDescent="0.15">
      <c r="B31" s="33"/>
      <c r="C31" s="1" t="s">
        <v>89</v>
      </c>
      <c r="D31" s="34"/>
      <c r="E31" s="34"/>
      <c r="F31" s="34"/>
      <c r="G31" s="34"/>
      <c r="H31" s="34"/>
      <c r="I31" s="34"/>
      <c r="J31" s="34"/>
      <c r="K31" s="34"/>
      <c r="L31" s="34"/>
      <c r="M31" s="34"/>
      <c r="N31" s="34"/>
      <c r="O31" s="63"/>
    </row>
    <row r="32" spans="2:18" ht="13.9" customHeight="1" x14ac:dyDescent="0.15">
      <c r="B32" s="64" t="s">
        <v>53</v>
      </c>
      <c r="C32" s="35"/>
      <c r="D32" s="35"/>
      <c r="E32" s="35"/>
      <c r="F32" s="35"/>
      <c r="G32" s="35"/>
      <c r="H32" s="35"/>
      <c r="I32" s="35"/>
      <c r="J32" s="35"/>
      <c r="K32" s="35"/>
      <c r="L32" s="35"/>
      <c r="M32" s="35"/>
      <c r="N32" s="35"/>
    </row>
    <row r="33" spans="2:18" ht="13.9" customHeight="1" x14ac:dyDescent="0.15">
      <c r="B33" s="136" t="s">
        <v>54</v>
      </c>
      <c r="C33" s="129" t="s">
        <v>38</v>
      </c>
      <c r="D33" s="128"/>
      <c r="E33" s="140" t="s">
        <v>55</v>
      </c>
      <c r="F33" s="135"/>
      <c r="G33" s="128"/>
      <c r="H33" s="141"/>
      <c r="I33" s="142"/>
      <c r="J33" s="143"/>
      <c r="K33" s="144"/>
    </row>
    <row r="34" spans="2:18" ht="13.9" customHeight="1" x14ac:dyDescent="0.15">
      <c r="B34" s="137"/>
      <c r="C34" s="145" t="s">
        <v>42</v>
      </c>
      <c r="D34" s="146"/>
      <c r="E34" s="140" t="s">
        <v>56</v>
      </c>
      <c r="F34" s="135"/>
      <c r="G34" s="128"/>
      <c r="H34" s="41"/>
      <c r="I34" s="42"/>
      <c r="J34" s="43"/>
      <c r="K34" s="44"/>
    </row>
    <row r="35" spans="2:18" ht="13.9" customHeight="1" x14ac:dyDescent="0.15">
      <c r="B35" s="138"/>
      <c r="C35" s="129" t="s">
        <v>90</v>
      </c>
      <c r="D35" s="128"/>
      <c r="E35" s="65">
        <v>400</v>
      </c>
      <c r="F35" s="45" t="s">
        <v>91</v>
      </c>
      <c r="G35" s="45"/>
      <c r="H35" s="11" t="s">
        <v>45</v>
      </c>
      <c r="I35" s="46"/>
      <c r="J35" s="127" t="s">
        <v>57</v>
      </c>
      <c r="K35" s="128"/>
    </row>
    <row r="36" spans="2:18" ht="13.9" customHeight="1" x14ac:dyDescent="0.15">
      <c r="B36" s="138"/>
      <c r="C36" s="129" t="s">
        <v>39</v>
      </c>
      <c r="D36" s="128"/>
      <c r="E36" s="65">
        <v>97</v>
      </c>
      <c r="F36" s="47" t="s">
        <v>40</v>
      </c>
      <c r="G36" s="47"/>
      <c r="H36" s="120" t="s">
        <v>46</v>
      </c>
      <c r="I36" s="121"/>
      <c r="J36" s="130">
        <v>39681</v>
      </c>
      <c r="K36" s="131"/>
      <c r="L36" s="48" t="s">
        <v>73</v>
      </c>
      <c r="M36" s="119" t="s">
        <v>120</v>
      </c>
      <c r="N36" s="119"/>
    </row>
    <row r="37" spans="2:18" ht="13.9" customHeight="1" x14ac:dyDescent="0.15">
      <c r="B37" s="139"/>
      <c r="C37" s="120" t="s">
        <v>43</v>
      </c>
      <c r="D37" s="121"/>
      <c r="E37" s="66">
        <v>4</v>
      </c>
      <c r="F37" s="1" t="s">
        <v>44</v>
      </c>
      <c r="H37" s="120" t="s">
        <v>110</v>
      </c>
      <c r="I37" s="121"/>
      <c r="J37" s="127" t="s">
        <v>141</v>
      </c>
      <c r="K37" s="132"/>
      <c r="L37" s="133"/>
      <c r="M37" s="133"/>
      <c r="N37" s="121"/>
    </row>
    <row r="38" spans="2:18" ht="13.9" customHeight="1" x14ac:dyDescent="0.15">
      <c r="B38" s="6"/>
      <c r="C38" s="120" t="s">
        <v>50</v>
      </c>
      <c r="D38" s="121"/>
      <c r="E38" s="67">
        <v>3</v>
      </c>
      <c r="F38" s="52"/>
      <c r="G38" s="52"/>
      <c r="H38" s="53"/>
      <c r="I38" s="54"/>
      <c r="J38" s="55"/>
      <c r="K38" s="56"/>
      <c r="Q38" s="57" t="s">
        <v>126</v>
      </c>
    </row>
    <row r="39" spans="2:18" ht="13.9" customHeight="1" x14ac:dyDescent="0.15">
      <c r="B39" s="28"/>
      <c r="C39" s="122"/>
      <c r="D39" s="123"/>
      <c r="E39" s="58"/>
      <c r="F39" s="28"/>
      <c r="G39" s="124"/>
      <c r="H39" s="125"/>
      <c r="I39" s="59"/>
      <c r="J39" s="124"/>
      <c r="K39" s="126"/>
      <c r="L39" s="60"/>
      <c r="M39" s="28"/>
      <c r="N39" s="28"/>
    </row>
    <row r="40" spans="2:18" ht="13.9" customHeight="1" x14ac:dyDescent="0.15">
      <c r="B40" s="28"/>
      <c r="C40" s="24" t="s">
        <v>12</v>
      </c>
      <c r="D40" s="24" t="s">
        <v>13</v>
      </c>
      <c r="E40" s="24" t="s">
        <v>14</v>
      </c>
      <c r="F40" s="24" t="s">
        <v>15</v>
      </c>
      <c r="G40" s="24" t="s">
        <v>16</v>
      </c>
      <c r="H40" s="24" t="s">
        <v>17</v>
      </c>
      <c r="I40" s="24" t="s">
        <v>18</v>
      </c>
      <c r="J40" s="24" t="s">
        <v>19</v>
      </c>
      <c r="K40" s="24" t="s">
        <v>20</v>
      </c>
      <c r="L40" s="24" t="s">
        <v>21</v>
      </c>
      <c r="M40" s="24" t="s">
        <v>22</v>
      </c>
      <c r="N40" s="24" t="s">
        <v>23</v>
      </c>
      <c r="O40" s="61" t="s">
        <v>24</v>
      </c>
    </row>
    <row r="41" spans="2:18" ht="13.9" customHeight="1" x14ac:dyDescent="0.15">
      <c r="B41" s="4" t="s">
        <v>139</v>
      </c>
      <c r="C41" s="101">
        <f>ROUND((C18/($E$36/100*$J$36/1000)),0)</f>
        <v>7052</v>
      </c>
      <c r="D41" s="101">
        <f t="shared" ref="D41:N41" si="4">ROUND((D18/($E$36/100*$J$36/1000)),0)</f>
        <v>6464</v>
      </c>
      <c r="E41" s="101">
        <f t="shared" si="4"/>
        <v>7471</v>
      </c>
      <c r="F41" s="101">
        <f t="shared" si="4"/>
        <v>7133</v>
      </c>
      <c r="G41" s="101">
        <f t="shared" si="4"/>
        <v>6203</v>
      </c>
      <c r="H41" s="101">
        <f t="shared" si="4"/>
        <v>4702</v>
      </c>
      <c r="I41" s="101">
        <f t="shared" si="4"/>
        <v>5775</v>
      </c>
      <c r="J41" s="101">
        <f t="shared" si="4"/>
        <v>5775</v>
      </c>
      <c r="K41" s="101">
        <f t="shared" si="4"/>
        <v>6795</v>
      </c>
      <c r="L41" s="101">
        <f t="shared" si="4"/>
        <v>6964</v>
      </c>
      <c r="M41" s="101">
        <f t="shared" si="4"/>
        <v>7640</v>
      </c>
      <c r="N41" s="101">
        <f t="shared" si="4"/>
        <v>7677</v>
      </c>
      <c r="O41" s="102">
        <f>SUM(C41:N41)</f>
        <v>79651</v>
      </c>
      <c r="P41" s="62" t="s">
        <v>74</v>
      </c>
      <c r="Q41" s="119" t="s">
        <v>120</v>
      </c>
      <c r="R41" s="119"/>
    </row>
    <row r="42" spans="2:18" ht="13.9" customHeight="1" x14ac:dyDescent="0.15">
      <c r="B42" s="4" t="s">
        <v>140</v>
      </c>
      <c r="C42" s="105">
        <f>ROUND(((C15/($E$35*$E$38))*$E$37*$E$38*C16*C17/1000),2)</f>
        <v>2.71</v>
      </c>
      <c r="D42" s="105">
        <f t="shared" ref="D42:N42" si="5">ROUND(((D15/($E$35*$E$38))*$E$37*$E$38*D16*D17/1000),2)</f>
        <v>2.4900000000000002</v>
      </c>
      <c r="E42" s="105">
        <f t="shared" si="5"/>
        <v>2.88</v>
      </c>
      <c r="F42" s="105">
        <f t="shared" si="5"/>
        <v>2.75</v>
      </c>
      <c r="G42" s="105">
        <f t="shared" si="5"/>
        <v>2.39</v>
      </c>
      <c r="H42" s="105">
        <f t="shared" si="5"/>
        <v>1.81</v>
      </c>
      <c r="I42" s="105">
        <f t="shared" si="5"/>
        <v>2.2200000000000002</v>
      </c>
      <c r="J42" s="105">
        <f t="shared" si="5"/>
        <v>2.2200000000000002</v>
      </c>
      <c r="K42" s="105">
        <f t="shared" si="5"/>
        <v>2.62</v>
      </c>
      <c r="L42" s="105">
        <f t="shared" si="5"/>
        <v>2.68</v>
      </c>
      <c r="M42" s="105">
        <f t="shared" si="5"/>
        <v>2.94</v>
      </c>
      <c r="N42" s="105">
        <f t="shared" si="5"/>
        <v>2.96</v>
      </c>
      <c r="O42" s="106">
        <f>SUM(C42:N42)</f>
        <v>30.67</v>
      </c>
      <c r="P42" s="1" t="s">
        <v>77</v>
      </c>
    </row>
    <row r="43" spans="2:18" ht="13.9" customHeight="1" x14ac:dyDescent="0.15">
      <c r="C43" s="1" t="s">
        <v>89</v>
      </c>
    </row>
    <row r="45" spans="2:18" ht="13.9" customHeight="1" x14ac:dyDescent="0.15">
      <c r="B45" s="68" t="s">
        <v>113</v>
      </c>
      <c r="C45" s="69"/>
      <c r="D45" s="69"/>
      <c r="E45" s="69"/>
      <c r="F45" s="69"/>
      <c r="G45" s="69"/>
      <c r="H45" s="69"/>
      <c r="I45" s="69"/>
      <c r="J45" s="69"/>
      <c r="K45" s="69"/>
      <c r="L45" s="69"/>
      <c r="M45" s="69"/>
      <c r="N45" s="69"/>
      <c r="O45" s="69"/>
      <c r="P45" s="69"/>
    </row>
    <row r="46" spans="2:18" ht="13.9" customHeight="1" x14ac:dyDescent="0.15">
      <c r="B46" s="70" t="s">
        <v>25</v>
      </c>
      <c r="C46" s="69" t="s">
        <v>0</v>
      </c>
      <c r="D46" s="69"/>
      <c r="E46" s="69"/>
      <c r="F46" s="69" t="s">
        <v>1</v>
      </c>
      <c r="G46" s="69"/>
      <c r="H46" s="69"/>
      <c r="I46" s="69"/>
      <c r="J46" s="69"/>
      <c r="K46" s="69"/>
      <c r="L46" s="69"/>
      <c r="M46" s="69"/>
      <c r="N46" s="69"/>
      <c r="O46" s="108">
        <f>ROUNDDOWN(O53-O61,0)</f>
        <v>82</v>
      </c>
    </row>
    <row r="47" spans="2:18" ht="13.9" customHeight="1" x14ac:dyDescent="0.15">
      <c r="B47" s="70"/>
      <c r="C47" s="69" t="s">
        <v>26</v>
      </c>
      <c r="D47" s="69"/>
      <c r="E47" s="69"/>
      <c r="F47" s="69"/>
      <c r="G47" s="69"/>
      <c r="H47" s="69"/>
      <c r="I47" s="69"/>
      <c r="J47" s="69"/>
      <c r="K47" s="69"/>
      <c r="L47" s="69"/>
      <c r="M47" s="69"/>
      <c r="N47" s="69"/>
      <c r="O47" s="69"/>
    </row>
    <row r="48" spans="2:18" ht="13.9" customHeight="1" x14ac:dyDescent="0.15">
      <c r="B48" s="70" t="s">
        <v>27</v>
      </c>
      <c r="C48" s="69" t="s">
        <v>2</v>
      </c>
      <c r="D48" s="69"/>
      <c r="E48" s="69"/>
      <c r="F48" s="69" t="s">
        <v>1</v>
      </c>
      <c r="G48" s="69"/>
      <c r="H48" s="69"/>
      <c r="I48" s="69"/>
      <c r="J48" s="69"/>
      <c r="K48" s="69"/>
      <c r="L48" s="69"/>
      <c r="M48" s="69"/>
      <c r="N48" s="69"/>
      <c r="O48" s="69"/>
    </row>
    <row r="49" spans="2:15" ht="13.9" customHeight="1" x14ac:dyDescent="0.15">
      <c r="B49" s="70" t="s">
        <v>28</v>
      </c>
      <c r="C49" s="69" t="s">
        <v>3</v>
      </c>
      <c r="D49" s="69"/>
      <c r="E49" s="69"/>
      <c r="F49" s="69" t="s">
        <v>1</v>
      </c>
      <c r="G49" s="69"/>
      <c r="H49" s="69"/>
      <c r="I49" s="69"/>
      <c r="J49" s="69"/>
      <c r="K49" s="69"/>
      <c r="L49" s="69"/>
      <c r="M49" s="69"/>
      <c r="N49" s="69"/>
      <c r="O49" s="69"/>
    </row>
    <row r="50" spans="2:15" ht="13.9" customHeight="1" x14ac:dyDescent="0.15">
      <c r="B50" s="69"/>
      <c r="C50" s="69"/>
      <c r="D50" s="69"/>
      <c r="E50" s="69"/>
      <c r="F50" s="69"/>
      <c r="G50" s="69"/>
      <c r="H50" s="69"/>
      <c r="I50" s="69"/>
      <c r="J50" s="69"/>
      <c r="K50" s="69"/>
      <c r="L50" s="69"/>
      <c r="M50" s="69"/>
      <c r="N50" s="69"/>
      <c r="O50" s="69"/>
    </row>
    <row r="51" spans="2:15" ht="13.9" customHeight="1" x14ac:dyDescent="0.15">
      <c r="B51" s="70"/>
      <c r="C51" s="69"/>
      <c r="D51" s="69"/>
      <c r="E51" s="69"/>
      <c r="F51" s="69"/>
      <c r="G51" s="69"/>
      <c r="H51" s="69"/>
      <c r="I51" s="69"/>
      <c r="J51" s="69"/>
      <c r="K51" s="69"/>
      <c r="L51" s="69"/>
      <c r="M51" s="69"/>
      <c r="N51" s="69"/>
      <c r="O51" s="69"/>
    </row>
    <row r="52" spans="2:15" ht="13.9" customHeight="1" x14ac:dyDescent="0.15">
      <c r="B52" s="69" t="s">
        <v>4</v>
      </c>
      <c r="C52" s="69"/>
      <c r="D52" s="71" t="s">
        <v>79</v>
      </c>
      <c r="E52" s="72"/>
      <c r="F52" s="72"/>
      <c r="G52" s="72"/>
      <c r="H52" s="73"/>
      <c r="I52" s="72" t="s">
        <v>66</v>
      </c>
      <c r="J52" s="72"/>
      <c r="K52" s="72" t="s">
        <v>67</v>
      </c>
      <c r="L52" s="72"/>
      <c r="M52" s="69"/>
      <c r="N52" s="69"/>
      <c r="O52" s="69"/>
    </row>
    <row r="53" spans="2:15" ht="13.9" customHeight="1" x14ac:dyDescent="0.15">
      <c r="B53" s="69"/>
      <c r="C53" s="69" t="s">
        <v>64</v>
      </c>
      <c r="D53" s="69"/>
      <c r="E53" s="69"/>
      <c r="F53" s="69" t="s">
        <v>1</v>
      </c>
      <c r="G53" s="69"/>
      <c r="H53" s="69"/>
      <c r="I53" s="69"/>
      <c r="J53" s="69"/>
      <c r="K53" s="69"/>
      <c r="L53" s="69"/>
      <c r="M53" s="69"/>
      <c r="N53" s="69"/>
      <c r="O53" s="109">
        <f>(O54*H55+O56*H57)</f>
        <v>276.67512799999997</v>
      </c>
    </row>
    <row r="54" spans="2:15" ht="13.9" customHeight="1" x14ac:dyDescent="0.15">
      <c r="B54" s="70" t="s">
        <v>63</v>
      </c>
      <c r="C54" s="69" t="s">
        <v>58</v>
      </c>
      <c r="D54" s="69"/>
      <c r="E54" s="69"/>
      <c r="F54" s="69"/>
      <c r="G54" s="69"/>
      <c r="H54" s="74" t="s">
        <v>82</v>
      </c>
      <c r="I54" s="69" t="s">
        <v>78</v>
      </c>
      <c r="J54" s="119" t="s">
        <v>120</v>
      </c>
      <c r="K54" s="119"/>
      <c r="L54" s="69"/>
      <c r="M54" s="69"/>
      <c r="N54" s="69"/>
      <c r="O54" s="109">
        <f>(O29/1000)</f>
        <v>100.348</v>
      </c>
    </row>
    <row r="55" spans="2:15" ht="13.9" customHeight="1" x14ac:dyDescent="0.15">
      <c r="B55" s="70" t="s">
        <v>62</v>
      </c>
      <c r="C55" s="69" t="s">
        <v>59</v>
      </c>
      <c r="D55" s="69"/>
      <c r="E55" s="69"/>
      <c r="F55" s="75" t="s">
        <v>80</v>
      </c>
      <c r="G55" s="107" t="str">
        <f>H54</f>
        <v>Kl</v>
      </c>
      <c r="H55" s="76">
        <v>2.5859999999999999</v>
      </c>
      <c r="I55" s="70" t="s">
        <v>109</v>
      </c>
      <c r="J55" s="134" t="s">
        <v>141</v>
      </c>
      <c r="K55" s="135"/>
      <c r="L55" s="135"/>
      <c r="M55" s="128"/>
      <c r="N55" s="69"/>
      <c r="O55" s="77"/>
    </row>
    <row r="56" spans="2:15" ht="13.9" customHeight="1" x14ac:dyDescent="0.15">
      <c r="B56" s="70" t="s">
        <v>65</v>
      </c>
      <c r="C56" s="69" t="s">
        <v>60</v>
      </c>
      <c r="D56" s="69"/>
      <c r="E56" s="69"/>
      <c r="F56" s="69"/>
      <c r="G56" s="69"/>
      <c r="H56" s="69" t="s">
        <v>29</v>
      </c>
      <c r="I56" s="69"/>
      <c r="J56" s="69"/>
      <c r="K56" s="69"/>
      <c r="L56" s="69"/>
      <c r="M56" s="69"/>
      <c r="N56" s="69"/>
      <c r="O56" s="109">
        <f>O30</f>
        <v>30.67</v>
      </c>
    </row>
    <row r="57" spans="2:15" ht="13.9" customHeight="1" x14ac:dyDescent="0.15">
      <c r="B57" s="70" t="s">
        <v>30</v>
      </c>
      <c r="C57" s="69" t="s">
        <v>5</v>
      </c>
      <c r="D57" s="69"/>
      <c r="E57" s="69"/>
      <c r="F57" s="69" t="s">
        <v>31</v>
      </c>
      <c r="G57" s="69"/>
      <c r="H57" s="76">
        <v>0.56000000000000005</v>
      </c>
      <c r="I57" s="70" t="s">
        <v>109</v>
      </c>
      <c r="J57" s="134" t="s">
        <v>142</v>
      </c>
      <c r="K57" s="135"/>
      <c r="L57" s="135"/>
      <c r="M57" s="128"/>
      <c r="N57" s="70"/>
      <c r="O57" s="69"/>
    </row>
    <row r="58" spans="2:15" ht="13.9" customHeight="1" x14ac:dyDescent="0.15">
      <c r="B58" s="69"/>
      <c r="C58" s="69"/>
      <c r="D58" s="69"/>
      <c r="E58" s="69"/>
      <c r="F58" s="69"/>
      <c r="G58" s="69"/>
      <c r="H58" s="69"/>
      <c r="I58" s="69"/>
      <c r="J58" s="69"/>
      <c r="K58" s="69"/>
      <c r="L58" s="69"/>
      <c r="M58" s="69"/>
      <c r="N58" s="69"/>
      <c r="O58" s="69"/>
    </row>
    <row r="59" spans="2:15" ht="13.9" customHeight="1" x14ac:dyDescent="0.15">
      <c r="B59" s="69"/>
      <c r="C59" s="69"/>
      <c r="D59" s="69"/>
      <c r="E59" s="69"/>
      <c r="F59" s="69"/>
      <c r="G59" s="69"/>
      <c r="H59" s="69"/>
      <c r="I59" s="69"/>
      <c r="J59" s="69"/>
      <c r="K59" s="69"/>
      <c r="L59" s="69"/>
      <c r="M59" s="69"/>
      <c r="N59" s="69"/>
      <c r="O59" s="69"/>
    </row>
    <row r="60" spans="2:15" ht="13.9" customHeight="1" x14ac:dyDescent="0.15">
      <c r="B60" s="69" t="s">
        <v>6</v>
      </c>
      <c r="C60" s="69"/>
      <c r="D60" s="71" t="s">
        <v>79</v>
      </c>
      <c r="E60" s="72"/>
      <c r="F60" s="72"/>
      <c r="G60" s="72"/>
      <c r="H60" s="73"/>
      <c r="I60" s="72" t="s">
        <v>66</v>
      </c>
      <c r="J60" s="72"/>
      <c r="K60" s="72" t="s">
        <v>67</v>
      </c>
      <c r="L60" s="72"/>
      <c r="M60" s="69"/>
      <c r="N60" s="69"/>
      <c r="O60" s="69"/>
    </row>
    <row r="61" spans="2:15" ht="13.9" customHeight="1" x14ac:dyDescent="0.15">
      <c r="B61" s="69"/>
      <c r="C61" s="69" t="s">
        <v>70</v>
      </c>
      <c r="D61" s="69"/>
      <c r="E61" s="69"/>
      <c r="F61" s="69" t="s">
        <v>1</v>
      </c>
      <c r="G61" s="69"/>
      <c r="H61" s="69"/>
      <c r="I61" s="69"/>
      <c r="J61" s="69"/>
      <c r="K61" s="69"/>
      <c r="L61" s="69"/>
      <c r="M61" s="69"/>
      <c r="N61" s="69"/>
      <c r="O61" s="109">
        <f>(O62*H63+O64*H65)</f>
        <v>193.8809435</v>
      </c>
    </row>
    <row r="62" spans="2:15" ht="13.9" customHeight="1" x14ac:dyDescent="0.15">
      <c r="B62" s="70" t="s">
        <v>68</v>
      </c>
      <c r="C62" s="69" t="s">
        <v>61</v>
      </c>
      <c r="D62" s="69"/>
      <c r="E62" s="69"/>
      <c r="F62" s="69"/>
      <c r="G62" s="69"/>
      <c r="H62" s="74" t="s">
        <v>81</v>
      </c>
      <c r="I62" s="69" t="s">
        <v>78</v>
      </c>
      <c r="J62" s="119" t="s">
        <v>120</v>
      </c>
      <c r="K62" s="119"/>
      <c r="L62" s="69"/>
      <c r="M62" s="69"/>
      <c r="N62" s="69"/>
      <c r="O62" s="109">
        <f>(O41/1000)</f>
        <v>79.650999999999996</v>
      </c>
    </row>
    <row r="63" spans="2:15" ht="13.9" customHeight="1" x14ac:dyDescent="0.15">
      <c r="B63" s="70" t="s">
        <v>69</v>
      </c>
      <c r="C63" s="69" t="s">
        <v>59</v>
      </c>
      <c r="D63" s="69"/>
      <c r="E63" s="69"/>
      <c r="F63" s="75" t="s">
        <v>80</v>
      </c>
      <c r="G63" s="107" t="str">
        <f>H62</f>
        <v>千Nm3</v>
      </c>
      <c r="H63" s="76">
        <v>2.2185000000000001</v>
      </c>
      <c r="I63" s="70" t="s">
        <v>109</v>
      </c>
      <c r="J63" s="134" t="s">
        <v>141</v>
      </c>
      <c r="K63" s="135"/>
      <c r="L63" s="135"/>
      <c r="M63" s="128"/>
      <c r="N63" s="69"/>
      <c r="O63" s="77"/>
    </row>
    <row r="64" spans="2:15" ht="13.9" customHeight="1" x14ac:dyDescent="0.15">
      <c r="B64" s="70" t="s">
        <v>71</v>
      </c>
      <c r="C64" s="69" t="s">
        <v>72</v>
      </c>
      <c r="D64" s="69"/>
      <c r="E64" s="69"/>
      <c r="F64" s="69"/>
      <c r="G64" s="69"/>
      <c r="H64" s="69" t="s">
        <v>29</v>
      </c>
      <c r="I64" s="69"/>
      <c r="J64" s="69"/>
      <c r="K64" s="69"/>
      <c r="L64" s="69"/>
      <c r="M64" s="69"/>
      <c r="N64" s="69"/>
      <c r="O64" s="109">
        <f>O42</f>
        <v>30.67</v>
      </c>
    </row>
    <row r="65" spans="2:16" ht="13.9" customHeight="1" x14ac:dyDescent="0.15">
      <c r="B65" s="70" t="s">
        <v>30</v>
      </c>
      <c r="C65" s="69" t="s">
        <v>5</v>
      </c>
      <c r="D65" s="69"/>
      <c r="E65" s="69"/>
      <c r="F65" s="69" t="s">
        <v>31</v>
      </c>
      <c r="G65" s="69"/>
      <c r="H65" s="76">
        <v>0.56000000000000005</v>
      </c>
      <c r="I65" s="70" t="s">
        <v>109</v>
      </c>
      <c r="J65" s="134" t="s">
        <v>142</v>
      </c>
      <c r="K65" s="135"/>
      <c r="L65" s="135"/>
      <c r="M65" s="128"/>
      <c r="N65" s="70"/>
      <c r="O65" s="78"/>
      <c r="P65" s="69"/>
    </row>
    <row r="66" spans="2:16" ht="13.9" customHeight="1" x14ac:dyDescent="0.15">
      <c r="B66" s="69"/>
      <c r="C66" s="69"/>
      <c r="D66" s="69"/>
      <c r="E66" s="69"/>
      <c r="F66" s="69"/>
      <c r="G66" s="69"/>
      <c r="H66" s="69"/>
      <c r="I66" s="69"/>
      <c r="J66" s="69"/>
      <c r="K66" s="69"/>
      <c r="L66" s="69"/>
      <c r="M66" s="69"/>
      <c r="N66" s="69"/>
      <c r="O66" s="69"/>
      <c r="P66" s="69"/>
    </row>
    <row r="67" spans="2:16" ht="13.9" customHeight="1" x14ac:dyDescent="0.15">
      <c r="B67" s="68" t="s">
        <v>114</v>
      </c>
      <c r="C67" s="69"/>
      <c r="D67" s="69"/>
      <c r="E67" s="69"/>
      <c r="F67" s="69"/>
      <c r="G67" s="69"/>
      <c r="H67" s="69"/>
      <c r="I67" s="69"/>
      <c r="J67" s="69"/>
      <c r="K67" s="69"/>
      <c r="L67" s="69"/>
      <c r="M67" s="69"/>
      <c r="N67" s="69"/>
      <c r="O67" s="69"/>
      <c r="P67" s="69"/>
    </row>
    <row r="68" spans="2:16" ht="13.9" customHeight="1" x14ac:dyDescent="0.15">
      <c r="B68" s="68"/>
      <c r="C68" s="69"/>
      <c r="D68" s="69"/>
      <c r="E68" s="69"/>
      <c r="F68" s="69"/>
      <c r="G68" s="69"/>
      <c r="H68" s="69"/>
      <c r="I68" s="69"/>
      <c r="J68" s="69"/>
      <c r="K68" s="69"/>
      <c r="L68" s="69"/>
      <c r="M68" s="69"/>
      <c r="N68" s="69"/>
      <c r="O68" s="69"/>
      <c r="P68" s="69"/>
    </row>
    <row r="69" spans="2:16" ht="13.9" customHeight="1" x14ac:dyDescent="0.15">
      <c r="B69" s="68"/>
      <c r="C69" s="69"/>
      <c r="D69" s="69"/>
      <c r="E69" s="69"/>
      <c r="F69" s="69"/>
      <c r="G69" s="69"/>
      <c r="H69" s="69"/>
      <c r="I69" s="69"/>
      <c r="J69" s="69"/>
      <c r="K69" s="69"/>
      <c r="L69" s="69"/>
      <c r="M69" s="69"/>
      <c r="N69" s="69"/>
      <c r="O69" s="69"/>
      <c r="P69" s="69"/>
    </row>
    <row r="70" spans="2:16" ht="13.9" customHeight="1" x14ac:dyDescent="0.15">
      <c r="B70" s="79"/>
      <c r="C70" s="80"/>
      <c r="D70" s="80"/>
      <c r="E70" s="80"/>
      <c r="F70" s="80"/>
      <c r="G70" s="80"/>
      <c r="H70" s="80"/>
      <c r="I70" s="80"/>
      <c r="J70" s="80"/>
      <c r="K70" s="80"/>
      <c r="L70" s="80"/>
      <c r="M70" s="80"/>
      <c r="N70" s="80"/>
      <c r="O70" s="80"/>
      <c r="P70" s="69"/>
    </row>
    <row r="71" spans="2:16" ht="13.9" customHeight="1" x14ac:dyDescent="0.15">
      <c r="B71" s="80"/>
      <c r="C71" s="80"/>
      <c r="D71" s="80"/>
      <c r="E71" s="80"/>
      <c r="F71" s="80"/>
      <c r="G71" s="80"/>
      <c r="H71" s="80"/>
      <c r="I71" s="80"/>
      <c r="J71" s="80"/>
      <c r="K71" s="80"/>
      <c r="L71" s="80"/>
      <c r="M71" s="80"/>
      <c r="N71" s="80"/>
      <c r="O71" s="80"/>
      <c r="P71" s="69"/>
    </row>
    <row r="72" spans="2:16" ht="13.9" customHeight="1" x14ac:dyDescent="0.15">
      <c r="B72" s="81"/>
      <c r="C72" s="81"/>
      <c r="D72" s="81"/>
      <c r="E72" s="81"/>
      <c r="F72" s="81"/>
      <c r="G72" s="81"/>
      <c r="H72" s="81"/>
      <c r="I72" s="81"/>
      <c r="J72" s="81"/>
      <c r="K72" s="81"/>
      <c r="L72" s="81"/>
      <c r="M72" s="81"/>
      <c r="N72" s="81"/>
      <c r="O72" s="81"/>
      <c r="P72" s="69"/>
    </row>
    <row r="73" spans="2:16" ht="13.9" customHeight="1" x14ac:dyDescent="0.15">
      <c r="B73" s="82" t="s">
        <v>150</v>
      </c>
      <c r="C73" s="83">
        <v>8</v>
      </c>
      <c r="D73" s="84" t="s">
        <v>107</v>
      </c>
      <c r="J73" s="88" t="s">
        <v>157</v>
      </c>
      <c r="M73" s="69"/>
      <c r="N73" s="69"/>
      <c r="O73" s="69"/>
      <c r="P73" s="69"/>
    </row>
    <row r="74" spans="2:16" ht="13.9" customHeight="1" x14ac:dyDescent="0.15">
      <c r="B74" s="85" t="s">
        <v>107</v>
      </c>
      <c r="C74" s="86" t="s">
        <v>98</v>
      </c>
      <c r="D74" s="86" t="s">
        <v>99</v>
      </c>
      <c r="E74" s="86" t="s">
        <v>100</v>
      </c>
      <c r="F74" s="86" t="s">
        <v>101</v>
      </c>
      <c r="G74" s="86" t="s">
        <v>102</v>
      </c>
      <c r="H74" s="86" t="s">
        <v>103</v>
      </c>
      <c r="I74" s="86" t="s">
        <v>104</v>
      </c>
      <c r="J74" s="86" t="s">
        <v>105</v>
      </c>
      <c r="K74" s="86"/>
      <c r="L74" s="86"/>
      <c r="M74" s="86"/>
      <c r="N74" s="86"/>
      <c r="O74" s="87" t="s">
        <v>108</v>
      </c>
    </row>
    <row r="75" spans="2:16" ht="13.9" customHeight="1" x14ac:dyDescent="0.15">
      <c r="B75" s="89" t="s">
        <v>97</v>
      </c>
      <c r="C75" s="90">
        <v>2130717</v>
      </c>
      <c r="D75" s="90">
        <v>2750877</v>
      </c>
      <c r="E75" s="90">
        <v>2856382</v>
      </c>
      <c r="F75" s="90">
        <v>3065823</v>
      </c>
      <c r="G75" s="90">
        <v>3065823</v>
      </c>
      <c r="H75" s="90">
        <v>3065823</v>
      </c>
      <c r="I75" s="90">
        <v>3065823</v>
      </c>
      <c r="J75" s="90">
        <v>3065823</v>
      </c>
      <c r="K75" s="90"/>
      <c r="L75" s="90"/>
      <c r="M75" s="90"/>
      <c r="N75" s="90"/>
      <c r="O75" s="91"/>
      <c r="P75" s="69"/>
    </row>
    <row r="76" spans="2:16" ht="13.9" customHeight="1" x14ac:dyDescent="0.15">
      <c r="B76" s="92" t="s">
        <v>106</v>
      </c>
      <c r="C76" s="108">
        <f>ROUNDDOWN(($O$46*C75/$O$18),0)</f>
        <v>56</v>
      </c>
      <c r="D76" s="108">
        <f t="shared" ref="D76:N76" si="6">ROUNDDOWN(($O$46*D75/$O$18),0)</f>
        <v>73</v>
      </c>
      <c r="E76" s="108">
        <f t="shared" si="6"/>
        <v>76</v>
      </c>
      <c r="F76" s="108">
        <f t="shared" si="6"/>
        <v>81</v>
      </c>
      <c r="G76" s="108">
        <f t="shared" si="6"/>
        <v>81</v>
      </c>
      <c r="H76" s="108">
        <f t="shared" si="6"/>
        <v>81</v>
      </c>
      <c r="I76" s="108">
        <f t="shared" si="6"/>
        <v>81</v>
      </c>
      <c r="J76" s="108">
        <f t="shared" si="6"/>
        <v>81</v>
      </c>
      <c r="K76" s="108">
        <f t="shared" si="6"/>
        <v>0</v>
      </c>
      <c r="L76" s="108">
        <f t="shared" si="6"/>
        <v>0</v>
      </c>
      <c r="M76" s="108">
        <f t="shared" si="6"/>
        <v>0</v>
      </c>
      <c r="N76" s="108">
        <f t="shared" si="6"/>
        <v>0</v>
      </c>
      <c r="O76" s="108">
        <f>SUM(C76:N76)</f>
        <v>610</v>
      </c>
      <c r="P76" s="69"/>
    </row>
    <row r="77" spans="2:16" ht="13.9" customHeight="1" x14ac:dyDescent="0.15">
      <c r="B77" s="69"/>
      <c r="C77" s="93"/>
      <c r="D77" s="93"/>
      <c r="E77" s="93"/>
      <c r="F77" s="93"/>
      <c r="G77" s="93"/>
      <c r="H77" s="93"/>
      <c r="I77" s="93"/>
      <c r="J77" s="93"/>
      <c r="K77" s="93"/>
      <c r="L77" s="30"/>
      <c r="M77" s="94"/>
      <c r="N77" s="95"/>
      <c r="O77" s="95"/>
      <c r="P77" s="69"/>
    </row>
    <row r="78" spans="2:16" ht="13.9" customHeight="1" x14ac:dyDescent="0.15">
      <c r="B78" s="69"/>
      <c r="C78" s="69"/>
      <c r="D78" s="69"/>
      <c r="E78" s="69"/>
      <c r="F78" s="69"/>
      <c r="G78" s="69"/>
      <c r="H78" s="69"/>
      <c r="I78" s="69"/>
      <c r="J78" s="69"/>
      <c r="K78" s="69"/>
      <c r="L78" s="69"/>
      <c r="M78" s="69"/>
      <c r="N78" s="69"/>
      <c r="O78" s="110">
        <f>ROUNDDOWN(O76/C73,0)</f>
        <v>76</v>
      </c>
      <c r="P78" s="96" t="s">
        <v>115</v>
      </c>
    </row>
    <row r="79" spans="2:16" ht="13.9" customHeight="1" x14ac:dyDescent="0.15">
      <c r="B79" s="69"/>
      <c r="C79" s="69"/>
      <c r="D79" s="69"/>
      <c r="E79" s="69"/>
      <c r="F79" s="69"/>
      <c r="G79" s="69"/>
      <c r="H79" s="69"/>
      <c r="I79" s="69"/>
      <c r="J79" s="69"/>
      <c r="K79" s="69"/>
      <c r="L79" s="69"/>
      <c r="M79" s="69"/>
      <c r="N79" s="69"/>
      <c r="O79" s="97" t="s">
        <v>116</v>
      </c>
      <c r="P79" s="69"/>
    </row>
    <row r="80" spans="2:16" ht="13.9" customHeight="1" x14ac:dyDescent="0.15">
      <c r="B80" s="69"/>
      <c r="C80" s="69"/>
      <c r="D80" s="69"/>
      <c r="E80" s="69"/>
      <c r="F80" s="69"/>
      <c r="G80" s="69"/>
      <c r="H80" s="69"/>
      <c r="I80" s="69"/>
      <c r="J80" s="69"/>
      <c r="K80" s="69"/>
      <c r="L80" s="69"/>
      <c r="M80" s="69"/>
      <c r="N80" s="69"/>
      <c r="O80" s="69"/>
      <c r="P80" s="69"/>
    </row>
    <row r="81" spans="2:16" ht="13.9" customHeight="1" x14ac:dyDescent="0.15">
      <c r="B81" s="69"/>
      <c r="C81" s="69"/>
      <c r="D81" s="69"/>
      <c r="E81" s="69"/>
      <c r="F81" s="69"/>
      <c r="G81" s="69"/>
      <c r="H81" s="69"/>
      <c r="I81" s="69"/>
      <c r="J81" s="69"/>
      <c r="K81" s="69"/>
      <c r="L81" s="69"/>
      <c r="M81" s="69"/>
      <c r="N81" s="69"/>
      <c r="O81" s="69"/>
      <c r="P81" s="69"/>
    </row>
    <row r="82" spans="2:16" ht="13.9" customHeight="1" x14ac:dyDescent="0.15">
      <c r="B82" s="69"/>
      <c r="C82" s="69"/>
      <c r="D82" s="69"/>
      <c r="E82" s="69"/>
      <c r="F82" s="69"/>
      <c r="G82" s="69"/>
      <c r="H82" s="69"/>
      <c r="I82" s="69"/>
      <c r="J82" s="69"/>
      <c r="K82" s="69"/>
      <c r="L82" s="69"/>
      <c r="M82" s="69"/>
      <c r="N82" s="69"/>
      <c r="O82" s="69"/>
      <c r="P82" s="69"/>
    </row>
    <row r="83" spans="2:16" ht="13.9" customHeight="1" x14ac:dyDescent="0.15">
      <c r="B83" s="69"/>
      <c r="C83" s="69"/>
      <c r="D83" s="69"/>
      <c r="E83" s="69"/>
      <c r="F83" s="69"/>
      <c r="G83" s="69"/>
      <c r="H83" s="69"/>
      <c r="I83" s="69"/>
      <c r="J83" s="69"/>
      <c r="K83" s="69"/>
      <c r="L83" s="69"/>
      <c r="M83" s="69"/>
      <c r="N83" s="69"/>
      <c r="O83" s="69"/>
      <c r="P83" s="69"/>
    </row>
    <row r="84" spans="2:16" ht="13.9" customHeight="1" x14ac:dyDescent="0.15">
      <c r="B84" s="69"/>
      <c r="C84" s="69"/>
      <c r="D84" s="69"/>
      <c r="E84" s="69"/>
      <c r="F84" s="69"/>
      <c r="G84" s="69"/>
      <c r="H84" s="69"/>
      <c r="I84" s="69"/>
      <c r="J84" s="69"/>
      <c r="K84" s="69"/>
      <c r="L84" s="69"/>
      <c r="M84" s="69"/>
      <c r="N84" s="69"/>
      <c r="O84" s="69"/>
      <c r="P84" s="69"/>
    </row>
  </sheetData>
  <sheetProtection algorithmName="SHA-512" hashValue="Y1eFDSWVa/sjVpaXaH1AIKR08BXHCJZzaZQUYb56LBII6iUhgjCyYLyylMxo+IKO1BzrCjmmjZVuQRLp8N+Xyw==" saltValue="8JNa8kZ0ibZ+2tosl53VHA==" spinCount="100000" sheet="1" objects="1" scenarios="1"/>
  <mergeCells count="53">
    <mergeCell ref="C8:J8"/>
    <mergeCell ref="B5:B7"/>
    <mergeCell ref="C4:J4"/>
    <mergeCell ref="D5:J5"/>
    <mergeCell ref="D6:F6"/>
    <mergeCell ref="H6:J6"/>
    <mergeCell ref="B21:B25"/>
    <mergeCell ref="C21:D21"/>
    <mergeCell ref="E21:G21"/>
    <mergeCell ref="H21:I21"/>
    <mergeCell ref="C22:D22"/>
    <mergeCell ref="E22:G22"/>
    <mergeCell ref="C23:D23"/>
    <mergeCell ref="B33:B37"/>
    <mergeCell ref="C33:D33"/>
    <mergeCell ref="E33:G33"/>
    <mergeCell ref="H33:I33"/>
    <mergeCell ref="J33:K33"/>
    <mergeCell ref="C34:D34"/>
    <mergeCell ref="E34:G34"/>
    <mergeCell ref="C35:D35"/>
    <mergeCell ref="J35:K35"/>
    <mergeCell ref="C36:D36"/>
    <mergeCell ref="H36:I36"/>
    <mergeCell ref="J36:K36"/>
    <mergeCell ref="J65:M65"/>
    <mergeCell ref="C37:D37"/>
    <mergeCell ref="H37:I37"/>
    <mergeCell ref="J37:N37"/>
    <mergeCell ref="C38:D38"/>
    <mergeCell ref="C39:D39"/>
    <mergeCell ref="G39:H39"/>
    <mergeCell ref="J39:K39"/>
    <mergeCell ref="J55:M55"/>
    <mergeCell ref="J57:M57"/>
    <mergeCell ref="J63:M63"/>
    <mergeCell ref="C26:D26"/>
    <mergeCell ref="C27:D27"/>
    <mergeCell ref="G27:H27"/>
    <mergeCell ref="J27:K27"/>
    <mergeCell ref="J23:K23"/>
    <mergeCell ref="C24:D24"/>
    <mergeCell ref="H24:I24"/>
    <mergeCell ref="J24:K24"/>
    <mergeCell ref="C25:D25"/>
    <mergeCell ref="H25:I25"/>
    <mergeCell ref="J25:N25"/>
    <mergeCell ref="Q41:R41"/>
    <mergeCell ref="Q29:R29"/>
    <mergeCell ref="J54:K54"/>
    <mergeCell ref="J62:K62"/>
    <mergeCell ref="M24:N24"/>
    <mergeCell ref="M36:N36"/>
  </mergeCells>
  <phoneticPr fontId="1"/>
  <pageMargins left="0.25" right="0.25" top="0.75" bottom="0.75" header="0.3" footer="0.3"/>
  <pageSetup paperSize="9" scale="85" fitToHeight="0" orientation="landscape" r:id="rId1"/>
  <rowBreaks count="1" manualBreakCount="1">
    <brk id="4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495E-21EC-484D-B8EB-86A2EC65EE23}">
  <sheetPr>
    <pageSetUpPr fitToPage="1"/>
  </sheetPr>
  <dimension ref="B2:R84"/>
  <sheetViews>
    <sheetView view="pageBreakPreview" zoomScaleNormal="85" zoomScaleSheetLayoutView="100" workbookViewId="0">
      <selection activeCell="B2" sqref="B2"/>
    </sheetView>
  </sheetViews>
  <sheetFormatPr defaultRowHeight="13.9" customHeight="1" x14ac:dyDescent="0.15"/>
  <cols>
    <col min="1" max="1" width="2" style="1" customWidth="1"/>
    <col min="2" max="2" width="25.625" style="1" customWidth="1"/>
    <col min="3" max="14" width="9.75" style="1" customWidth="1"/>
    <col min="15" max="15" width="14" style="1" customWidth="1"/>
    <col min="16" max="16" width="12" style="1" bestFit="1" customWidth="1"/>
    <col min="17" max="257" width="8.875" style="1"/>
    <col min="258" max="258" width="27.375" style="1" customWidth="1"/>
    <col min="259" max="260" width="8.875" style="1" customWidth="1"/>
    <col min="261" max="270" width="9.5" style="1" bestFit="1" customWidth="1"/>
    <col min="271" max="271" width="17.5" style="1" customWidth="1"/>
    <col min="272" max="513" width="8.875" style="1"/>
    <col min="514" max="514" width="27.375" style="1" customWidth="1"/>
    <col min="515" max="516" width="8.875" style="1" customWidth="1"/>
    <col min="517" max="526" width="9.5" style="1" bestFit="1" customWidth="1"/>
    <col min="527" max="527" width="17.5" style="1" customWidth="1"/>
    <col min="528" max="769" width="8.875" style="1"/>
    <col min="770" max="770" width="27.375" style="1" customWidth="1"/>
    <col min="771" max="772" width="8.875" style="1" customWidth="1"/>
    <col min="773" max="782" width="9.5" style="1" bestFit="1" customWidth="1"/>
    <col min="783" max="783" width="17.5" style="1" customWidth="1"/>
    <col min="784" max="1025" width="8.875" style="1"/>
    <col min="1026" max="1026" width="27.375" style="1" customWidth="1"/>
    <col min="1027" max="1028" width="8.875" style="1" customWidth="1"/>
    <col min="1029" max="1038" width="9.5" style="1" bestFit="1" customWidth="1"/>
    <col min="1039" max="1039" width="17.5" style="1" customWidth="1"/>
    <col min="1040" max="1281" width="8.875" style="1"/>
    <col min="1282" max="1282" width="27.375" style="1" customWidth="1"/>
    <col min="1283" max="1284" width="8.875" style="1" customWidth="1"/>
    <col min="1285" max="1294" width="9.5" style="1" bestFit="1" customWidth="1"/>
    <col min="1295" max="1295" width="17.5" style="1" customWidth="1"/>
    <col min="1296" max="1537" width="8.875" style="1"/>
    <col min="1538" max="1538" width="27.375" style="1" customWidth="1"/>
    <col min="1539" max="1540" width="8.875" style="1" customWidth="1"/>
    <col min="1541" max="1550" width="9.5" style="1" bestFit="1" customWidth="1"/>
    <col min="1551" max="1551" width="17.5" style="1" customWidth="1"/>
    <col min="1552" max="1793" width="8.875" style="1"/>
    <col min="1794" max="1794" width="27.375" style="1" customWidth="1"/>
    <col min="1795" max="1796" width="8.875" style="1" customWidth="1"/>
    <col min="1797" max="1806" width="9.5" style="1" bestFit="1" customWidth="1"/>
    <col min="1807" max="1807" width="17.5" style="1" customWidth="1"/>
    <col min="1808" max="2049" width="8.875" style="1"/>
    <col min="2050" max="2050" width="27.375" style="1" customWidth="1"/>
    <col min="2051" max="2052" width="8.875" style="1" customWidth="1"/>
    <col min="2053" max="2062" width="9.5" style="1" bestFit="1" customWidth="1"/>
    <col min="2063" max="2063" width="17.5" style="1" customWidth="1"/>
    <col min="2064" max="2305" width="8.875" style="1"/>
    <col min="2306" max="2306" width="27.375" style="1" customWidth="1"/>
    <col min="2307" max="2308" width="8.875" style="1" customWidth="1"/>
    <col min="2309" max="2318" width="9.5" style="1" bestFit="1" customWidth="1"/>
    <col min="2319" max="2319" width="17.5" style="1" customWidth="1"/>
    <col min="2320" max="2561" width="8.875" style="1"/>
    <col min="2562" max="2562" width="27.375" style="1" customWidth="1"/>
    <col min="2563" max="2564" width="8.875" style="1" customWidth="1"/>
    <col min="2565" max="2574" width="9.5" style="1" bestFit="1" customWidth="1"/>
    <col min="2575" max="2575" width="17.5" style="1" customWidth="1"/>
    <col min="2576" max="2817" width="8.875" style="1"/>
    <col min="2818" max="2818" width="27.375" style="1" customWidth="1"/>
    <col min="2819" max="2820" width="8.875" style="1" customWidth="1"/>
    <col min="2821" max="2830" width="9.5" style="1" bestFit="1" customWidth="1"/>
    <col min="2831" max="2831" width="17.5" style="1" customWidth="1"/>
    <col min="2832" max="3073" width="8.875" style="1"/>
    <col min="3074" max="3074" width="27.375" style="1" customWidth="1"/>
    <col min="3075" max="3076" width="8.875" style="1" customWidth="1"/>
    <col min="3077" max="3086" width="9.5" style="1" bestFit="1" customWidth="1"/>
    <col min="3087" max="3087" width="17.5" style="1" customWidth="1"/>
    <col min="3088" max="3329" width="8.875" style="1"/>
    <col min="3330" max="3330" width="27.375" style="1" customWidth="1"/>
    <col min="3331" max="3332" width="8.875" style="1" customWidth="1"/>
    <col min="3333" max="3342" width="9.5" style="1" bestFit="1" customWidth="1"/>
    <col min="3343" max="3343" width="17.5" style="1" customWidth="1"/>
    <col min="3344" max="3585" width="8.875" style="1"/>
    <col min="3586" max="3586" width="27.375" style="1" customWidth="1"/>
    <col min="3587" max="3588" width="8.875" style="1" customWidth="1"/>
    <col min="3589" max="3598" width="9.5" style="1" bestFit="1" customWidth="1"/>
    <col min="3599" max="3599" width="17.5" style="1" customWidth="1"/>
    <col min="3600" max="3841" width="8.875" style="1"/>
    <col min="3842" max="3842" width="27.375" style="1" customWidth="1"/>
    <col min="3843" max="3844" width="8.875" style="1" customWidth="1"/>
    <col min="3845" max="3854" width="9.5" style="1" bestFit="1" customWidth="1"/>
    <col min="3855" max="3855" width="17.5" style="1" customWidth="1"/>
    <col min="3856" max="4097" width="8.875" style="1"/>
    <col min="4098" max="4098" width="27.375" style="1" customWidth="1"/>
    <col min="4099" max="4100" width="8.875" style="1" customWidth="1"/>
    <col min="4101" max="4110" width="9.5" style="1" bestFit="1" customWidth="1"/>
    <col min="4111" max="4111" width="17.5" style="1" customWidth="1"/>
    <col min="4112" max="4353" width="8.875" style="1"/>
    <col min="4354" max="4354" width="27.375" style="1" customWidth="1"/>
    <col min="4355" max="4356" width="8.875" style="1" customWidth="1"/>
    <col min="4357" max="4366" width="9.5" style="1" bestFit="1" customWidth="1"/>
    <col min="4367" max="4367" width="17.5" style="1" customWidth="1"/>
    <col min="4368" max="4609" width="8.875" style="1"/>
    <col min="4610" max="4610" width="27.375" style="1" customWidth="1"/>
    <col min="4611" max="4612" width="8.875" style="1" customWidth="1"/>
    <col min="4613" max="4622" width="9.5" style="1" bestFit="1" customWidth="1"/>
    <col min="4623" max="4623" width="17.5" style="1" customWidth="1"/>
    <col min="4624" max="4865" width="8.875" style="1"/>
    <col min="4866" max="4866" width="27.375" style="1" customWidth="1"/>
    <col min="4867" max="4868" width="8.875" style="1" customWidth="1"/>
    <col min="4869" max="4878" width="9.5" style="1" bestFit="1" customWidth="1"/>
    <col min="4879" max="4879" width="17.5" style="1" customWidth="1"/>
    <col min="4880" max="5121" width="8.875" style="1"/>
    <col min="5122" max="5122" width="27.375" style="1" customWidth="1"/>
    <col min="5123" max="5124" width="8.875" style="1" customWidth="1"/>
    <col min="5125" max="5134" width="9.5" style="1" bestFit="1" customWidth="1"/>
    <col min="5135" max="5135" width="17.5" style="1" customWidth="1"/>
    <col min="5136" max="5377" width="8.875" style="1"/>
    <col min="5378" max="5378" width="27.375" style="1" customWidth="1"/>
    <col min="5379" max="5380" width="8.875" style="1" customWidth="1"/>
    <col min="5381" max="5390" width="9.5" style="1" bestFit="1" customWidth="1"/>
    <col min="5391" max="5391" width="17.5" style="1" customWidth="1"/>
    <col min="5392" max="5633" width="8.875" style="1"/>
    <col min="5634" max="5634" width="27.375" style="1" customWidth="1"/>
    <col min="5635" max="5636" width="8.875" style="1" customWidth="1"/>
    <col min="5637" max="5646" width="9.5" style="1" bestFit="1" customWidth="1"/>
    <col min="5647" max="5647" width="17.5" style="1" customWidth="1"/>
    <col min="5648" max="5889" width="8.875" style="1"/>
    <col min="5890" max="5890" width="27.375" style="1" customWidth="1"/>
    <col min="5891" max="5892" width="8.875" style="1" customWidth="1"/>
    <col min="5893" max="5902" width="9.5" style="1" bestFit="1" customWidth="1"/>
    <col min="5903" max="5903" width="17.5" style="1" customWidth="1"/>
    <col min="5904" max="6145" width="8.875" style="1"/>
    <col min="6146" max="6146" width="27.375" style="1" customWidth="1"/>
    <col min="6147" max="6148" width="8.875" style="1" customWidth="1"/>
    <col min="6149" max="6158" width="9.5" style="1" bestFit="1" customWidth="1"/>
    <col min="6159" max="6159" width="17.5" style="1" customWidth="1"/>
    <col min="6160" max="6401" width="8.875" style="1"/>
    <col min="6402" max="6402" width="27.375" style="1" customWidth="1"/>
    <col min="6403" max="6404" width="8.875" style="1" customWidth="1"/>
    <col min="6405" max="6414" width="9.5" style="1" bestFit="1" customWidth="1"/>
    <col min="6415" max="6415" width="17.5" style="1" customWidth="1"/>
    <col min="6416" max="6657" width="8.875" style="1"/>
    <col min="6658" max="6658" width="27.375" style="1" customWidth="1"/>
    <col min="6659" max="6660" width="8.875" style="1" customWidth="1"/>
    <col min="6661" max="6670" width="9.5" style="1" bestFit="1" customWidth="1"/>
    <col min="6671" max="6671" width="17.5" style="1" customWidth="1"/>
    <col min="6672" max="6913" width="8.875" style="1"/>
    <col min="6914" max="6914" width="27.375" style="1" customWidth="1"/>
    <col min="6915" max="6916" width="8.875" style="1" customWidth="1"/>
    <col min="6917" max="6926" width="9.5" style="1" bestFit="1" customWidth="1"/>
    <col min="6927" max="6927" width="17.5" style="1" customWidth="1"/>
    <col min="6928" max="7169" width="8.875" style="1"/>
    <col min="7170" max="7170" width="27.375" style="1" customWidth="1"/>
    <col min="7171" max="7172" width="8.875" style="1" customWidth="1"/>
    <col min="7173" max="7182" width="9.5" style="1" bestFit="1" customWidth="1"/>
    <col min="7183" max="7183" width="17.5" style="1" customWidth="1"/>
    <col min="7184" max="7425" width="8.875" style="1"/>
    <col min="7426" max="7426" width="27.375" style="1" customWidth="1"/>
    <col min="7427" max="7428" width="8.875" style="1" customWidth="1"/>
    <col min="7429" max="7438" width="9.5" style="1" bestFit="1" customWidth="1"/>
    <col min="7439" max="7439" width="17.5" style="1" customWidth="1"/>
    <col min="7440" max="7681" width="8.875" style="1"/>
    <col min="7682" max="7682" width="27.375" style="1" customWidth="1"/>
    <col min="7683" max="7684" width="8.875" style="1" customWidth="1"/>
    <col min="7685" max="7694" width="9.5" style="1" bestFit="1" customWidth="1"/>
    <col min="7695" max="7695" width="17.5" style="1" customWidth="1"/>
    <col min="7696" max="7937" width="8.875" style="1"/>
    <col min="7938" max="7938" width="27.375" style="1" customWidth="1"/>
    <col min="7939" max="7940" width="8.875" style="1" customWidth="1"/>
    <col min="7941" max="7950" width="9.5" style="1" bestFit="1" customWidth="1"/>
    <col min="7951" max="7951" width="17.5" style="1" customWidth="1"/>
    <col min="7952" max="8193" width="8.875" style="1"/>
    <col min="8194" max="8194" width="27.375" style="1" customWidth="1"/>
    <col min="8195" max="8196" width="8.875" style="1" customWidth="1"/>
    <col min="8197" max="8206" width="9.5" style="1" bestFit="1" customWidth="1"/>
    <col min="8207" max="8207" width="17.5" style="1" customWidth="1"/>
    <col min="8208" max="8449" width="8.875" style="1"/>
    <col min="8450" max="8450" width="27.375" style="1" customWidth="1"/>
    <col min="8451" max="8452" width="8.875" style="1" customWidth="1"/>
    <col min="8453" max="8462" width="9.5" style="1" bestFit="1" customWidth="1"/>
    <col min="8463" max="8463" width="17.5" style="1" customWidth="1"/>
    <col min="8464" max="8705" width="8.875" style="1"/>
    <col min="8706" max="8706" width="27.375" style="1" customWidth="1"/>
    <col min="8707" max="8708" width="8.875" style="1" customWidth="1"/>
    <col min="8709" max="8718" width="9.5" style="1" bestFit="1" customWidth="1"/>
    <col min="8719" max="8719" width="17.5" style="1" customWidth="1"/>
    <col min="8720" max="8961" width="8.875" style="1"/>
    <col min="8962" max="8962" width="27.375" style="1" customWidth="1"/>
    <col min="8963" max="8964" width="8.875" style="1" customWidth="1"/>
    <col min="8965" max="8974" width="9.5" style="1" bestFit="1" customWidth="1"/>
    <col min="8975" max="8975" width="17.5" style="1" customWidth="1"/>
    <col min="8976" max="9217" width="8.875" style="1"/>
    <col min="9218" max="9218" width="27.375" style="1" customWidth="1"/>
    <col min="9219" max="9220" width="8.875" style="1" customWidth="1"/>
    <col min="9221" max="9230" width="9.5" style="1" bestFit="1" customWidth="1"/>
    <col min="9231" max="9231" width="17.5" style="1" customWidth="1"/>
    <col min="9232" max="9473" width="8.875" style="1"/>
    <col min="9474" max="9474" width="27.375" style="1" customWidth="1"/>
    <col min="9475" max="9476" width="8.875" style="1" customWidth="1"/>
    <col min="9477" max="9486" width="9.5" style="1" bestFit="1" customWidth="1"/>
    <col min="9487" max="9487" width="17.5" style="1" customWidth="1"/>
    <col min="9488" max="9729" width="8.875" style="1"/>
    <col min="9730" max="9730" width="27.375" style="1" customWidth="1"/>
    <col min="9731" max="9732" width="8.875" style="1" customWidth="1"/>
    <col min="9733" max="9742" width="9.5" style="1" bestFit="1" customWidth="1"/>
    <col min="9743" max="9743" width="17.5" style="1" customWidth="1"/>
    <col min="9744" max="9985" width="8.875" style="1"/>
    <col min="9986" max="9986" width="27.375" style="1" customWidth="1"/>
    <col min="9987" max="9988" width="8.875" style="1" customWidth="1"/>
    <col min="9989" max="9998" width="9.5" style="1" bestFit="1" customWidth="1"/>
    <col min="9999" max="9999" width="17.5" style="1" customWidth="1"/>
    <col min="10000" max="10241" width="8.875" style="1"/>
    <col min="10242" max="10242" width="27.375" style="1" customWidth="1"/>
    <col min="10243" max="10244" width="8.875" style="1" customWidth="1"/>
    <col min="10245" max="10254" width="9.5" style="1" bestFit="1" customWidth="1"/>
    <col min="10255" max="10255" width="17.5" style="1" customWidth="1"/>
    <col min="10256" max="10497" width="8.875" style="1"/>
    <col min="10498" max="10498" width="27.375" style="1" customWidth="1"/>
    <col min="10499" max="10500" width="8.875" style="1" customWidth="1"/>
    <col min="10501" max="10510" width="9.5" style="1" bestFit="1" customWidth="1"/>
    <col min="10511" max="10511" width="17.5" style="1" customWidth="1"/>
    <col min="10512" max="10753" width="8.875" style="1"/>
    <col min="10754" max="10754" width="27.375" style="1" customWidth="1"/>
    <col min="10755" max="10756" width="8.875" style="1" customWidth="1"/>
    <col min="10757" max="10766" width="9.5" style="1" bestFit="1" customWidth="1"/>
    <col min="10767" max="10767" width="17.5" style="1" customWidth="1"/>
    <col min="10768" max="11009" width="8.875" style="1"/>
    <col min="11010" max="11010" width="27.375" style="1" customWidth="1"/>
    <col min="11011" max="11012" width="8.875" style="1" customWidth="1"/>
    <col min="11013" max="11022" width="9.5" style="1" bestFit="1" customWidth="1"/>
    <col min="11023" max="11023" width="17.5" style="1" customWidth="1"/>
    <col min="11024" max="11265" width="8.875" style="1"/>
    <col min="11266" max="11266" width="27.375" style="1" customWidth="1"/>
    <col min="11267" max="11268" width="8.875" style="1" customWidth="1"/>
    <col min="11269" max="11278" width="9.5" style="1" bestFit="1" customWidth="1"/>
    <col min="11279" max="11279" width="17.5" style="1" customWidth="1"/>
    <col min="11280" max="11521" width="8.875" style="1"/>
    <col min="11522" max="11522" width="27.375" style="1" customWidth="1"/>
    <col min="11523" max="11524" width="8.875" style="1" customWidth="1"/>
    <col min="11525" max="11534" width="9.5" style="1" bestFit="1" customWidth="1"/>
    <col min="11535" max="11535" width="17.5" style="1" customWidth="1"/>
    <col min="11536" max="11777" width="8.875" style="1"/>
    <col min="11778" max="11778" width="27.375" style="1" customWidth="1"/>
    <col min="11779" max="11780" width="8.875" style="1" customWidth="1"/>
    <col min="11781" max="11790" width="9.5" style="1" bestFit="1" customWidth="1"/>
    <col min="11791" max="11791" width="17.5" style="1" customWidth="1"/>
    <col min="11792" max="12033" width="8.875" style="1"/>
    <col min="12034" max="12034" width="27.375" style="1" customWidth="1"/>
    <col min="12035" max="12036" width="8.875" style="1" customWidth="1"/>
    <col min="12037" max="12046" width="9.5" style="1" bestFit="1" customWidth="1"/>
    <col min="12047" max="12047" width="17.5" style="1" customWidth="1"/>
    <col min="12048" max="12289" width="8.875" style="1"/>
    <col min="12290" max="12290" width="27.375" style="1" customWidth="1"/>
    <col min="12291" max="12292" width="8.875" style="1" customWidth="1"/>
    <col min="12293" max="12302" width="9.5" style="1" bestFit="1" customWidth="1"/>
    <col min="12303" max="12303" width="17.5" style="1" customWidth="1"/>
    <col min="12304" max="12545" width="8.875" style="1"/>
    <col min="12546" max="12546" width="27.375" style="1" customWidth="1"/>
    <col min="12547" max="12548" width="8.875" style="1" customWidth="1"/>
    <col min="12549" max="12558" width="9.5" style="1" bestFit="1" customWidth="1"/>
    <col min="12559" max="12559" width="17.5" style="1" customWidth="1"/>
    <col min="12560" max="12801" width="8.875" style="1"/>
    <col min="12802" max="12802" width="27.375" style="1" customWidth="1"/>
    <col min="12803" max="12804" width="8.875" style="1" customWidth="1"/>
    <col min="12805" max="12814" width="9.5" style="1" bestFit="1" customWidth="1"/>
    <col min="12815" max="12815" width="17.5" style="1" customWidth="1"/>
    <col min="12816" max="13057" width="8.875" style="1"/>
    <col min="13058" max="13058" width="27.375" style="1" customWidth="1"/>
    <col min="13059" max="13060" width="8.875" style="1" customWidth="1"/>
    <col min="13061" max="13070" width="9.5" style="1" bestFit="1" customWidth="1"/>
    <col min="13071" max="13071" width="17.5" style="1" customWidth="1"/>
    <col min="13072" max="13313" width="8.875" style="1"/>
    <col min="13314" max="13314" width="27.375" style="1" customWidth="1"/>
    <col min="13315" max="13316" width="8.875" style="1" customWidth="1"/>
    <col min="13317" max="13326" width="9.5" style="1" bestFit="1" customWidth="1"/>
    <col min="13327" max="13327" width="17.5" style="1" customWidth="1"/>
    <col min="13328" max="13569" width="8.875" style="1"/>
    <col min="13570" max="13570" width="27.375" style="1" customWidth="1"/>
    <col min="13571" max="13572" width="8.875" style="1" customWidth="1"/>
    <col min="13573" max="13582" width="9.5" style="1" bestFit="1" customWidth="1"/>
    <col min="13583" max="13583" width="17.5" style="1" customWidth="1"/>
    <col min="13584" max="13825" width="8.875" style="1"/>
    <col min="13826" max="13826" width="27.375" style="1" customWidth="1"/>
    <col min="13827" max="13828" width="8.875" style="1" customWidth="1"/>
    <col min="13829" max="13838" width="9.5" style="1" bestFit="1" customWidth="1"/>
    <col min="13839" max="13839" width="17.5" style="1" customWidth="1"/>
    <col min="13840" max="14081" width="8.875" style="1"/>
    <col min="14082" max="14082" width="27.375" style="1" customWidth="1"/>
    <col min="14083" max="14084" width="8.875" style="1" customWidth="1"/>
    <col min="14085" max="14094" width="9.5" style="1" bestFit="1" customWidth="1"/>
    <col min="14095" max="14095" width="17.5" style="1" customWidth="1"/>
    <col min="14096" max="14337" width="8.875" style="1"/>
    <col min="14338" max="14338" width="27.375" style="1" customWidth="1"/>
    <col min="14339" max="14340" width="8.875" style="1" customWidth="1"/>
    <col min="14341" max="14350" width="9.5" style="1" bestFit="1" customWidth="1"/>
    <col min="14351" max="14351" width="17.5" style="1" customWidth="1"/>
    <col min="14352" max="14593" width="8.875" style="1"/>
    <col min="14594" max="14594" width="27.375" style="1" customWidth="1"/>
    <col min="14595" max="14596" width="8.875" style="1" customWidth="1"/>
    <col min="14597" max="14606" width="9.5" style="1" bestFit="1" customWidth="1"/>
    <col min="14607" max="14607" width="17.5" style="1" customWidth="1"/>
    <col min="14608" max="14849" width="8.875" style="1"/>
    <col min="14850" max="14850" width="27.375" style="1" customWidth="1"/>
    <col min="14851" max="14852" width="8.875" style="1" customWidth="1"/>
    <col min="14853" max="14862" width="9.5" style="1" bestFit="1" customWidth="1"/>
    <col min="14863" max="14863" width="17.5" style="1" customWidth="1"/>
    <col min="14864" max="15105" width="8.875" style="1"/>
    <col min="15106" max="15106" width="27.375" style="1" customWidth="1"/>
    <col min="15107" max="15108" width="8.875" style="1" customWidth="1"/>
    <col min="15109" max="15118" width="9.5" style="1" bestFit="1" customWidth="1"/>
    <col min="15119" max="15119" width="17.5" style="1" customWidth="1"/>
    <col min="15120" max="15361" width="8.875" style="1"/>
    <col min="15362" max="15362" width="27.375" style="1" customWidth="1"/>
    <col min="15363" max="15364" width="8.875" style="1" customWidth="1"/>
    <col min="15365" max="15374" width="9.5" style="1" bestFit="1" customWidth="1"/>
    <col min="15375" max="15375" width="17.5" style="1" customWidth="1"/>
    <col min="15376" max="15617" width="8.875" style="1"/>
    <col min="15618" max="15618" width="27.375" style="1" customWidth="1"/>
    <col min="15619" max="15620" width="8.875" style="1" customWidth="1"/>
    <col min="15621" max="15630" width="9.5" style="1" bestFit="1" customWidth="1"/>
    <col min="15631" max="15631" width="17.5" style="1" customWidth="1"/>
    <col min="15632" max="15873" width="8.875" style="1"/>
    <col min="15874" max="15874" width="27.375" style="1" customWidth="1"/>
    <col min="15875" max="15876" width="8.875" style="1" customWidth="1"/>
    <col min="15877" max="15886" width="9.5" style="1" bestFit="1" customWidth="1"/>
    <col min="15887" max="15887" width="17.5" style="1" customWidth="1"/>
    <col min="15888" max="16129" width="8.875" style="1"/>
    <col min="16130" max="16130" width="27.375" style="1" customWidth="1"/>
    <col min="16131" max="16132" width="8.875" style="1" customWidth="1"/>
    <col min="16133" max="16142" width="9.5" style="1" bestFit="1" customWidth="1"/>
    <col min="16143" max="16143" width="17.5" style="1" customWidth="1"/>
    <col min="16144" max="16384" width="8.875" style="1"/>
  </cols>
  <sheetData>
    <row r="2" spans="2:15" ht="22.5" customHeight="1" x14ac:dyDescent="0.15">
      <c r="B2" s="98" t="s">
        <v>159</v>
      </c>
      <c r="C2" s="99"/>
      <c r="D2" s="99"/>
      <c r="E2" s="99"/>
      <c r="F2" s="99"/>
      <c r="G2" s="99"/>
    </row>
    <row r="4" spans="2:15" ht="13.9" customHeight="1" x14ac:dyDescent="0.15">
      <c r="B4" s="2" t="s">
        <v>7</v>
      </c>
      <c r="C4" s="153"/>
      <c r="D4" s="153"/>
      <c r="E4" s="153"/>
      <c r="F4" s="153"/>
      <c r="G4" s="153"/>
      <c r="H4" s="153"/>
      <c r="I4" s="153"/>
      <c r="J4" s="153"/>
      <c r="K4" s="3"/>
    </row>
    <row r="5" spans="2:15" ht="13.9" customHeight="1" x14ac:dyDescent="0.15">
      <c r="B5" s="150" t="s">
        <v>8</v>
      </c>
      <c r="C5" s="2" t="s">
        <v>9</v>
      </c>
      <c r="D5" s="153"/>
      <c r="E5" s="154"/>
      <c r="F5" s="154"/>
      <c r="G5" s="154"/>
      <c r="H5" s="154"/>
      <c r="I5" s="154"/>
      <c r="J5" s="154"/>
      <c r="K5" s="5"/>
      <c r="O5" s="6"/>
    </row>
    <row r="6" spans="2:15" ht="13.9" customHeight="1" x14ac:dyDescent="0.15">
      <c r="B6" s="151"/>
      <c r="C6" s="2" t="s">
        <v>10</v>
      </c>
      <c r="D6" s="155"/>
      <c r="E6" s="156"/>
      <c r="F6" s="157"/>
      <c r="G6" s="2" t="s">
        <v>11</v>
      </c>
      <c r="H6" s="155"/>
      <c r="I6" s="156"/>
      <c r="J6" s="157"/>
      <c r="K6" s="9"/>
      <c r="L6" s="6"/>
      <c r="M6" s="6"/>
      <c r="N6" s="6"/>
      <c r="O6" s="6"/>
    </row>
    <row r="7" spans="2:15" ht="13.9" customHeight="1" x14ac:dyDescent="0.15">
      <c r="B7" s="152"/>
      <c r="C7" s="2" t="s">
        <v>92</v>
      </c>
      <c r="D7" s="10"/>
      <c r="E7" s="11" t="s">
        <v>93</v>
      </c>
      <c r="F7" s="7"/>
      <c r="G7" s="12"/>
      <c r="H7" s="7"/>
      <c r="I7" s="7"/>
      <c r="J7" s="8"/>
      <c r="K7" s="9"/>
      <c r="L7" s="6"/>
      <c r="M7" s="6"/>
      <c r="N7" s="13"/>
      <c r="O7" s="14" t="s">
        <v>111</v>
      </c>
    </row>
    <row r="8" spans="2:15" ht="13.9" customHeight="1" x14ac:dyDescent="0.15">
      <c r="B8" s="15" t="s">
        <v>32</v>
      </c>
      <c r="C8" s="147"/>
      <c r="D8" s="148"/>
      <c r="E8" s="148"/>
      <c r="F8" s="148"/>
      <c r="G8" s="148"/>
      <c r="H8" s="148"/>
      <c r="I8" s="148"/>
      <c r="J8" s="149"/>
      <c r="K8" s="9"/>
      <c r="L8" s="6"/>
      <c r="M8" s="6"/>
      <c r="N8" s="100"/>
      <c r="O8" s="16" t="s">
        <v>112</v>
      </c>
    </row>
    <row r="9" spans="2:15" ht="13.9" customHeight="1" x14ac:dyDescent="0.15">
      <c r="B9" s="17"/>
      <c r="C9" s="18"/>
      <c r="D9" s="19"/>
      <c r="E9" s="19"/>
      <c r="F9" s="19"/>
      <c r="G9" s="19"/>
      <c r="H9" s="19"/>
      <c r="I9" s="19"/>
      <c r="J9" s="19"/>
      <c r="K9" s="20"/>
      <c r="L9" s="20"/>
      <c r="M9" s="20"/>
      <c r="N9" s="20"/>
    </row>
    <row r="10" spans="2:15" ht="13.9" customHeight="1" x14ac:dyDescent="0.15">
      <c r="B10" s="21" t="s">
        <v>84</v>
      </c>
      <c r="C10" s="22"/>
      <c r="D10" s="23"/>
      <c r="E10" s="23"/>
      <c r="F10" s="23"/>
      <c r="G10" s="23"/>
      <c r="H10" s="23"/>
      <c r="I10" s="23"/>
      <c r="J10" s="23"/>
      <c r="K10" s="20"/>
      <c r="L10" s="20"/>
      <c r="M10" s="20"/>
      <c r="N10" s="20"/>
    </row>
    <row r="11" spans="2:15" ht="13.9"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c r="O11" s="25" t="s">
        <v>94</v>
      </c>
    </row>
    <row r="12" spans="2:15" ht="13.9" customHeight="1" x14ac:dyDescent="0.15">
      <c r="B12" s="26" t="s">
        <v>33</v>
      </c>
      <c r="C12" s="27"/>
      <c r="D12" s="27"/>
      <c r="E12" s="27"/>
      <c r="F12" s="27"/>
      <c r="G12" s="27"/>
      <c r="H12" s="27"/>
      <c r="I12" s="27"/>
      <c r="J12" s="27"/>
      <c r="K12" s="27"/>
      <c r="L12" s="27"/>
      <c r="M12" s="27"/>
      <c r="N12" s="27"/>
      <c r="O12" s="25" t="s">
        <v>95</v>
      </c>
    </row>
    <row r="13" spans="2:15" ht="13.9" customHeight="1" x14ac:dyDescent="0.15">
      <c r="B13" s="26" t="s">
        <v>85</v>
      </c>
      <c r="C13" s="27"/>
      <c r="D13" s="27"/>
      <c r="E13" s="27"/>
      <c r="F13" s="27"/>
      <c r="G13" s="27"/>
      <c r="H13" s="27"/>
      <c r="I13" s="27"/>
      <c r="J13" s="27"/>
      <c r="K13" s="27"/>
      <c r="L13" s="27"/>
      <c r="M13" s="27"/>
      <c r="N13" s="27"/>
      <c r="O13" s="25" t="s">
        <v>96</v>
      </c>
    </row>
    <row r="14" spans="2:15" ht="13.9" customHeight="1" x14ac:dyDescent="0.15">
      <c r="B14" s="26" t="s">
        <v>86</v>
      </c>
      <c r="C14" s="27"/>
      <c r="D14" s="27"/>
      <c r="E14" s="27"/>
      <c r="F14" s="27"/>
      <c r="G14" s="27"/>
      <c r="H14" s="27"/>
      <c r="I14" s="27"/>
      <c r="J14" s="27"/>
      <c r="K14" s="27"/>
      <c r="L14" s="27"/>
      <c r="M14" s="27"/>
      <c r="N14" s="27"/>
      <c r="O14" s="28"/>
    </row>
    <row r="15" spans="2:15" ht="13.9" customHeight="1" x14ac:dyDescent="0.15">
      <c r="B15" s="26" t="s">
        <v>87</v>
      </c>
      <c r="C15" s="101">
        <f>ROUND((4.19*C14*(C13-C12)*60/1000),0)</f>
        <v>0</v>
      </c>
      <c r="D15" s="101">
        <f t="shared" ref="D15:N15" si="0">ROUND((4.19*D14*(D13-D12)*60/1000),0)</f>
        <v>0</v>
      </c>
      <c r="E15" s="101">
        <f t="shared" si="0"/>
        <v>0</v>
      </c>
      <c r="F15" s="101">
        <f t="shared" si="0"/>
        <v>0</v>
      </c>
      <c r="G15" s="101">
        <f t="shared" si="0"/>
        <v>0</v>
      </c>
      <c r="H15" s="101">
        <f t="shared" si="0"/>
        <v>0</v>
      </c>
      <c r="I15" s="101">
        <f t="shared" si="0"/>
        <v>0</v>
      </c>
      <c r="J15" s="101">
        <f t="shared" si="0"/>
        <v>0</v>
      </c>
      <c r="K15" s="101">
        <f t="shared" si="0"/>
        <v>0</v>
      </c>
      <c r="L15" s="101">
        <f t="shared" si="0"/>
        <v>0</v>
      </c>
      <c r="M15" s="101">
        <f t="shared" si="0"/>
        <v>0</v>
      </c>
      <c r="N15" s="101">
        <f t="shared" si="0"/>
        <v>0</v>
      </c>
      <c r="O15" s="29"/>
    </row>
    <row r="16" spans="2:15" ht="13.9" customHeight="1" x14ac:dyDescent="0.15">
      <c r="B16" s="26" t="s">
        <v>34</v>
      </c>
      <c r="C16" s="27"/>
      <c r="D16" s="27"/>
      <c r="E16" s="27"/>
      <c r="F16" s="27"/>
      <c r="G16" s="27"/>
      <c r="H16" s="27"/>
      <c r="I16" s="27"/>
      <c r="J16" s="27"/>
      <c r="K16" s="27"/>
      <c r="L16" s="27"/>
      <c r="M16" s="27"/>
      <c r="N16" s="27"/>
      <c r="O16" s="30"/>
    </row>
    <row r="17" spans="2:18" ht="13.9" customHeight="1" x14ac:dyDescent="0.15">
      <c r="B17" s="26" t="s">
        <v>35</v>
      </c>
      <c r="C17" s="31"/>
      <c r="D17" s="31"/>
      <c r="E17" s="31"/>
      <c r="F17" s="31"/>
      <c r="G17" s="31"/>
      <c r="H17" s="31"/>
      <c r="I17" s="31"/>
      <c r="J17" s="31"/>
      <c r="K17" s="31"/>
      <c r="L17" s="31"/>
      <c r="M17" s="31"/>
      <c r="N17" s="31"/>
      <c r="O17" s="32" t="s">
        <v>97</v>
      </c>
    </row>
    <row r="18" spans="2:18" ht="13.9" customHeight="1" x14ac:dyDescent="0.15">
      <c r="B18" s="26" t="s">
        <v>36</v>
      </c>
      <c r="C18" s="101">
        <f>C15*C16*C17</f>
        <v>0</v>
      </c>
      <c r="D18" s="101">
        <f t="shared" ref="D18:N18" si="1">D15*D16*D17</f>
        <v>0</v>
      </c>
      <c r="E18" s="101">
        <f t="shared" si="1"/>
        <v>0</v>
      </c>
      <c r="F18" s="101">
        <f t="shared" si="1"/>
        <v>0</v>
      </c>
      <c r="G18" s="101">
        <f t="shared" si="1"/>
        <v>0</v>
      </c>
      <c r="H18" s="101">
        <f t="shared" si="1"/>
        <v>0</v>
      </c>
      <c r="I18" s="101">
        <f t="shared" si="1"/>
        <v>0</v>
      </c>
      <c r="J18" s="101">
        <f t="shared" si="1"/>
        <v>0</v>
      </c>
      <c r="K18" s="101">
        <f t="shared" si="1"/>
        <v>0</v>
      </c>
      <c r="L18" s="101">
        <f t="shared" si="1"/>
        <v>0</v>
      </c>
      <c r="M18" s="101">
        <f t="shared" si="1"/>
        <v>0</v>
      </c>
      <c r="N18" s="101">
        <f t="shared" si="1"/>
        <v>0</v>
      </c>
      <c r="O18" s="102">
        <f>SUM(C18:N18)</f>
        <v>0</v>
      </c>
    </row>
    <row r="19" spans="2:18" ht="13.9" customHeight="1" x14ac:dyDescent="0.15">
      <c r="B19" s="33"/>
      <c r="C19" s="34"/>
      <c r="D19" s="34"/>
      <c r="E19" s="34"/>
      <c r="F19" s="34"/>
      <c r="G19" s="34"/>
      <c r="H19" s="34"/>
      <c r="I19" s="34"/>
      <c r="J19" s="34"/>
      <c r="K19" s="35"/>
      <c r="L19" s="35"/>
      <c r="M19" s="35"/>
      <c r="N19" s="35"/>
    </row>
    <row r="20" spans="2:18" ht="13.9" customHeight="1" x14ac:dyDescent="0.15">
      <c r="B20" s="36" t="s">
        <v>52</v>
      </c>
      <c r="C20" s="22"/>
      <c r="D20" s="23"/>
      <c r="E20" s="23"/>
      <c r="F20" s="23"/>
      <c r="G20" s="23"/>
      <c r="H20" s="37"/>
      <c r="I20" s="37"/>
      <c r="J20" s="37"/>
      <c r="K20" s="20"/>
      <c r="L20" s="20"/>
      <c r="M20" s="20"/>
      <c r="N20" s="20"/>
    </row>
    <row r="21" spans="2:18" ht="13.9" customHeight="1" x14ac:dyDescent="0.15">
      <c r="B21" s="136" t="s">
        <v>37</v>
      </c>
      <c r="C21" s="129" t="s">
        <v>38</v>
      </c>
      <c r="D21" s="128"/>
      <c r="E21" s="140"/>
      <c r="F21" s="135"/>
      <c r="G21" s="128"/>
      <c r="H21" s="141"/>
      <c r="I21" s="142"/>
      <c r="J21" s="39"/>
      <c r="K21" s="40"/>
    </row>
    <row r="22" spans="2:18" ht="13.9" customHeight="1" x14ac:dyDescent="0.15">
      <c r="B22" s="137"/>
      <c r="C22" s="145" t="s">
        <v>42</v>
      </c>
      <c r="D22" s="146"/>
      <c r="E22" s="140"/>
      <c r="F22" s="135"/>
      <c r="G22" s="128"/>
      <c r="H22" s="41"/>
      <c r="I22" s="42"/>
      <c r="J22" s="43"/>
      <c r="K22" s="44"/>
    </row>
    <row r="23" spans="2:18" ht="13.9" customHeight="1" x14ac:dyDescent="0.15">
      <c r="B23" s="138"/>
      <c r="C23" s="129" t="s">
        <v>90</v>
      </c>
      <c r="D23" s="128"/>
      <c r="E23" s="27"/>
      <c r="F23" s="45" t="s">
        <v>91</v>
      </c>
      <c r="G23" s="45"/>
      <c r="H23" s="11" t="s">
        <v>45</v>
      </c>
      <c r="I23" s="46"/>
      <c r="J23" s="127"/>
      <c r="K23" s="128"/>
    </row>
    <row r="24" spans="2:18" ht="13.9" customHeight="1" x14ac:dyDescent="0.15">
      <c r="B24" s="138"/>
      <c r="C24" s="129" t="s">
        <v>39</v>
      </c>
      <c r="D24" s="128"/>
      <c r="E24" s="31"/>
      <c r="F24" s="47" t="s">
        <v>40</v>
      </c>
      <c r="G24" s="47"/>
      <c r="H24" s="120" t="s">
        <v>46</v>
      </c>
      <c r="I24" s="121"/>
      <c r="J24" s="158"/>
      <c r="K24" s="159"/>
      <c r="L24" s="48"/>
      <c r="M24" s="49" t="s">
        <v>49</v>
      </c>
    </row>
    <row r="25" spans="2:18" ht="13.9" customHeight="1" x14ac:dyDescent="0.15">
      <c r="B25" s="139"/>
      <c r="C25" s="120" t="s">
        <v>43</v>
      </c>
      <c r="D25" s="121"/>
      <c r="E25" s="50"/>
      <c r="F25" s="1" t="s">
        <v>44</v>
      </c>
      <c r="H25" s="120" t="s">
        <v>110</v>
      </c>
      <c r="I25" s="121"/>
      <c r="J25" s="127"/>
      <c r="K25" s="132"/>
      <c r="L25" s="133"/>
      <c r="M25" s="133"/>
      <c r="N25" s="121"/>
    </row>
    <row r="26" spans="2:18" ht="13.9" customHeight="1" x14ac:dyDescent="0.15">
      <c r="B26" s="6"/>
      <c r="C26" s="120" t="s">
        <v>50</v>
      </c>
      <c r="D26" s="121"/>
      <c r="E26" s="51"/>
      <c r="F26" s="52"/>
      <c r="G26" s="52"/>
      <c r="H26" s="53"/>
      <c r="I26" s="54"/>
      <c r="J26" s="55"/>
      <c r="K26" s="56"/>
      <c r="Q26" s="57" t="s">
        <v>125</v>
      </c>
    </row>
    <row r="27" spans="2:18" ht="13.9" customHeight="1" x14ac:dyDescent="0.15">
      <c r="B27" s="28"/>
      <c r="C27" s="122"/>
      <c r="D27" s="123"/>
      <c r="E27" s="58"/>
      <c r="F27" s="28"/>
      <c r="G27" s="124"/>
      <c r="H27" s="125"/>
      <c r="I27" s="59"/>
      <c r="J27" s="124"/>
      <c r="K27" s="126"/>
      <c r="L27" s="60"/>
      <c r="M27" s="28"/>
      <c r="N27" s="28"/>
    </row>
    <row r="28" spans="2:18" ht="13.9" customHeight="1" x14ac:dyDescent="0.15">
      <c r="B28" s="28"/>
      <c r="C28" s="24" t="s">
        <v>12</v>
      </c>
      <c r="D28" s="24" t="s">
        <v>13</v>
      </c>
      <c r="E28" s="24" t="s">
        <v>14</v>
      </c>
      <c r="F28" s="24" t="s">
        <v>15</v>
      </c>
      <c r="G28" s="24" t="s">
        <v>16</v>
      </c>
      <c r="H28" s="24" t="s">
        <v>17</v>
      </c>
      <c r="I28" s="24" t="s">
        <v>18</v>
      </c>
      <c r="J28" s="24" t="s">
        <v>19</v>
      </c>
      <c r="K28" s="24" t="s">
        <v>20</v>
      </c>
      <c r="L28" s="24" t="s">
        <v>21</v>
      </c>
      <c r="M28" s="24" t="s">
        <v>22</v>
      </c>
      <c r="N28" s="24" t="s">
        <v>23</v>
      </c>
      <c r="O28" s="61" t="s">
        <v>24</v>
      </c>
    </row>
    <row r="29" spans="2:18" ht="13.9" customHeight="1" x14ac:dyDescent="0.15">
      <c r="B29" s="4" t="s">
        <v>139</v>
      </c>
      <c r="C29" s="101" t="e">
        <f>ROUND((C18/($E$24/100*$J$24/1000)),0)</f>
        <v>#DIV/0!</v>
      </c>
      <c r="D29" s="101" t="e">
        <f t="shared" ref="D29:N29" si="2">ROUND((D18/($E$24/100*$J$24/1000)),0)</f>
        <v>#DIV/0!</v>
      </c>
      <c r="E29" s="101" t="e">
        <f t="shared" si="2"/>
        <v>#DIV/0!</v>
      </c>
      <c r="F29" s="101" t="e">
        <f t="shared" si="2"/>
        <v>#DIV/0!</v>
      </c>
      <c r="G29" s="101" t="e">
        <f t="shared" si="2"/>
        <v>#DIV/0!</v>
      </c>
      <c r="H29" s="101" t="e">
        <f t="shared" si="2"/>
        <v>#DIV/0!</v>
      </c>
      <c r="I29" s="101" t="e">
        <f t="shared" si="2"/>
        <v>#DIV/0!</v>
      </c>
      <c r="J29" s="101" t="e">
        <f t="shared" si="2"/>
        <v>#DIV/0!</v>
      </c>
      <c r="K29" s="101" t="e">
        <f t="shared" si="2"/>
        <v>#DIV/0!</v>
      </c>
      <c r="L29" s="101" t="e">
        <f t="shared" si="2"/>
        <v>#DIV/0!</v>
      </c>
      <c r="M29" s="101" t="e">
        <f t="shared" si="2"/>
        <v>#DIV/0!</v>
      </c>
      <c r="N29" s="101" t="e">
        <f t="shared" si="2"/>
        <v>#DIV/0!</v>
      </c>
      <c r="O29" s="102" t="e">
        <f>SUM(C29:N29)</f>
        <v>#DIV/0!</v>
      </c>
      <c r="P29" s="62"/>
      <c r="Q29" s="119" t="s">
        <v>120</v>
      </c>
      <c r="R29" s="119"/>
    </row>
    <row r="30" spans="2:18" ht="13.9" customHeight="1" x14ac:dyDescent="0.15">
      <c r="B30" s="4" t="s">
        <v>140</v>
      </c>
      <c r="C30" s="103" t="e">
        <f>ROUND(((C15/($E$23*$E$26))*$E$25*$E$26*C16*C17/1000),2)</f>
        <v>#DIV/0!</v>
      </c>
      <c r="D30" s="103" t="e">
        <f t="shared" ref="D30:N30" si="3">ROUND(((D15/($E$23*$E$26))*$E$25*$E$26*D16*D17/1000),2)</f>
        <v>#DIV/0!</v>
      </c>
      <c r="E30" s="103" t="e">
        <f t="shared" si="3"/>
        <v>#DIV/0!</v>
      </c>
      <c r="F30" s="103" t="e">
        <f t="shared" si="3"/>
        <v>#DIV/0!</v>
      </c>
      <c r="G30" s="103" t="e">
        <f t="shared" si="3"/>
        <v>#DIV/0!</v>
      </c>
      <c r="H30" s="103" t="e">
        <f t="shared" si="3"/>
        <v>#DIV/0!</v>
      </c>
      <c r="I30" s="103" t="e">
        <f t="shared" si="3"/>
        <v>#DIV/0!</v>
      </c>
      <c r="J30" s="103" t="e">
        <f t="shared" si="3"/>
        <v>#DIV/0!</v>
      </c>
      <c r="K30" s="103" t="e">
        <f t="shared" si="3"/>
        <v>#DIV/0!</v>
      </c>
      <c r="L30" s="103" t="e">
        <f t="shared" si="3"/>
        <v>#DIV/0!</v>
      </c>
      <c r="M30" s="103" t="e">
        <f t="shared" si="3"/>
        <v>#DIV/0!</v>
      </c>
      <c r="N30" s="103" t="e">
        <f t="shared" si="3"/>
        <v>#DIV/0!</v>
      </c>
      <c r="O30" s="104" t="e">
        <f>SUM(C30:N30)</f>
        <v>#DIV/0!</v>
      </c>
      <c r="P30" s="1" t="s">
        <v>76</v>
      </c>
    </row>
    <row r="31" spans="2:18" ht="13.9" customHeight="1" x14ac:dyDescent="0.15">
      <c r="B31" s="33"/>
      <c r="C31" s="1" t="s">
        <v>89</v>
      </c>
      <c r="D31" s="34"/>
      <c r="E31" s="34"/>
      <c r="F31" s="34"/>
      <c r="G31" s="34"/>
      <c r="H31" s="34"/>
      <c r="I31" s="34"/>
      <c r="J31" s="34"/>
      <c r="K31" s="34"/>
      <c r="L31" s="34"/>
      <c r="M31" s="34"/>
      <c r="N31" s="34"/>
      <c r="O31" s="63"/>
    </row>
    <row r="32" spans="2:18" ht="13.9" customHeight="1" x14ac:dyDescent="0.15">
      <c r="B32" s="64" t="s">
        <v>53</v>
      </c>
      <c r="C32" s="35"/>
      <c r="D32" s="35"/>
      <c r="E32" s="35"/>
      <c r="F32" s="35"/>
      <c r="G32" s="35"/>
      <c r="H32" s="35"/>
      <c r="I32" s="35"/>
      <c r="J32" s="35"/>
      <c r="K32" s="35"/>
      <c r="L32" s="35"/>
      <c r="M32" s="35"/>
      <c r="N32" s="35"/>
    </row>
    <row r="33" spans="2:18" ht="13.9" customHeight="1" x14ac:dyDescent="0.15">
      <c r="B33" s="136" t="s">
        <v>54</v>
      </c>
      <c r="C33" s="129" t="s">
        <v>38</v>
      </c>
      <c r="D33" s="128"/>
      <c r="E33" s="140"/>
      <c r="F33" s="135"/>
      <c r="G33" s="128"/>
      <c r="H33" s="141"/>
      <c r="I33" s="142"/>
      <c r="J33" s="143"/>
      <c r="K33" s="144"/>
    </row>
    <row r="34" spans="2:18" ht="13.9" customHeight="1" x14ac:dyDescent="0.15">
      <c r="B34" s="137"/>
      <c r="C34" s="145" t="s">
        <v>42</v>
      </c>
      <c r="D34" s="146"/>
      <c r="E34" s="140"/>
      <c r="F34" s="135"/>
      <c r="G34" s="128"/>
      <c r="H34" s="41"/>
      <c r="I34" s="42"/>
      <c r="J34" s="43"/>
      <c r="K34" s="44"/>
    </row>
    <row r="35" spans="2:18" ht="13.9" customHeight="1" x14ac:dyDescent="0.15">
      <c r="B35" s="138"/>
      <c r="C35" s="129" t="s">
        <v>90</v>
      </c>
      <c r="D35" s="128"/>
      <c r="E35" s="65"/>
      <c r="F35" s="45" t="s">
        <v>91</v>
      </c>
      <c r="G35" s="45"/>
      <c r="H35" s="11" t="s">
        <v>45</v>
      </c>
      <c r="I35" s="46"/>
      <c r="J35" s="127"/>
      <c r="K35" s="128"/>
    </row>
    <row r="36" spans="2:18" ht="13.9" customHeight="1" x14ac:dyDescent="0.15">
      <c r="B36" s="138"/>
      <c r="C36" s="129" t="s">
        <v>39</v>
      </c>
      <c r="D36" s="128"/>
      <c r="E36" s="65"/>
      <c r="F36" s="47" t="s">
        <v>40</v>
      </c>
      <c r="G36" s="47"/>
      <c r="H36" s="120" t="s">
        <v>46</v>
      </c>
      <c r="I36" s="121"/>
      <c r="J36" s="158"/>
      <c r="K36" s="159"/>
      <c r="L36" s="48"/>
      <c r="M36" s="49" t="s">
        <v>49</v>
      </c>
    </row>
    <row r="37" spans="2:18" ht="13.9" customHeight="1" x14ac:dyDescent="0.15">
      <c r="B37" s="139"/>
      <c r="C37" s="120" t="s">
        <v>43</v>
      </c>
      <c r="D37" s="121"/>
      <c r="E37" s="66"/>
      <c r="F37" s="1" t="s">
        <v>44</v>
      </c>
      <c r="H37" s="120" t="s">
        <v>110</v>
      </c>
      <c r="I37" s="121"/>
      <c r="J37" s="127"/>
      <c r="K37" s="132"/>
      <c r="L37" s="133"/>
      <c r="M37" s="133"/>
      <c r="N37" s="121"/>
    </row>
    <row r="38" spans="2:18" ht="13.9" customHeight="1" x14ac:dyDescent="0.15">
      <c r="B38" s="6"/>
      <c r="C38" s="120" t="s">
        <v>50</v>
      </c>
      <c r="D38" s="121"/>
      <c r="E38" s="67"/>
      <c r="F38" s="52"/>
      <c r="G38" s="52"/>
      <c r="H38" s="53"/>
      <c r="I38" s="54"/>
      <c r="J38" s="55"/>
      <c r="K38" s="56"/>
      <c r="Q38" s="57" t="s">
        <v>126</v>
      </c>
    </row>
    <row r="39" spans="2:18" ht="13.9" customHeight="1" x14ac:dyDescent="0.15">
      <c r="B39" s="28"/>
      <c r="C39" s="122"/>
      <c r="D39" s="123"/>
      <c r="E39" s="58"/>
      <c r="F39" s="28"/>
      <c r="G39" s="124"/>
      <c r="H39" s="125"/>
      <c r="I39" s="59"/>
      <c r="J39" s="124"/>
      <c r="K39" s="126"/>
      <c r="L39" s="60"/>
      <c r="M39" s="28"/>
      <c r="N39" s="28"/>
    </row>
    <row r="40" spans="2:18" ht="13.9" customHeight="1" x14ac:dyDescent="0.15">
      <c r="B40" s="28"/>
      <c r="C40" s="24" t="s">
        <v>12</v>
      </c>
      <c r="D40" s="24" t="s">
        <v>13</v>
      </c>
      <c r="E40" s="24" t="s">
        <v>14</v>
      </c>
      <c r="F40" s="24" t="s">
        <v>15</v>
      </c>
      <c r="G40" s="24" t="s">
        <v>16</v>
      </c>
      <c r="H40" s="24" t="s">
        <v>17</v>
      </c>
      <c r="I40" s="24" t="s">
        <v>18</v>
      </c>
      <c r="J40" s="24" t="s">
        <v>19</v>
      </c>
      <c r="K40" s="24" t="s">
        <v>20</v>
      </c>
      <c r="L40" s="24" t="s">
        <v>21</v>
      </c>
      <c r="M40" s="24" t="s">
        <v>22</v>
      </c>
      <c r="N40" s="24" t="s">
        <v>23</v>
      </c>
      <c r="O40" s="61" t="s">
        <v>24</v>
      </c>
    </row>
    <row r="41" spans="2:18" ht="13.9" customHeight="1" x14ac:dyDescent="0.15">
      <c r="B41" s="4" t="s">
        <v>139</v>
      </c>
      <c r="C41" s="101" t="e">
        <f>ROUND((C18/($E$36/100*$J$36/1000)),0)</f>
        <v>#DIV/0!</v>
      </c>
      <c r="D41" s="101" t="e">
        <f t="shared" ref="D41:N41" si="4">ROUND((D18/($E$36/100*$J$36/1000)),0)</f>
        <v>#DIV/0!</v>
      </c>
      <c r="E41" s="101" t="e">
        <f t="shared" si="4"/>
        <v>#DIV/0!</v>
      </c>
      <c r="F41" s="101" t="e">
        <f t="shared" si="4"/>
        <v>#DIV/0!</v>
      </c>
      <c r="G41" s="101" t="e">
        <f t="shared" si="4"/>
        <v>#DIV/0!</v>
      </c>
      <c r="H41" s="101" t="e">
        <f t="shared" si="4"/>
        <v>#DIV/0!</v>
      </c>
      <c r="I41" s="101" t="e">
        <f t="shared" si="4"/>
        <v>#DIV/0!</v>
      </c>
      <c r="J41" s="101" t="e">
        <f t="shared" si="4"/>
        <v>#DIV/0!</v>
      </c>
      <c r="K41" s="101" t="e">
        <f t="shared" si="4"/>
        <v>#DIV/0!</v>
      </c>
      <c r="L41" s="101" t="e">
        <f t="shared" si="4"/>
        <v>#DIV/0!</v>
      </c>
      <c r="M41" s="101" t="e">
        <f t="shared" si="4"/>
        <v>#DIV/0!</v>
      </c>
      <c r="N41" s="101" t="e">
        <f t="shared" si="4"/>
        <v>#DIV/0!</v>
      </c>
      <c r="O41" s="102" t="e">
        <f>SUM(C41:N41)</f>
        <v>#DIV/0!</v>
      </c>
      <c r="P41" s="62"/>
      <c r="Q41" s="119" t="s">
        <v>120</v>
      </c>
      <c r="R41" s="119"/>
    </row>
    <row r="42" spans="2:18" ht="13.9" customHeight="1" x14ac:dyDescent="0.15">
      <c r="B42" s="4" t="s">
        <v>140</v>
      </c>
      <c r="C42" s="105" t="e">
        <f>ROUND(((C15/($E$35*$E$38))*$E$37*$E$38*C16*C17/1000),2)</f>
        <v>#DIV/0!</v>
      </c>
      <c r="D42" s="105" t="e">
        <f t="shared" ref="D42:N42" si="5">ROUND(((D15/($E$35*$E$38))*$E$37*$E$38*D16*D17/1000),2)</f>
        <v>#DIV/0!</v>
      </c>
      <c r="E42" s="105" t="e">
        <f t="shared" si="5"/>
        <v>#DIV/0!</v>
      </c>
      <c r="F42" s="105" t="e">
        <f t="shared" si="5"/>
        <v>#DIV/0!</v>
      </c>
      <c r="G42" s="105" t="e">
        <f t="shared" si="5"/>
        <v>#DIV/0!</v>
      </c>
      <c r="H42" s="105" t="e">
        <f t="shared" si="5"/>
        <v>#DIV/0!</v>
      </c>
      <c r="I42" s="105" t="e">
        <f t="shared" si="5"/>
        <v>#DIV/0!</v>
      </c>
      <c r="J42" s="105" t="e">
        <f t="shared" si="5"/>
        <v>#DIV/0!</v>
      </c>
      <c r="K42" s="105" t="e">
        <f t="shared" si="5"/>
        <v>#DIV/0!</v>
      </c>
      <c r="L42" s="105" t="e">
        <f t="shared" si="5"/>
        <v>#DIV/0!</v>
      </c>
      <c r="M42" s="105" t="e">
        <f t="shared" si="5"/>
        <v>#DIV/0!</v>
      </c>
      <c r="N42" s="105" t="e">
        <f t="shared" si="5"/>
        <v>#DIV/0!</v>
      </c>
      <c r="O42" s="106" t="e">
        <f>SUM(C42:N42)</f>
        <v>#DIV/0!</v>
      </c>
      <c r="P42" s="1" t="s">
        <v>76</v>
      </c>
    </row>
    <row r="43" spans="2:18" ht="13.9" customHeight="1" x14ac:dyDescent="0.15">
      <c r="C43" s="1" t="s">
        <v>89</v>
      </c>
    </row>
    <row r="45" spans="2:18" ht="13.9" customHeight="1" x14ac:dyDescent="0.15">
      <c r="B45" s="68" t="s">
        <v>113</v>
      </c>
      <c r="C45" s="69"/>
      <c r="D45" s="69"/>
      <c r="E45" s="69"/>
      <c r="F45" s="69"/>
      <c r="G45" s="69"/>
      <c r="H45" s="69"/>
      <c r="I45" s="69"/>
      <c r="J45" s="69"/>
      <c r="K45" s="69"/>
      <c r="L45" s="69"/>
      <c r="M45" s="69"/>
      <c r="N45" s="69"/>
      <c r="O45" s="69"/>
      <c r="P45" s="69"/>
    </row>
    <row r="46" spans="2:18" ht="13.9" customHeight="1" x14ac:dyDescent="0.15">
      <c r="B46" s="70" t="s">
        <v>25</v>
      </c>
      <c r="C46" s="69" t="s">
        <v>0</v>
      </c>
      <c r="D46" s="69"/>
      <c r="E46" s="69"/>
      <c r="F46" s="69" t="s">
        <v>1</v>
      </c>
      <c r="G46" s="69"/>
      <c r="H46" s="69"/>
      <c r="I46" s="69"/>
      <c r="J46" s="69"/>
      <c r="K46" s="69"/>
      <c r="L46" s="69"/>
      <c r="M46" s="69"/>
      <c r="N46" s="69"/>
      <c r="O46" s="108" t="e">
        <f>ROUNDDOWN(O53-O61,0)</f>
        <v>#DIV/0!</v>
      </c>
    </row>
    <row r="47" spans="2:18" ht="13.9" customHeight="1" x14ac:dyDescent="0.15">
      <c r="B47" s="70"/>
      <c r="C47" s="69" t="s">
        <v>26</v>
      </c>
      <c r="D47" s="69"/>
      <c r="E47" s="69"/>
      <c r="F47" s="69"/>
      <c r="G47" s="69"/>
      <c r="H47" s="69"/>
      <c r="I47" s="69"/>
      <c r="J47" s="69"/>
      <c r="K47" s="69"/>
      <c r="L47" s="69"/>
      <c r="M47" s="69"/>
      <c r="N47" s="69"/>
      <c r="O47" s="69"/>
    </row>
    <row r="48" spans="2:18" ht="13.9" customHeight="1" x14ac:dyDescent="0.15">
      <c r="B48" s="70" t="s">
        <v>27</v>
      </c>
      <c r="C48" s="69" t="s">
        <v>2</v>
      </c>
      <c r="D48" s="69"/>
      <c r="E48" s="69"/>
      <c r="F48" s="69" t="s">
        <v>1</v>
      </c>
      <c r="G48" s="69"/>
      <c r="H48" s="69"/>
      <c r="I48" s="69"/>
      <c r="J48" s="69"/>
      <c r="K48" s="69"/>
      <c r="L48" s="69"/>
      <c r="M48" s="69"/>
      <c r="N48" s="69"/>
      <c r="O48" s="69"/>
    </row>
    <row r="49" spans="2:18" ht="13.9" customHeight="1" x14ac:dyDescent="0.15">
      <c r="B49" s="70" t="s">
        <v>28</v>
      </c>
      <c r="C49" s="69" t="s">
        <v>3</v>
      </c>
      <c r="D49" s="69"/>
      <c r="E49" s="69"/>
      <c r="F49" s="69" t="s">
        <v>1</v>
      </c>
      <c r="G49" s="69"/>
      <c r="H49" s="69"/>
      <c r="I49" s="69"/>
      <c r="J49" s="69"/>
      <c r="K49" s="69"/>
      <c r="L49" s="69"/>
      <c r="M49" s="69"/>
      <c r="N49" s="69"/>
      <c r="O49" s="69"/>
    </row>
    <row r="50" spans="2:18" ht="13.9" customHeight="1" x14ac:dyDescent="0.15">
      <c r="B50" s="69"/>
      <c r="C50" s="69"/>
      <c r="D50" s="69"/>
      <c r="E50" s="69"/>
      <c r="F50" s="69"/>
      <c r="G50" s="69"/>
      <c r="H50" s="69"/>
      <c r="I50" s="69"/>
      <c r="J50" s="69"/>
      <c r="K50" s="69"/>
      <c r="L50" s="69"/>
      <c r="M50" s="69"/>
      <c r="N50" s="69"/>
      <c r="O50" s="69"/>
    </row>
    <row r="51" spans="2:18" ht="13.9" customHeight="1" x14ac:dyDescent="0.15">
      <c r="B51" s="70"/>
      <c r="C51" s="69"/>
      <c r="D51" s="69"/>
      <c r="E51" s="69"/>
      <c r="F51" s="69"/>
      <c r="G51" s="69"/>
      <c r="H51" s="69"/>
      <c r="I51" s="69"/>
      <c r="J51" s="69"/>
      <c r="K51" s="69"/>
      <c r="L51" s="69"/>
      <c r="M51" s="69"/>
      <c r="N51" s="69"/>
      <c r="O51" s="69"/>
    </row>
    <row r="52" spans="2:18" ht="13.9" customHeight="1" x14ac:dyDescent="0.15">
      <c r="B52" s="69" t="s">
        <v>4</v>
      </c>
      <c r="C52" s="69"/>
      <c r="D52" s="71" t="s">
        <v>79</v>
      </c>
      <c r="E52" s="72"/>
      <c r="F52" s="72"/>
      <c r="G52" s="72"/>
      <c r="H52" s="73"/>
      <c r="I52" s="72" t="s">
        <v>66</v>
      </c>
      <c r="J52" s="72"/>
      <c r="K52" s="72" t="s">
        <v>67</v>
      </c>
      <c r="L52" s="72"/>
      <c r="M52" s="69"/>
      <c r="N52" s="69"/>
      <c r="O52" s="69"/>
    </row>
    <row r="53" spans="2:18" ht="13.9" customHeight="1" x14ac:dyDescent="0.15">
      <c r="B53" s="69"/>
      <c r="C53" s="69" t="s">
        <v>64</v>
      </c>
      <c r="D53" s="69"/>
      <c r="E53" s="69"/>
      <c r="F53" s="69" t="s">
        <v>1</v>
      </c>
      <c r="G53" s="69"/>
      <c r="H53" s="69"/>
      <c r="I53" s="69"/>
      <c r="J53" s="69"/>
      <c r="K53" s="69"/>
      <c r="L53" s="69"/>
      <c r="M53" s="69"/>
      <c r="N53" s="69"/>
      <c r="O53" s="109" t="e">
        <f>(O54*H55+O56*H57)</f>
        <v>#DIV/0!</v>
      </c>
    </row>
    <row r="54" spans="2:18" ht="13.9" customHeight="1" x14ac:dyDescent="0.15">
      <c r="B54" s="70" t="s">
        <v>63</v>
      </c>
      <c r="C54" s="69" t="s">
        <v>58</v>
      </c>
      <c r="D54" s="69"/>
      <c r="E54" s="69"/>
      <c r="F54" s="69"/>
      <c r="G54" s="69"/>
      <c r="H54" s="74"/>
      <c r="I54" s="69" t="s">
        <v>78</v>
      </c>
      <c r="J54" s="69"/>
      <c r="K54" s="69"/>
      <c r="L54" s="69"/>
      <c r="M54" s="69"/>
      <c r="N54" s="69"/>
      <c r="O54" s="109" t="e">
        <f>(O29/1000)</f>
        <v>#DIV/0!</v>
      </c>
      <c r="Q54" s="119" t="s">
        <v>120</v>
      </c>
      <c r="R54" s="119"/>
    </row>
    <row r="55" spans="2:18" ht="13.9" customHeight="1" x14ac:dyDescent="0.15">
      <c r="B55" s="70" t="s">
        <v>62</v>
      </c>
      <c r="C55" s="69" t="s">
        <v>59</v>
      </c>
      <c r="D55" s="69"/>
      <c r="E55" s="69"/>
      <c r="F55" s="75" t="s">
        <v>80</v>
      </c>
      <c r="G55" s="107">
        <f>H54</f>
        <v>0</v>
      </c>
      <c r="H55" s="76"/>
      <c r="I55" s="70" t="s">
        <v>109</v>
      </c>
      <c r="J55" s="134"/>
      <c r="K55" s="135"/>
      <c r="L55" s="135"/>
      <c r="M55" s="128"/>
      <c r="N55" s="69"/>
      <c r="O55" s="77"/>
    </row>
    <row r="56" spans="2:18" ht="13.9" customHeight="1" x14ac:dyDescent="0.15">
      <c r="B56" s="70" t="s">
        <v>65</v>
      </c>
      <c r="C56" s="69" t="s">
        <v>60</v>
      </c>
      <c r="D56" s="69"/>
      <c r="E56" s="69"/>
      <c r="F56" s="69"/>
      <c r="G56" s="69"/>
      <c r="H56" s="69" t="s">
        <v>29</v>
      </c>
      <c r="I56" s="69"/>
      <c r="J56" s="69"/>
      <c r="K56" s="69"/>
      <c r="L56" s="69"/>
      <c r="M56" s="69"/>
      <c r="N56" s="69"/>
      <c r="O56" s="109" t="e">
        <f>O30</f>
        <v>#DIV/0!</v>
      </c>
    </row>
    <row r="57" spans="2:18" ht="13.9" customHeight="1" x14ac:dyDescent="0.15">
      <c r="B57" s="70" t="s">
        <v>30</v>
      </c>
      <c r="C57" s="69" t="s">
        <v>5</v>
      </c>
      <c r="D57" s="69"/>
      <c r="E57" s="69"/>
      <c r="F57" s="69" t="s">
        <v>31</v>
      </c>
      <c r="G57" s="69"/>
      <c r="H57" s="76"/>
      <c r="I57" s="70" t="s">
        <v>109</v>
      </c>
      <c r="J57" s="134"/>
      <c r="K57" s="135"/>
      <c r="L57" s="135"/>
      <c r="M57" s="128"/>
      <c r="N57" s="70"/>
      <c r="O57" s="69"/>
    </row>
    <row r="58" spans="2:18" ht="13.9" customHeight="1" x14ac:dyDescent="0.15">
      <c r="B58" s="69"/>
      <c r="C58" s="69"/>
      <c r="D58" s="69"/>
      <c r="E58" s="69"/>
      <c r="F58" s="69"/>
      <c r="G58" s="69"/>
      <c r="H58" s="69"/>
      <c r="I58" s="69"/>
      <c r="J58" s="69"/>
      <c r="K58" s="69"/>
      <c r="L58" s="69"/>
      <c r="M58" s="69"/>
      <c r="N58" s="69"/>
      <c r="O58" s="69"/>
    </row>
    <row r="59" spans="2:18" ht="13.9" customHeight="1" x14ac:dyDescent="0.15">
      <c r="B59" s="69"/>
      <c r="C59" s="69"/>
      <c r="D59" s="69"/>
      <c r="E59" s="69"/>
      <c r="F59" s="69"/>
      <c r="G59" s="69"/>
      <c r="H59" s="69"/>
      <c r="I59" s="69"/>
      <c r="J59" s="69"/>
      <c r="K59" s="69"/>
      <c r="L59" s="69"/>
      <c r="M59" s="69"/>
      <c r="N59" s="69"/>
      <c r="O59" s="69"/>
    </row>
    <row r="60" spans="2:18" ht="13.9" customHeight="1" x14ac:dyDescent="0.15">
      <c r="B60" s="69" t="s">
        <v>6</v>
      </c>
      <c r="C60" s="69"/>
      <c r="D60" s="71" t="s">
        <v>79</v>
      </c>
      <c r="E60" s="72"/>
      <c r="F60" s="72"/>
      <c r="G60" s="72"/>
      <c r="H60" s="73"/>
      <c r="I60" s="72" t="s">
        <v>66</v>
      </c>
      <c r="J60" s="72"/>
      <c r="K60" s="72" t="s">
        <v>67</v>
      </c>
      <c r="L60" s="72"/>
      <c r="M60" s="69"/>
      <c r="N60" s="69"/>
      <c r="O60" s="69"/>
    </row>
    <row r="61" spans="2:18" ht="13.9" customHeight="1" x14ac:dyDescent="0.15">
      <c r="B61" s="69"/>
      <c r="C61" s="69" t="s">
        <v>70</v>
      </c>
      <c r="D61" s="69"/>
      <c r="E61" s="69"/>
      <c r="F61" s="69" t="s">
        <v>1</v>
      </c>
      <c r="G61" s="69"/>
      <c r="H61" s="69"/>
      <c r="I61" s="69"/>
      <c r="J61" s="69"/>
      <c r="K61" s="69"/>
      <c r="L61" s="69"/>
      <c r="M61" s="69"/>
      <c r="N61" s="69"/>
      <c r="O61" s="109" t="e">
        <f>(O62*H63+O64*H65)</f>
        <v>#DIV/0!</v>
      </c>
    </row>
    <row r="62" spans="2:18" ht="13.9" customHeight="1" x14ac:dyDescent="0.15">
      <c r="B62" s="70" t="s">
        <v>68</v>
      </c>
      <c r="C62" s="69" t="s">
        <v>61</v>
      </c>
      <c r="D62" s="69"/>
      <c r="E62" s="69"/>
      <c r="F62" s="69"/>
      <c r="G62" s="69"/>
      <c r="H62" s="74"/>
      <c r="I62" s="69" t="s">
        <v>78</v>
      </c>
      <c r="J62" s="69"/>
      <c r="K62" s="69"/>
      <c r="L62" s="69"/>
      <c r="M62" s="69"/>
      <c r="N62" s="69"/>
      <c r="O62" s="109" t="e">
        <f>(O41/1000)</f>
        <v>#DIV/0!</v>
      </c>
      <c r="Q62" s="119" t="s">
        <v>120</v>
      </c>
      <c r="R62" s="119"/>
    </row>
    <row r="63" spans="2:18" ht="13.9" customHeight="1" x14ac:dyDescent="0.15">
      <c r="B63" s="70" t="s">
        <v>69</v>
      </c>
      <c r="C63" s="69" t="s">
        <v>59</v>
      </c>
      <c r="D63" s="69"/>
      <c r="E63" s="69"/>
      <c r="F63" s="75" t="s">
        <v>80</v>
      </c>
      <c r="G63" s="107">
        <f>H62</f>
        <v>0</v>
      </c>
      <c r="H63" s="76"/>
      <c r="I63" s="70" t="s">
        <v>109</v>
      </c>
      <c r="J63" s="134"/>
      <c r="K63" s="135"/>
      <c r="L63" s="135"/>
      <c r="M63" s="128"/>
      <c r="N63" s="69"/>
      <c r="O63" s="77"/>
    </row>
    <row r="64" spans="2:18" ht="13.9" customHeight="1" x14ac:dyDescent="0.15">
      <c r="B64" s="70" t="s">
        <v>71</v>
      </c>
      <c r="C64" s="69" t="s">
        <v>72</v>
      </c>
      <c r="D64" s="69"/>
      <c r="E64" s="69"/>
      <c r="F64" s="69"/>
      <c r="G64" s="69"/>
      <c r="H64" s="69" t="s">
        <v>29</v>
      </c>
      <c r="I64" s="69"/>
      <c r="J64" s="69"/>
      <c r="K64" s="69"/>
      <c r="L64" s="69"/>
      <c r="M64" s="69"/>
      <c r="N64" s="69"/>
      <c r="O64" s="109" t="e">
        <f>O42</f>
        <v>#DIV/0!</v>
      </c>
    </row>
    <row r="65" spans="2:17" ht="13.9" customHeight="1" x14ac:dyDescent="0.15">
      <c r="B65" s="70" t="s">
        <v>30</v>
      </c>
      <c r="C65" s="69" t="s">
        <v>5</v>
      </c>
      <c r="D65" s="69"/>
      <c r="E65" s="69"/>
      <c r="F65" s="69" t="s">
        <v>31</v>
      </c>
      <c r="G65" s="69"/>
      <c r="H65" s="76"/>
      <c r="I65" s="70" t="s">
        <v>109</v>
      </c>
      <c r="J65" s="134"/>
      <c r="K65" s="135"/>
      <c r="L65" s="135"/>
      <c r="M65" s="128"/>
      <c r="N65" s="70"/>
      <c r="O65" s="78"/>
      <c r="P65" s="69"/>
    </row>
    <row r="66" spans="2:17" ht="13.9" customHeight="1" x14ac:dyDescent="0.15">
      <c r="B66" s="69"/>
      <c r="C66" s="69"/>
      <c r="D66" s="69"/>
      <c r="E66" s="69"/>
      <c r="F66" s="69"/>
      <c r="G66" s="69"/>
      <c r="H66" s="69"/>
      <c r="I66" s="69"/>
      <c r="J66" s="69"/>
      <c r="K66" s="69"/>
      <c r="L66" s="69"/>
      <c r="M66" s="69"/>
      <c r="N66" s="69"/>
      <c r="O66" s="69"/>
      <c r="P66" s="69"/>
    </row>
    <row r="67" spans="2:17" ht="13.9" customHeight="1" x14ac:dyDescent="0.15">
      <c r="B67" s="68" t="s">
        <v>114</v>
      </c>
      <c r="C67" s="69"/>
      <c r="D67" s="69"/>
      <c r="E67" s="69"/>
      <c r="F67" s="69"/>
      <c r="G67" s="69"/>
      <c r="H67" s="69"/>
      <c r="I67" s="69"/>
      <c r="J67" s="69"/>
      <c r="K67" s="69"/>
      <c r="L67" s="69"/>
      <c r="M67" s="69"/>
      <c r="N67" s="69"/>
      <c r="O67" s="69"/>
      <c r="P67" s="69"/>
    </row>
    <row r="68" spans="2:17" ht="13.9" customHeight="1" x14ac:dyDescent="0.15">
      <c r="B68" s="68"/>
      <c r="C68" s="69"/>
      <c r="D68" s="69"/>
      <c r="E68" s="69"/>
      <c r="F68" s="69"/>
      <c r="G68" s="69"/>
      <c r="H68" s="69"/>
      <c r="I68" s="69"/>
      <c r="J68" s="69"/>
      <c r="K68" s="69"/>
      <c r="L68" s="69"/>
      <c r="M68" s="69"/>
      <c r="N68" s="69"/>
      <c r="O68" s="69"/>
      <c r="P68" s="69"/>
    </row>
    <row r="69" spans="2:17" ht="13.9" customHeight="1" x14ac:dyDescent="0.15">
      <c r="B69" s="68"/>
      <c r="C69" s="69"/>
      <c r="D69" s="69"/>
      <c r="E69" s="69"/>
      <c r="F69" s="69"/>
      <c r="G69" s="69"/>
      <c r="H69" s="69"/>
      <c r="I69" s="69"/>
      <c r="J69" s="69"/>
      <c r="K69" s="69"/>
      <c r="L69" s="69"/>
      <c r="M69" s="69"/>
      <c r="N69" s="69"/>
      <c r="O69" s="69"/>
      <c r="P69" s="69"/>
    </row>
    <row r="70" spans="2:17" ht="13.9" customHeight="1" x14ac:dyDescent="0.15">
      <c r="B70" s="79"/>
      <c r="C70" s="80"/>
      <c r="D70" s="80"/>
      <c r="E70" s="80"/>
      <c r="F70" s="80"/>
      <c r="G70" s="80"/>
      <c r="H70" s="80"/>
      <c r="I70" s="80"/>
      <c r="J70" s="80"/>
      <c r="K70" s="80"/>
      <c r="L70" s="80"/>
      <c r="M70" s="80"/>
      <c r="N70" s="80"/>
      <c r="O70" s="80"/>
      <c r="P70" s="69"/>
    </row>
    <row r="71" spans="2:17" ht="13.9" customHeight="1" x14ac:dyDescent="0.15">
      <c r="B71" s="80"/>
      <c r="C71" s="80"/>
      <c r="D71" s="80"/>
      <c r="E71" s="80"/>
      <c r="F71" s="80"/>
      <c r="G71" s="80"/>
      <c r="H71" s="80"/>
      <c r="I71" s="80"/>
      <c r="J71" s="80"/>
      <c r="K71" s="80"/>
      <c r="L71" s="80"/>
      <c r="M71" s="80"/>
      <c r="N71" s="80"/>
      <c r="O71" s="80"/>
      <c r="P71" s="69"/>
    </row>
    <row r="72" spans="2:17" ht="13.9" customHeight="1" x14ac:dyDescent="0.15">
      <c r="B72" s="81"/>
      <c r="C72" s="81"/>
      <c r="D72" s="81"/>
      <c r="E72" s="81"/>
      <c r="F72" s="81"/>
      <c r="G72" s="81"/>
      <c r="H72" s="81"/>
      <c r="I72" s="81"/>
      <c r="J72" s="81"/>
      <c r="K72" s="81"/>
      <c r="L72" s="81"/>
      <c r="M72" s="81"/>
      <c r="N72" s="81"/>
      <c r="O72" s="81"/>
      <c r="P72" s="69"/>
    </row>
    <row r="73" spans="2:17" ht="13.9" customHeight="1" x14ac:dyDescent="0.15">
      <c r="B73" s="82" t="s">
        <v>149</v>
      </c>
      <c r="C73" s="83"/>
      <c r="D73" s="84" t="s">
        <v>107</v>
      </c>
      <c r="M73" s="69"/>
      <c r="N73" s="69"/>
      <c r="O73" s="69"/>
      <c r="P73" s="69"/>
    </row>
    <row r="74" spans="2:17" ht="13.9" customHeight="1" x14ac:dyDescent="0.15">
      <c r="B74" s="85" t="s">
        <v>107</v>
      </c>
      <c r="C74" s="86" t="s">
        <v>98</v>
      </c>
      <c r="D74" s="86" t="s">
        <v>99</v>
      </c>
      <c r="E74" s="86" t="s">
        <v>100</v>
      </c>
      <c r="F74" s="86" t="s">
        <v>101</v>
      </c>
      <c r="G74" s="86" t="s">
        <v>102</v>
      </c>
      <c r="H74" s="86" t="s">
        <v>103</v>
      </c>
      <c r="I74" s="86" t="s">
        <v>104</v>
      </c>
      <c r="J74" s="86" t="s">
        <v>105</v>
      </c>
      <c r="K74" s="86" t="s">
        <v>121</v>
      </c>
      <c r="L74" s="86" t="s">
        <v>122</v>
      </c>
      <c r="M74" s="86" t="s">
        <v>123</v>
      </c>
      <c r="N74" s="86" t="s">
        <v>124</v>
      </c>
      <c r="O74" s="87" t="s">
        <v>108</v>
      </c>
      <c r="Q74" s="88" t="s">
        <v>117</v>
      </c>
    </row>
    <row r="75" spans="2:17" ht="13.9" customHeight="1" x14ac:dyDescent="0.15">
      <c r="B75" s="89" t="s">
        <v>97</v>
      </c>
      <c r="C75" s="90"/>
      <c r="D75" s="90"/>
      <c r="E75" s="90"/>
      <c r="F75" s="90"/>
      <c r="G75" s="90"/>
      <c r="H75" s="90"/>
      <c r="I75" s="90"/>
      <c r="J75" s="90"/>
      <c r="K75" s="90"/>
      <c r="L75" s="90"/>
      <c r="M75" s="90"/>
      <c r="N75" s="90"/>
      <c r="O75" s="91"/>
      <c r="P75" s="69"/>
    </row>
    <row r="76" spans="2:17" ht="13.9" customHeight="1" x14ac:dyDescent="0.15">
      <c r="B76" s="92" t="s">
        <v>106</v>
      </c>
      <c r="C76" s="108" t="e">
        <f>ROUNDDOWN(($O$46*C75/$O$18),0)</f>
        <v>#DIV/0!</v>
      </c>
      <c r="D76" s="108" t="e">
        <f t="shared" ref="D76:N76" si="6">ROUNDDOWN(($O$46*D75/$O$18),0)</f>
        <v>#DIV/0!</v>
      </c>
      <c r="E76" s="108" t="e">
        <f t="shared" si="6"/>
        <v>#DIV/0!</v>
      </c>
      <c r="F76" s="108" t="e">
        <f t="shared" si="6"/>
        <v>#DIV/0!</v>
      </c>
      <c r="G76" s="108" t="e">
        <f t="shared" si="6"/>
        <v>#DIV/0!</v>
      </c>
      <c r="H76" s="108" t="e">
        <f t="shared" si="6"/>
        <v>#DIV/0!</v>
      </c>
      <c r="I76" s="108" t="e">
        <f t="shared" si="6"/>
        <v>#DIV/0!</v>
      </c>
      <c r="J76" s="108" t="e">
        <f t="shared" si="6"/>
        <v>#DIV/0!</v>
      </c>
      <c r="K76" s="108" t="e">
        <f t="shared" si="6"/>
        <v>#DIV/0!</v>
      </c>
      <c r="L76" s="108" t="e">
        <f t="shared" si="6"/>
        <v>#DIV/0!</v>
      </c>
      <c r="M76" s="108" t="e">
        <f t="shared" si="6"/>
        <v>#DIV/0!</v>
      </c>
      <c r="N76" s="108" t="e">
        <f t="shared" si="6"/>
        <v>#DIV/0!</v>
      </c>
      <c r="O76" s="108" t="e">
        <f>SUM(C76:N76)</f>
        <v>#DIV/0!</v>
      </c>
      <c r="P76" s="69"/>
    </row>
    <row r="77" spans="2:17" ht="13.9" customHeight="1" x14ac:dyDescent="0.15">
      <c r="B77" s="69"/>
      <c r="C77" s="93"/>
      <c r="D77" s="93"/>
      <c r="E77" s="93"/>
      <c r="F77" s="93"/>
      <c r="G77" s="93"/>
      <c r="H77" s="93"/>
      <c r="I77" s="93"/>
      <c r="J77" s="93"/>
      <c r="K77" s="93"/>
      <c r="L77" s="30"/>
      <c r="M77" s="94"/>
      <c r="N77" s="95"/>
      <c r="O77" s="95"/>
      <c r="P77" s="69"/>
    </row>
    <row r="78" spans="2:17" ht="13.9" customHeight="1" x14ac:dyDescent="0.15">
      <c r="B78" s="69"/>
      <c r="C78" s="69"/>
      <c r="D78" s="69"/>
      <c r="E78" s="69"/>
      <c r="F78" s="69"/>
      <c r="G78" s="69"/>
      <c r="H78" s="69"/>
      <c r="I78" s="69"/>
      <c r="J78" s="69"/>
      <c r="K78" s="69"/>
      <c r="L78" s="69"/>
      <c r="M78" s="69"/>
      <c r="N78" s="69"/>
      <c r="O78" s="110" t="e">
        <f>ROUNDDOWN(O76/C73,0)</f>
        <v>#DIV/0!</v>
      </c>
      <c r="P78" s="96" t="s">
        <v>115</v>
      </c>
    </row>
    <row r="79" spans="2:17" ht="13.9" customHeight="1" x14ac:dyDescent="0.15">
      <c r="B79" s="69"/>
      <c r="C79" s="69"/>
      <c r="D79" s="69"/>
      <c r="E79" s="69"/>
      <c r="F79" s="69"/>
      <c r="G79" s="69"/>
      <c r="H79" s="69"/>
      <c r="I79" s="69"/>
      <c r="J79" s="69"/>
      <c r="K79" s="69"/>
      <c r="L79" s="69"/>
      <c r="M79" s="69"/>
      <c r="N79" s="69"/>
      <c r="O79" s="97" t="s">
        <v>116</v>
      </c>
      <c r="P79" s="69"/>
    </row>
    <row r="80" spans="2:17" ht="13.9" customHeight="1" x14ac:dyDescent="0.15">
      <c r="B80" s="69"/>
      <c r="C80" s="69"/>
      <c r="D80" s="69"/>
      <c r="E80" s="69"/>
      <c r="F80" s="69"/>
      <c r="G80" s="69"/>
      <c r="H80" s="69"/>
      <c r="I80" s="69"/>
      <c r="J80" s="69"/>
      <c r="K80" s="69"/>
      <c r="L80" s="69"/>
      <c r="M80" s="69"/>
      <c r="N80" s="69"/>
      <c r="O80" s="69"/>
      <c r="P80" s="69"/>
    </row>
    <row r="81" spans="2:16" ht="13.9" customHeight="1" x14ac:dyDescent="0.15">
      <c r="B81" s="69"/>
      <c r="C81" s="69"/>
      <c r="D81" s="69"/>
      <c r="E81" s="69"/>
      <c r="F81" s="69"/>
      <c r="G81" s="69"/>
      <c r="H81" s="69"/>
      <c r="I81" s="69"/>
      <c r="J81" s="69"/>
      <c r="K81" s="69"/>
      <c r="L81" s="69"/>
      <c r="M81" s="69"/>
      <c r="N81" s="69"/>
      <c r="O81" s="69"/>
      <c r="P81" s="69"/>
    </row>
    <row r="82" spans="2:16" ht="13.9" customHeight="1" x14ac:dyDescent="0.15">
      <c r="B82" s="69"/>
      <c r="C82" s="69"/>
      <c r="D82" s="69"/>
      <c r="E82" s="69"/>
      <c r="F82" s="69"/>
      <c r="G82" s="69"/>
      <c r="H82" s="69"/>
      <c r="I82" s="69"/>
      <c r="J82" s="69"/>
      <c r="K82" s="69"/>
      <c r="L82" s="69"/>
      <c r="M82" s="69"/>
      <c r="N82" s="69"/>
      <c r="O82" s="69"/>
      <c r="P82" s="69"/>
    </row>
    <row r="83" spans="2:16" ht="13.9" customHeight="1" x14ac:dyDescent="0.15">
      <c r="B83" s="69"/>
      <c r="C83" s="69"/>
      <c r="D83" s="69"/>
      <c r="E83" s="69"/>
      <c r="F83" s="69"/>
      <c r="G83" s="69"/>
      <c r="H83" s="69"/>
      <c r="I83" s="69"/>
      <c r="J83" s="69"/>
      <c r="K83" s="69"/>
      <c r="L83" s="69"/>
      <c r="M83" s="69"/>
      <c r="N83" s="69"/>
      <c r="O83" s="69"/>
      <c r="P83" s="69"/>
    </row>
    <row r="84" spans="2:16" ht="13.9" customHeight="1" x14ac:dyDescent="0.15">
      <c r="B84" s="69"/>
      <c r="C84" s="69"/>
      <c r="D84" s="69"/>
      <c r="E84" s="69"/>
      <c r="F84" s="69"/>
      <c r="G84" s="69"/>
      <c r="H84" s="69"/>
      <c r="I84" s="69"/>
      <c r="J84" s="69"/>
      <c r="K84" s="69"/>
      <c r="L84" s="69"/>
      <c r="M84" s="69"/>
      <c r="N84" s="69"/>
      <c r="O84" s="69"/>
      <c r="P84" s="69"/>
    </row>
  </sheetData>
  <sheetProtection algorithmName="SHA-512" hashValue="VWV96JkKy7NXyiUS6VvlWRFKoyTX1uMJqMJ5I+NRW2/UApXQADDh+i6Bh0N7KG+b937YkQgtZrKWnQkgkdtr6Q==" saltValue="o49Kcq7Oy7/JjA+LxWYYpg==" spinCount="100000" sheet="1" objects="1" scenarios="1"/>
  <mergeCells count="51">
    <mergeCell ref="J63:M63"/>
    <mergeCell ref="J65:M65"/>
    <mergeCell ref="C37:D37"/>
    <mergeCell ref="H37:I37"/>
    <mergeCell ref="J37:N37"/>
    <mergeCell ref="C38:D38"/>
    <mergeCell ref="C39:D39"/>
    <mergeCell ref="G39:H39"/>
    <mergeCell ref="J39:K39"/>
    <mergeCell ref="B33:B37"/>
    <mergeCell ref="C33:D33"/>
    <mergeCell ref="E33:G33"/>
    <mergeCell ref="H33:I33"/>
    <mergeCell ref="J33:K33"/>
    <mergeCell ref="C34:D34"/>
    <mergeCell ref="E34:G34"/>
    <mergeCell ref="C35:D35"/>
    <mergeCell ref="J35:K35"/>
    <mergeCell ref="C36:D36"/>
    <mergeCell ref="H36:I36"/>
    <mergeCell ref="J36:K36"/>
    <mergeCell ref="B21:B25"/>
    <mergeCell ref="C21:D21"/>
    <mergeCell ref="E21:G21"/>
    <mergeCell ref="H21:I21"/>
    <mergeCell ref="C22:D22"/>
    <mergeCell ref="E22:G22"/>
    <mergeCell ref="C23:D23"/>
    <mergeCell ref="C24:D24"/>
    <mergeCell ref="H24:I24"/>
    <mergeCell ref="C25:D25"/>
    <mergeCell ref="H25:I25"/>
    <mergeCell ref="C4:J4"/>
    <mergeCell ref="B5:B7"/>
    <mergeCell ref="D5:J5"/>
    <mergeCell ref="D6:F6"/>
    <mergeCell ref="H6:J6"/>
    <mergeCell ref="C8:J8"/>
    <mergeCell ref="Q41:R41"/>
    <mergeCell ref="Q29:R29"/>
    <mergeCell ref="Q54:R54"/>
    <mergeCell ref="Q62:R62"/>
    <mergeCell ref="J23:K23"/>
    <mergeCell ref="J24:K24"/>
    <mergeCell ref="J25:N25"/>
    <mergeCell ref="C26:D26"/>
    <mergeCell ref="C27:D27"/>
    <mergeCell ref="G27:H27"/>
    <mergeCell ref="J27:K27"/>
    <mergeCell ref="J55:M55"/>
    <mergeCell ref="J57:M57"/>
  </mergeCells>
  <phoneticPr fontId="1"/>
  <pageMargins left="0.25" right="0.25" top="0.75" bottom="0.75" header="0.3" footer="0.3"/>
  <pageSetup paperSize="9" scale="85" fitToHeight="0" orientation="landscape" r:id="rId1"/>
  <rowBreaks count="1" manualBreakCount="1">
    <brk id="44"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D082-AFB9-4620-83E3-D9DDFEBACD54}">
  <sheetPr>
    <pageSetUpPr fitToPage="1"/>
  </sheetPr>
  <dimension ref="B6:R88"/>
  <sheetViews>
    <sheetView view="pageBreakPreview" zoomScaleNormal="85" zoomScaleSheetLayoutView="100" workbookViewId="0">
      <selection activeCell="B6" sqref="B6"/>
    </sheetView>
  </sheetViews>
  <sheetFormatPr defaultRowHeight="13.9" customHeight="1" x14ac:dyDescent="0.15"/>
  <cols>
    <col min="1" max="1" width="2" style="1" customWidth="1"/>
    <col min="2" max="2" width="25.625" style="1" customWidth="1"/>
    <col min="3" max="14" width="9.75" style="1" customWidth="1"/>
    <col min="15" max="15" width="14" style="1" customWidth="1"/>
    <col min="16" max="16" width="12"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6" spans="2:15" ht="20.25" customHeight="1" x14ac:dyDescent="0.15">
      <c r="B6" s="98" t="s">
        <v>159</v>
      </c>
      <c r="C6" s="99"/>
      <c r="D6" s="99"/>
      <c r="E6" s="99"/>
      <c r="F6" s="99"/>
      <c r="G6" s="99"/>
    </row>
    <row r="8" spans="2:15" ht="13.9" customHeight="1" x14ac:dyDescent="0.15">
      <c r="B8" s="2" t="s">
        <v>7</v>
      </c>
      <c r="C8" s="153"/>
      <c r="D8" s="153"/>
      <c r="E8" s="153"/>
      <c r="F8" s="153"/>
      <c r="G8" s="153"/>
      <c r="H8" s="153"/>
      <c r="I8" s="153"/>
      <c r="J8" s="153"/>
      <c r="K8" s="3"/>
    </row>
    <row r="9" spans="2:15" ht="13.9" customHeight="1" x14ac:dyDescent="0.15">
      <c r="B9" s="150" t="s">
        <v>8</v>
      </c>
      <c r="C9" s="2" t="s">
        <v>9</v>
      </c>
      <c r="D9" s="153"/>
      <c r="E9" s="154"/>
      <c r="F9" s="154"/>
      <c r="G9" s="154"/>
      <c r="H9" s="154"/>
      <c r="I9" s="154"/>
      <c r="J9" s="154"/>
      <c r="K9" s="5"/>
      <c r="O9" s="6"/>
    </row>
    <row r="10" spans="2:15" ht="13.9" customHeight="1" x14ac:dyDescent="0.15">
      <c r="B10" s="151"/>
      <c r="C10" s="2" t="s">
        <v>10</v>
      </c>
      <c r="D10" s="155"/>
      <c r="E10" s="156"/>
      <c r="F10" s="157"/>
      <c r="G10" s="2" t="s">
        <v>11</v>
      </c>
      <c r="H10" s="155"/>
      <c r="I10" s="156"/>
      <c r="J10" s="157"/>
      <c r="K10" s="9"/>
      <c r="L10" s="6"/>
      <c r="M10" s="6"/>
      <c r="N10" s="6"/>
      <c r="O10" s="6"/>
    </row>
    <row r="11" spans="2:15" ht="13.9" customHeight="1" x14ac:dyDescent="0.15">
      <c r="B11" s="152"/>
      <c r="C11" s="2" t="s">
        <v>92</v>
      </c>
      <c r="D11" s="10"/>
      <c r="E11" s="11" t="s">
        <v>93</v>
      </c>
      <c r="F11" s="7"/>
      <c r="G11" s="12"/>
      <c r="H11" s="7"/>
      <c r="I11" s="7"/>
      <c r="J11" s="8"/>
      <c r="K11" s="9"/>
      <c r="L11" s="6"/>
      <c r="M11" s="6"/>
      <c r="N11" s="13"/>
      <c r="O11" s="14" t="s">
        <v>111</v>
      </c>
    </row>
    <row r="12" spans="2:15" ht="13.9" customHeight="1" x14ac:dyDescent="0.15">
      <c r="B12" s="15" t="s">
        <v>32</v>
      </c>
      <c r="C12" s="147"/>
      <c r="D12" s="148"/>
      <c r="E12" s="148"/>
      <c r="F12" s="148"/>
      <c r="G12" s="148"/>
      <c r="H12" s="148"/>
      <c r="I12" s="148"/>
      <c r="J12" s="149"/>
      <c r="K12" s="9"/>
      <c r="L12" s="6"/>
      <c r="M12" s="6"/>
      <c r="N12" s="100"/>
      <c r="O12" s="16" t="s">
        <v>112</v>
      </c>
    </row>
    <row r="13" spans="2:15" ht="13.9" customHeight="1" x14ac:dyDescent="0.15">
      <c r="B13" s="17"/>
      <c r="C13" s="18"/>
      <c r="D13" s="19"/>
      <c r="E13" s="19"/>
      <c r="F13" s="19"/>
      <c r="G13" s="19"/>
      <c r="H13" s="19"/>
      <c r="I13" s="19"/>
      <c r="J13" s="19"/>
      <c r="K13" s="20"/>
      <c r="L13" s="20"/>
      <c r="M13" s="20"/>
      <c r="N13" s="20"/>
    </row>
    <row r="14" spans="2:15" ht="13.9" customHeight="1" x14ac:dyDescent="0.15">
      <c r="B14" s="21" t="s">
        <v>84</v>
      </c>
      <c r="C14" s="22"/>
      <c r="D14" s="23"/>
      <c r="E14" s="23"/>
      <c r="F14" s="23"/>
      <c r="G14" s="23"/>
      <c r="H14" s="23"/>
      <c r="I14" s="23"/>
      <c r="J14" s="23"/>
      <c r="K14" s="20"/>
      <c r="L14" s="20"/>
      <c r="M14" s="20"/>
      <c r="N14" s="20"/>
    </row>
    <row r="15" spans="2:15" ht="13.9" customHeight="1" x14ac:dyDescent="0.15">
      <c r="B15" s="21"/>
      <c r="C15" s="24" t="s">
        <v>12</v>
      </c>
      <c r="D15" s="24" t="s">
        <v>13</v>
      </c>
      <c r="E15" s="24" t="s">
        <v>14</v>
      </c>
      <c r="F15" s="24" t="s">
        <v>15</v>
      </c>
      <c r="G15" s="24" t="s">
        <v>16</v>
      </c>
      <c r="H15" s="24" t="s">
        <v>17</v>
      </c>
      <c r="I15" s="24" t="s">
        <v>18</v>
      </c>
      <c r="J15" s="24" t="s">
        <v>19</v>
      </c>
      <c r="K15" s="24" t="s">
        <v>20</v>
      </c>
      <c r="L15" s="24" t="s">
        <v>21</v>
      </c>
      <c r="M15" s="24" t="s">
        <v>22</v>
      </c>
      <c r="N15" s="24" t="s">
        <v>23</v>
      </c>
      <c r="O15" s="25" t="s">
        <v>94</v>
      </c>
    </row>
    <row r="16" spans="2:15" ht="13.9" customHeight="1" x14ac:dyDescent="0.15">
      <c r="B16" s="26" t="s">
        <v>33</v>
      </c>
      <c r="C16" s="27"/>
      <c r="D16" s="27"/>
      <c r="E16" s="27"/>
      <c r="F16" s="27"/>
      <c r="G16" s="27"/>
      <c r="H16" s="27"/>
      <c r="I16" s="27"/>
      <c r="J16" s="27"/>
      <c r="K16" s="27"/>
      <c r="L16" s="27"/>
      <c r="M16" s="27"/>
      <c r="N16" s="27"/>
      <c r="O16" s="25" t="s">
        <v>95</v>
      </c>
    </row>
    <row r="17" spans="2:17" ht="13.9" customHeight="1" x14ac:dyDescent="0.15">
      <c r="B17" s="26" t="s">
        <v>85</v>
      </c>
      <c r="C17" s="27"/>
      <c r="D17" s="27"/>
      <c r="E17" s="27"/>
      <c r="F17" s="27"/>
      <c r="G17" s="27"/>
      <c r="H17" s="27"/>
      <c r="I17" s="27"/>
      <c r="J17" s="27"/>
      <c r="K17" s="27"/>
      <c r="L17" s="27"/>
      <c r="M17" s="27"/>
      <c r="N17" s="27"/>
      <c r="O17" s="25" t="s">
        <v>96</v>
      </c>
    </row>
    <row r="18" spans="2:17" ht="13.9" customHeight="1" x14ac:dyDescent="0.15">
      <c r="B18" s="26" t="s">
        <v>86</v>
      </c>
      <c r="C18" s="27"/>
      <c r="D18" s="27"/>
      <c r="E18" s="27"/>
      <c r="F18" s="27"/>
      <c r="G18" s="27"/>
      <c r="H18" s="27"/>
      <c r="I18" s="27"/>
      <c r="J18" s="27"/>
      <c r="K18" s="27"/>
      <c r="L18" s="27"/>
      <c r="M18" s="27"/>
      <c r="N18" s="27"/>
      <c r="O18" s="28"/>
    </row>
    <row r="19" spans="2:17" ht="13.9" customHeight="1" x14ac:dyDescent="0.15">
      <c r="B19" s="26" t="s">
        <v>87</v>
      </c>
      <c r="C19" s="101">
        <f>ROUND((4.19*C18*(C17-C16)*60/1000),0)</f>
        <v>0</v>
      </c>
      <c r="D19" s="101">
        <f t="shared" ref="D19:N19" si="0">ROUND((4.19*D18*(D17-D16)*60/1000),0)</f>
        <v>0</v>
      </c>
      <c r="E19" s="101">
        <f t="shared" si="0"/>
        <v>0</v>
      </c>
      <c r="F19" s="101">
        <f t="shared" si="0"/>
        <v>0</v>
      </c>
      <c r="G19" s="101">
        <f t="shared" si="0"/>
        <v>0</v>
      </c>
      <c r="H19" s="101">
        <f t="shared" si="0"/>
        <v>0</v>
      </c>
      <c r="I19" s="101">
        <f t="shared" si="0"/>
        <v>0</v>
      </c>
      <c r="J19" s="101">
        <f t="shared" si="0"/>
        <v>0</v>
      </c>
      <c r="K19" s="101">
        <f t="shared" si="0"/>
        <v>0</v>
      </c>
      <c r="L19" s="101">
        <f t="shared" si="0"/>
        <v>0</v>
      </c>
      <c r="M19" s="101">
        <f t="shared" si="0"/>
        <v>0</v>
      </c>
      <c r="N19" s="101">
        <f t="shared" si="0"/>
        <v>0</v>
      </c>
      <c r="O19" s="29"/>
    </row>
    <row r="20" spans="2:17" ht="13.9" customHeight="1" x14ac:dyDescent="0.15">
      <c r="B20" s="26" t="s">
        <v>34</v>
      </c>
      <c r="C20" s="27"/>
      <c r="D20" s="27"/>
      <c r="E20" s="27"/>
      <c r="F20" s="27"/>
      <c r="G20" s="27"/>
      <c r="H20" s="27"/>
      <c r="I20" s="27"/>
      <c r="J20" s="27"/>
      <c r="K20" s="27"/>
      <c r="L20" s="27"/>
      <c r="M20" s="27"/>
      <c r="N20" s="27"/>
      <c r="O20" s="30"/>
    </row>
    <row r="21" spans="2:17" ht="13.9" customHeight="1" x14ac:dyDescent="0.15">
      <c r="B21" s="26" t="s">
        <v>35</v>
      </c>
      <c r="C21" s="31"/>
      <c r="D21" s="31"/>
      <c r="E21" s="31"/>
      <c r="F21" s="31"/>
      <c r="G21" s="31"/>
      <c r="H21" s="31"/>
      <c r="I21" s="31"/>
      <c r="J21" s="31"/>
      <c r="K21" s="31"/>
      <c r="L21" s="31"/>
      <c r="M21" s="31"/>
      <c r="N21" s="31"/>
      <c r="O21" s="32" t="s">
        <v>97</v>
      </c>
    </row>
    <row r="22" spans="2:17" ht="13.9" customHeight="1" x14ac:dyDescent="0.15">
      <c r="B22" s="26" t="s">
        <v>36</v>
      </c>
      <c r="C22" s="101">
        <f>C19*C20*C21</f>
        <v>0</v>
      </c>
      <c r="D22" s="101">
        <f t="shared" ref="D22:N22" si="1">D19*D20*D21</f>
        <v>0</v>
      </c>
      <c r="E22" s="101">
        <f t="shared" si="1"/>
        <v>0</v>
      </c>
      <c r="F22" s="101">
        <f t="shared" si="1"/>
        <v>0</v>
      </c>
      <c r="G22" s="101">
        <f t="shared" si="1"/>
        <v>0</v>
      </c>
      <c r="H22" s="101">
        <f t="shared" si="1"/>
        <v>0</v>
      </c>
      <c r="I22" s="101">
        <f t="shared" si="1"/>
        <v>0</v>
      </c>
      <c r="J22" s="101">
        <f t="shared" si="1"/>
        <v>0</v>
      </c>
      <c r="K22" s="101">
        <f t="shared" si="1"/>
        <v>0</v>
      </c>
      <c r="L22" s="101">
        <f t="shared" si="1"/>
        <v>0</v>
      </c>
      <c r="M22" s="101">
        <f t="shared" si="1"/>
        <v>0</v>
      </c>
      <c r="N22" s="101">
        <f t="shared" si="1"/>
        <v>0</v>
      </c>
      <c r="O22" s="102">
        <f>SUM(C22:N22)</f>
        <v>0</v>
      </c>
    </row>
    <row r="23" spans="2:17" ht="13.9" customHeight="1" x14ac:dyDescent="0.15">
      <c r="B23" s="33"/>
      <c r="C23" s="34"/>
      <c r="D23" s="34"/>
      <c r="E23" s="34"/>
      <c r="F23" s="34"/>
      <c r="G23" s="34"/>
      <c r="H23" s="34"/>
      <c r="I23" s="34"/>
      <c r="J23" s="34"/>
      <c r="K23" s="35"/>
      <c r="L23" s="35"/>
      <c r="M23" s="35"/>
      <c r="N23" s="35"/>
    </row>
    <row r="24" spans="2:17" ht="13.9" customHeight="1" x14ac:dyDescent="0.15">
      <c r="B24" s="36" t="s">
        <v>151</v>
      </c>
      <c r="C24" s="22"/>
      <c r="D24" s="23"/>
      <c r="E24" s="23"/>
      <c r="F24" s="23"/>
      <c r="G24" s="23"/>
      <c r="H24" s="37"/>
      <c r="I24" s="37"/>
      <c r="J24" s="37"/>
      <c r="K24" s="20"/>
      <c r="L24" s="20"/>
      <c r="M24" s="20"/>
      <c r="N24" s="20"/>
    </row>
    <row r="25" spans="2:17" ht="13.9" customHeight="1" x14ac:dyDescent="0.15">
      <c r="B25" s="136" t="s">
        <v>152</v>
      </c>
      <c r="C25" s="129" t="s">
        <v>38</v>
      </c>
      <c r="D25" s="128"/>
      <c r="E25" s="140"/>
      <c r="F25" s="135"/>
      <c r="G25" s="128"/>
      <c r="H25" s="141"/>
      <c r="I25" s="142"/>
      <c r="J25" s="39"/>
      <c r="K25" s="40"/>
    </row>
    <row r="26" spans="2:17" ht="13.9" customHeight="1" x14ac:dyDescent="0.15">
      <c r="B26" s="137"/>
      <c r="C26" s="145" t="s">
        <v>42</v>
      </c>
      <c r="D26" s="146"/>
      <c r="E26" s="140"/>
      <c r="F26" s="135"/>
      <c r="G26" s="128"/>
      <c r="H26" s="41"/>
      <c r="I26" s="42"/>
      <c r="J26" s="43"/>
      <c r="K26" s="44"/>
    </row>
    <row r="27" spans="2:17" ht="13.9" customHeight="1" x14ac:dyDescent="0.15">
      <c r="B27" s="138"/>
      <c r="C27" s="129" t="s">
        <v>90</v>
      </c>
      <c r="D27" s="128"/>
      <c r="E27" s="27"/>
      <c r="F27" s="45" t="s">
        <v>91</v>
      </c>
      <c r="G27" s="45"/>
      <c r="H27" s="11" t="s">
        <v>45</v>
      </c>
      <c r="I27" s="46"/>
      <c r="J27" s="127"/>
      <c r="K27" s="128"/>
    </row>
    <row r="28" spans="2:17" ht="13.9" customHeight="1" x14ac:dyDescent="0.15">
      <c r="B28" s="138"/>
      <c r="C28" s="129" t="s">
        <v>39</v>
      </c>
      <c r="D28" s="128"/>
      <c r="E28" s="31"/>
      <c r="F28" s="47" t="s">
        <v>40</v>
      </c>
      <c r="G28" s="47"/>
      <c r="H28" s="120" t="s">
        <v>46</v>
      </c>
      <c r="I28" s="121"/>
      <c r="J28" s="158"/>
      <c r="K28" s="159"/>
      <c r="L28" s="48"/>
      <c r="M28" s="49" t="s">
        <v>49</v>
      </c>
    </row>
    <row r="29" spans="2:17" ht="13.9" customHeight="1" x14ac:dyDescent="0.15">
      <c r="B29" s="139"/>
      <c r="C29" s="120" t="s">
        <v>43</v>
      </c>
      <c r="D29" s="121"/>
      <c r="E29" s="50"/>
      <c r="F29" s="1" t="s">
        <v>44</v>
      </c>
      <c r="H29" s="120" t="s">
        <v>110</v>
      </c>
      <c r="I29" s="121"/>
      <c r="J29" s="127"/>
      <c r="K29" s="132"/>
      <c r="L29" s="133"/>
      <c r="M29" s="133"/>
      <c r="N29" s="121"/>
    </row>
    <row r="30" spans="2:17" ht="13.9" customHeight="1" x14ac:dyDescent="0.15">
      <c r="B30" s="6"/>
      <c r="C30" s="120" t="s">
        <v>50</v>
      </c>
      <c r="D30" s="121"/>
      <c r="E30" s="51"/>
      <c r="F30" s="52"/>
      <c r="G30" s="52"/>
      <c r="H30" s="53"/>
      <c r="I30" s="54"/>
      <c r="J30" s="55"/>
      <c r="K30" s="56"/>
      <c r="Q30" s="57" t="s">
        <v>125</v>
      </c>
    </row>
    <row r="31" spans="2:17" ht="13.9" customHeight="1" x14ac:dyDescent="0.15">
      <c r="B31" s="28"/>
      <c r="C31" s="122"/>
      <c r="D31" s="123"/>
      <c r="E31" s="58"/>
      <c r="F31" s="28"/>
      <c r="G31" s="124"/>
      <c r="H31" s="125"/>
      <c r="I31" s="59"/>
      <c r="J31" s="124"/>
      <c r="K31" s="126"/>
      <c r="L31" s="60"/>
      <c r="M31" s="28"/>
      <c r="N31" s="28"/>
    </row>
    <row r="32" spans="2:17" ht="13.9" customHeight="1" x14ac:dyDescent="0.15">
      <c r="B32" s="28"/>
      <c r="C32" s="24" t="s">
        <v>12</v>
      </c>
      <c r="D32" s="24" t="s">
        <v>13</v>
      </c>
      <c r="E32" s="24" t="s">
        <v>14</v>
      </c>
      <c r="F32" s="24" t="s">
        <v>15</v>
      </c>
      <c r="G32" s="24" t="s">
        <v>16</v>
      </c>
      <c r="H32" s="24" t="s">
        <v>17</v>
      </c>
      <c r="I32" s="24" t="s">
        <v>18</v>
      </c>
      <c r="J32" s="24" t="s">
        <v>19</v>
      </c>
      <c r="K32" s="24" t="s">
        <v>20</v>
      </c>
      <c r="L32" s="24" t="s">
        <v>21</v>
      </c>
      <c r="M32" s="24" t="s">
        <v>22</v>
      </c>
      <c r="N32" s="24" t="s">
        <v>23</v>
      </c>
      <c r="O32" s="61" t="s">
        <v>24</v>
      </c>
    </row>
    <row r="33" spans="2:18" ht="13.9" customHeight="1" x14ac:dyDescent="0.15">
      <c r="B33" s="4" t="s">
        <v>139</v>
      </c>
      <c r="C33" s="101" t="e">
        <f>ROUND((C22/($E$28/100*$J$28/1000)),0)</f>
        <v>#DIV/0!</v>
      </c>
      <c r="D33" s="101" t="e">
        <f t="shared" ref="D33:N33" si="2">ROUND((D22/($E$28/100*$J$28/1000)),0)</f>
        <v>#DIV/0!</v>
      </c>
      <c r="E33" s="101" t="e">
        <f t="shared" si="2"/>
        <v>#DIV/0!</v>
      </c>
      <c r="F33" s="101" t="e">
        <f t="shared" si="2"/>
        <v>#DIV/0!</v>
      </c>
      <c r="G33" s="101" t="e">
        <f t="shared" si="2"/>
        <v>#DIV/0!</v>
      </c>
      <c r="H33" s="101" t="e">
        <f t="shared" si="2"/>
        <v>#DIV/0!</v>
      </c>
      <c r="I33" s="101" t="e">
        <f t="shared" si="2"/>
        <v>#DIV/0!</v>
      </c>
      <c r="J33" s="101" t="e">
        <f t="shared" si="2"/>
        <v>#DIV/0!</v>
      </c>
      <c r="K33" s="101" t="e">
        <f t="shared" si="2"/>
        <v>#DIV/0!</v>
      </c>
      <c r="L33" s="101" t="e">
        <f t="shared" si="2"/>
        <v>#DIV/0!</v>
      </c>
      <c r="M33" s="101" t="e">
        <f t="shared" si="2"/>
        <v>#DIV/0!</v>
      </c>
      <c r="N33" s="101" t="e">
        <f t="shared" si="2"/>
        <v>#DIV/0!</v>
      </c>
      <c r="O33" s="102" t="e">
        <f>SUM(C33:N33)</f>
        <v>#DIV/0!</v>
      </c>
      <c r="P33" s="62"/>
      <c r="Q33" s="119" t="s">
        <v>120</v>
      </c>
      <c r="R33" s="119"/>
    </row>
    <row r="34" spans="2:18" ht="13.9" customHeight="1" x14ac:dyDescent="0.15">
      <c r="B34" s="4" t="s">
        <v>140</v>
      </c>
      <c r="C34" s="103" t="e">
        <f>ROUND(((C19/($E$27*$E$30))*$E$29*$E$30*C20*C21/1000),2)</f>
        <v>#DIV/0!</v>
      </c>
      <c r="D34" s="103" t="e">
        <f t="shared" ref="D34:N34" si="3">ROUND(((D19/($E$27*$E$30))*$E$29*$E$30*D20*D21/1000),2)</f>
        <v>#DIV/0!</v>
      </c>
      <c r="E34" s="103" t="e">
        <f t="shared" si="3"/>
        <v>#DIV/0!</v>
      </c>
      <c r="F34" s="103" t="e">
        <f t="shared" si="3"/>
        <v>#DIV/0!</v>
      </c>
      <c r="G34" s="103" t="e">
        <f t="shared" si="3"/>
        <v>#DIV/0!</v>
      </c>
      <c r="H34" s="103" t="e">
        <f t="shared" si="3"/>
        <v>#DIV/0!</v>
      </c>
      <c r="I34" s="103" t="e">
        <f t="shared" si="3"/>
        <v>#DIV/0!</v>
      </c>
      <c r="J34" s="103" t="e">
        <f t="shared" si="3"/>
        <v>#DIV/0!</v>
      </c>
      <c r="K34" s="103" t="e">
        <f t="shared" si="3"/>
        <v>#DIV/0!</v>
      </c>
      <c r="L34" s="103" t="e">
        <f t="shared" si="3"/>
        <v>#DIV/0!</v>
      </c>
      <c r="M34" s="103" t="e">
        <f t="shared" si="3"/>
        <v>#DIV/0!</v>
      </c>
      <c r="N34" s="103" t="e">
        <f t="shared" si="3"/>
        <v>#DIV/0!</v>
      </c>
      <c r="O34" s="104" t="e">
        <f>SUM(C34:N34)</f>
        <v>#DIV/0!</v>
      </c>
      <c r="P34" s="1" t="s">
        <v>76</v>
      </c>
    </row>
    <row r="35" spans="2:18" ht="13.9" customHeight="1" x14ac:dyDescent="0.15">
      <c r="B35" s="33"/>
      <c r="C35" s="1" t="s">
        <v>89</v>
      </c>
      <c r="D35" s="34"/>
      <c r="E35" s="34"/>
      <c r="F35" s="34"/>
      <c r="G35" s="34"/>
      <c r="H35" s="34"/>
      <c r="I35" s="34"/>
      <c r="J35" s="34"/>
      <c r="K35" s="34"/>
      <c r="L35" s="34"/>
      <c r="M35" s="34"/>
      <c r="N35" s="34"/>
      <c r="O35" s="63"/>
    </row>
    <row r="36" spans="2:18" ht="13.9" customHeight="1" x14ac:dyDescent="0.15">
      <c r="B36" s="64" t="s">
        <v>53</v>
      </c>
      <c r="C36" s="35"/>
      <c r="D36" s="35"/>
      <c r="E36" s="35"/>
      <c r="F36" s="35"/>
      <c r="G36" s="35"/>
      <c r="H36" s="35"/>
      <c r="I36" s="35"/>
      <c r="J36" s="35"/>
      <c r="K36" s="35"/>
      <c r="L36" s="35"/>
      <c r="M36" s="35"/>
      <c r="N36" s="35"/>
    </row>
    <row r="37" spans="2:18" ht="13.9" customHeight="1" x14ac:dyDescent="0.15">
      <c r="B37" s="136" t="s">
        <v>54</v>
      </c>
      <c r="C37" s="129" t="s">
        <v>38</v>
      </c>
      <c r="D37" s="128"/>
      <c r="E37" s="140"/>
      <c r="F37" s="135"/>
      <c r="G37" s="128"/>
      <c r="H37" s="141"/>
      <c r="I37" s="142"/>
      <c r="J37" s="143"/>
      <c r="K37" s="144"/>
    </row>
    <row r="38" spans="2:18" ht="13.9" customHeight="1" x14ac:dyDescent="0.15">
      <c r="B38" s="137"/>
      <c r="C38" s="145" t="s">
        <v>42</v>
      </c>
      <c r="D38" s="146"/>
      <c r="E38" s="140"/>
      <c r="F38" s="135"/>
      <c r="G38" s="128"/>
      <c r="H38" s="41"/>
      <c r="I38" s="42"/>
      <c r="J38" s="43"/>
      <c r="K38" s="44"/>
    </row>
    <row r="39" spans="2:18" ht="13.9" customHeight="1" x14ac:dyDescent="0.15">
      <c r="B39" s="138"/>
      <c r="C39" s="129" t="s">
        <v>90</v>
      </c>
      <c r="D39" s="128"/>
      <c r="E39" s="65"/>
      <c r="F39" s="45" t="s">
        <v>91</v>
      </c>
      <c r="G39" s="45"/>
      <c r="H39" s="11" t="s">
        <v>45</v>
      </c>
      <c r="I39" s="46"/>
      <c r="J39" s="127"/>
      <c r="K39" s="128"/>
    </row>
    <row r="40" spans="2:18" ht="13.9" customHeight="1" x14ac:dyDescent="0.15">
      <c r="B40" s="138"/>
      <c r="C40" s="129" t="s">
        <v>39</v>
      </c>
      <c r="D40" s="128"/>
      <c r="E40" s="65"/>
      <c r="F40" s="47" t="s">
        <v>40</v>
      </c>
      <c r="G40" s="47"/>
      <c r="H40" s="120" t="s">
        <v>46</v>
      </c>
      <c r="I40" s="121"/>
      <c r="J40" s="158"/>
      <c r="K40" s="159"/>
      <c r="L40" s="48"/>
      <c r="M40" s="49" t="s">
        <v>49</v>
      </c>
    </row>
    <row r="41" spans="2:18" ht="13.9" customHeight="1" x14ac:dyDescent="0.15">
      <c r="B41" s="139"/>
      <c r="C41" s="120" t="s">
        <v>43</v>
      </c>
      <c r="D41" s="121"/>
      <c r="E41" s="66"/>
      <c r="F41" s="1" t="s">
        <v>44</v>
      </c>
      <c r="H41" s="120" t="s">
        <v>110</v>
      </c>
      <c r="I41" s="121"/>
      <c r="J41" s="127"/>
      <c r="K41" s="132"/>
      <c r="L41" s="133"/>
      <c r="M41" s="133"/>
      <c r="N41" s="121"/>
    </row>
    <row r="42" spans="2:18" ht="13.9" customHeight="1" x14ac:dyDescent="0.15">
      <c r="B42" s="6"/>
      <c r="C42" s="120" t="s">
        <v>50</v>
      </c>
      <c r="D42" s="121"/>
      <c r="E42" s="67"/>
      <c r="F42" s="52"/>
      <c r="G42" s="52"/>
      <c r="H42" s="53"/>
      <c r="I42" s="54"/>
      <c r="J42" s="55"/>
      <c r="K42" s="56"/>
      <c r="Q42" s="57" t="s">
        <v>126</v>
      </c>
    </row>
    <row r="43" spans="2:18" ht="13.9" customHeight="1" x14ac:dyDescent="0.15">
      <c r="B43" s="28"/>
      <c r="C43" s="122"/>
      <c r="D43" s="123"/>
      <c r="E43" s="58"/>
      <c r="F43" s="28"/>
      <c r="G43" s="124"/>
      <c r="H43" s="125"/>
      <c r="I43" s="59"/>
      <c r="J43" s="124"/>
      <c r="K43" s="126"/>
      <c r="L43" s="60"/>
      <c r="M43" s="28"/>
      <c r="N43" s="28"/>
    </row>
    <row r="44" spans="2:18" ht="13.9" customHeight="1" x14ac:dyDescent="0.15">
      <c r="B44" s="28"/>
      <c r="C44" s="24" t="s">
        <v>12</v>
      </c>
      <c r="D44" s="24" t="s">
        <v>13</v>
      </c>
      <c r="E44" s="24" t="s">
        <v>14</v>
      </c>
      <c r="F44" s="24" t="s">
        <v>15</v>
      </c>
      <c r="G44" s="24" t="s">
        <v>16</v>
      </c>
      <c r="H44" s="24" t="s">
        <v>17</v>
      </c>
      <c r="I44" s="24" t="s">
        <v>18</v>
      </c>
      <c r="J44" s="24" t="s">
        <v>19</v>
      </c>
      <c r="K44" s="24" t="s">
        <v>20</v>
      </c>
      <c r="L44" s="24" t="s">
        <v>21</v>
      </c>
      <c r="M44" s="24" t="s">
        <v>22</v>
      </c>
      <c r="N44" s="24" t="s">
        <v>23</v>
      </c>
      <c r="O44" s="61" t="s">
        <v>24</v>
      </c>
    </row>
    <row r="45" spans="2:18" ht="13.9" customHeight="1" x14ac:dyDescent="0.15">
      <c r="B45" s="4" t="s">
        <v>139</v>
      </c>
      <c r="C45" s="101" t="e">
        <f>ROUND((C22/($E$40/100*$J$40/1000)),0)</f>
        <v>#DIV/0!</v>
      </c>
      <c r="D45" s="101" t="e">
        <f t="shared" ref="D45:N45" si="4">ROUND((D22/($E$40/100*$J$40/1000)),0)</f>
        <v>#DIV/0!</v>
      </c>
      <c r="E45" s="101" t="e">
        <f t="shared" si="4"/>
        <v>#DIV/0!</v>
      </c>
      <c r="F45" s="101" t="e">
        <f t="shared" si="4"/>
        <v>#DIV/0!</v>
      </c>
      <c r="G45" s="101" t="e">
        <f t="shared" si="4"/>
        <v>#DIV/0!</v>
      </c>
      <c r="H45" s="101" t="e">
        <f t="shared" si="4"/>
        <v>#DIV/0!</v>
      </c>
      <c r="I45" s="101" t="e">
        <f t="shared" si="4"/>
        <v>#DIV/0!</v>
      </c>
      <c r="J45" s="101" t="e">
        <f t="shared" si="4"/>
        <v>#DIV/0!</v>
      </c>
      <c r="K45" s="101" t="e">
        <f t="shared" si="4"/>
        <v>#DIV/0!</v>
      </c>
      <c r="L45" s="101" t="e">
        <f t="shared" si="4"/>
        <v>#DIV/0!</v>
      </c>
      <c r="M45" s="101" t="e">
        <f t="shared" si="4"/>
        <v>#DIV/0!</v>
      </c>
      <c r="N45" s="101" t="e">
        <f t="shared" si="4"/>
        <v>#DIV/0!</v>
      </c>
      <c r="O45" s="102" t="e">
        <f>SUM(C45:N45)</f>
        <v>#DIV/0!</v>
      </c>
      <c r="P45" s="62"/>
      <c r="Q45" s="119" t="s">
        <v>120</v>
      </c>
      <c r="R45" s="119"/>
    </row>
    <row r="46" spans="2:18" ht="13.9" customHeight="1" x14ac:dyDescent="0.15">
      <c r="B46" s="4" t="s">
        <v>140</v>
      </c>
      <c r="C46" s="105" t="e">
        <f>ROUND(((C19/($E$39*$E$42))*$E$41*$E$42*C20*C21/1000),2)</f>
        <v>#DIV/0!</v>
      </c>
      <c r="D46" s="105" t="e">
        <f t="shared" ref="D46:N46" si="5">ROUND(((D19/($E$39*$E$42))*$E$41*$E$42*D20*D21/1000),2)</f>
        <v>#DIV/0!</v>
      </c>
      <c r="E46" s="105" t="e">
        <f t="shared" si="5"/>
        <v>#DIV/0!</v>
      </c>
      <c r="F46" s="105" t="e">
        <f t="shared" si="5"/>
        <v>#DIV/0!</v>
      </c>
      <c r="G46" s="105" t="e">
        <f t="shared" si="5"/>
        <v>#DIV/0!</v>
      </c>
      <c r="H46" s="105" t="e">
        <f t="shared" si="5"/>
        <v>#DIV/0!</v>
      </c>
      <c r="I46" s="105" t="e">
        <f t="shared" si="5"/>
        <v>#DIV/0!</v>
      </c>
      <c r="J46" s="105" t="e">
        <f t="shared" si="5"/>
        <v>#DIV/0!</v>
      </c>
      <c r="K46" s="105" t="e">
        <f t="shared" si="5"/>
        <v>#DIV/0!</v>
      </c>
      <c r="L46" s="105" t="e">
        <f t="shared" si="5"/>
        <v>#DIV/0!</v>
      </c>
      <c r="M46" s="105" t="e">
        <f t="shared" si="5"/>
        <v>#DIV/0!</v>
      </c>
      <c r="N46" s="105" t="e">
        <f t="shared" si="5"/>
        <v>#DIV/0!</v>
      </c>
      <c r="O46" s="106" t="e">
        <f>SUM(C46:N46)</f>
        <v>#DIV/0!</v>
      </c>
      <c r="P46" s="1" t="s">
        <v>76</v>
      </c>
    </row>
    <row r="47" spans="2:18" ht="13.9" customHeight="1" x14ac:dyDescent="0.15">
      <c r="C47" s="1" t="s">
        <v>89</v>
      </c>
    </row>
    <row r="49" spans="2:18" ht="13.9" customHeight="1" x14ac:dyDescent="0.15">
      <c r="B49" s="68" t="s">
        <v>113</v>
      </c>
      <c r="C49" s="69"/>
      <c r="D49" s="69"/>
      <c r="E49" s="69"/>
      <c r="F49" s="69"/>
      <c r="G49" s="69"/>
      <c r="H49" s="69"/>
      <c r="I49" s="69"/>
      <c r="J49" s="69"/>
      <c r="K49" s="69"/>
      <c r="L49" s="69"/>
      <c r="M49" s="69"/>
      <c r="N49" s="69"/>
      <c r="O49" s="69"/>
      <c r="P49" s="69"/>
    </row>
    <row r="50" spans="2:18" ht="13.9" customHeight="1" x14ac:dyDescent="0.15">
      <c r="B50" s="70" t="s">
        <v>25</v>
      </c>
      <c r="C50" s="69" t="s">
        <v>0</v>
      </c>
      <c r="D50" s="69"/>
      <c r="E50" s="69"/>
      <c r="F50" s="69" t="s">
        <v>1</v>
      </c>
      <c r="G50" s="69"/>
      <c r="H50" s="69"/>
      <c r="I50" s="69"/>
      <c r="J50" s="69"/>
      <c r="K50" s="69"/>
      <c r="L50" s="69"/>
      <c r="M50" s="69"/>
      <c r="N50" s="69"/>
      <c r="O50" s="108" t="e">
        <f>ROUNDDOWN(O57-O65,0)</f>
        <v>#DIV/0!</v>
      </c>
    </row>
    <row r="51" spans="2:18" ht="13.9" customHeight="1" x14ac:dyDescent="0.15">
      <c r="B51" s="70"/>
      <c r="C51" s="69" t="s">
        <v>143</v>
      </c>
      <c r="D51" s="69"/>
      <c r="E51" s="69"/>
      <c r="F51" s="69"/>
      <c r="G51" s="69"/>
      <c r="H51" s="69"/>
      <c r="I51" s="69"/>
      <c r="J51" s="69"/>
      <c r="K51" s="69"/>
      <c r="L51" s="69"/>
      <c r="M51" s="69"/>
      <c r="N51" s="69"/>
      <c r="O51" s="69"/>
    </row>
    <row r="52" spans="2:18" ht="13.9" customHeight="1" x14ac:dyDescent="0.15">
      <c r="B52" s="70" t="s">
        <v>144</v>
      </c>
      <c r="C52" s="69" t="s">
        <v>153</v>
      </c>
      <c r="D52" s="69"/>
      <c r="E52" s="69"/>
      <c r="F52" s="69" t="s">
        <v>1</v>
      </c>
      <c r="G52" s="69"/>
      <c r="H52" s="69"/>
      <c r="I52" s="69"/>
      <c r="J52" s="69"/>
      <c r="K52" s="69"/>
      <c r="L52" s="69"/>
      <c r="M52" s="69"/>
      <c r="N52" s="69"/>
      <c r="O52" s="69"/>
    </row>
    <row r="53" spans="2:18" ht="13.9" customHeight="1" x14ac:dyDescent="0.15">
      <c r="B53" s="70" t="s">
        <v>28</v>
      </c>
      <c r="C53" s="69" t="s">
        <v>3</v>
      </c>
      <c r="D53" s="69"/>
      <c r="E53" s="69"/>
      <c r="F53" s="69" t="s">
        <v>1</v>
      </c>
      <c r="G53" s="69"/>
      <c r="H53" s="69"/>
      <c r="I53" s="69"/>
      <c r="J53" s="69"/>
      <c r="K53" s="69"/>
      <c r="L53" s="69"/>
      <c r="M53" s="69"/>
      <c r="N53" s="69"/>
      <c r="O53" s="69"/>
    </row>
    <row r="54" spans="2:18" ht="13.9" customHeight="1" x14ac:dyDescent="0.15">
      <c r="B54" s="69"/>
      <c r="C54" s="69"/>
      <c r="D54" s="69"/>
      <c r="E54" s="69"/>
      <c r="F54" s="69"/>
      <c r="G54" s="69"/>
      <c r="H54" s="69"/>
      <c r="I54" s="69"/>
      <c r="J54" s="69"/>
      <c r="K54" s="69"/>
      <c r="L54" s="69"/>
      <c r="M54" s="69"/>
      <c r="N54" s="69"/>
      <c r="O54" s="69"/>
    </row>
    <row r="55" spans="2:18" ht="13.9" customHeight="1" x14ac:dyDescent="0.15">
      <c r="B55" s="70"/>
      <c r="C55" s="69"/>
      <c r="D55" s="69"/>
      <c r="E55" s="69"/>
      <c r="F55" s="69"/>
      <c r="G55" s="69"/>
      <c r="H55" s="69"/>
      <c r="I55" s="69"/>
      <c r="J55" s="69"/>
      <c r="K55" s="69"/>
      <c r="L55" s="69"/>
      <c r="M55" s="69"/>
      <c r="N55" s="69"/>
      <c r="O55" s="69"/>
    </row>
    <row r="56" spans="2:18" ht="13.9" customHeight="1" x14ac:dyDescent="0.15">
      <c r="B56" s="69" t="s">
        <v>145</v>
      </c>
      <c r="C56" s="69"/>
      <c r="D56" s="71" t="s">
        <v>79</v>
      </c>
      <c r="E56" s="72"/>
      <c r="F56" s="72"/>
      <c r="G56" s="72"/>
      <c r="H56" s="73"/>
      <c r="I56" s="72" t="s">
        <v>66</v>
      </c>
      <c r="J56" s="72"/>
      <c r="K56" s="72" t="s">
        <v>67</v>
      </c>
      <c r="L56" s="72"/>
      <c r="M56" s="69"/>
      <c r="N56" s="69"/>
      <c r="O56" s="69"/>
    </row>
    <row r="57" spans="2:18" ht="13.9" customHeight="1" x14ac:dyDescent="0.15">
      <c r="B57" s="69"/>
      <c r="C57" s="69" t="s">
        <v>146</v>
      </c>
      <c r="D57" s="69"/>
      <c r="E57" s="69"/>
      <c r="F57" s="69" t="s">
        <v>1</v>
      </c>
      <c r="G57" s="69"/>
      <c r="H57" s="69"/>
      <c r="I57" s="69"/>
      <c r="J57" s="69"/>
      <c r="K57" s="69"/>
      <c r="L57" s="69"/>
      <c r="M57" s="69"/>
      <c r="N57" s="69"/>
      <c r="O57" s="109" t="e">
        <f>(O58*H59+O60*H61)</f>
        <v>#DIV/0!</v>
      </c>
    </row>
    <row r="58" spans="2:18" ht="13.9" customHeight="1" x14ac:dyDescent="0.15">
      <c r="B58" s="70" t="s">
        <v>147</v>
      </c>
      <c r="C58" s="69" t="s">
        <v>154</v>
      </c>
      <c r="D58" s="69"/>
      <c r="E58" s="69"/>
      <c r="F58" s="69"/>
      <c r="G58" s="69"/>
      <c r="H58" s="74"/>
      <c r="I58" s="69" t="s">
        <v>78</v>
      </c>
      <c r="J58" s="69"/>
      <c r="K58" s="69"/>
      <c r="L58" s="69"/>
      <c r="M58" s="69"/>
      <c r="N58" s="69"/>
      <c r="O58" s="109" t="e">
        <f>(O33/1000)</f>
        <v>#DIV/0!</v>
      </c>
      <c r="Q58" s="119" t="s">
        <v>120</v>
      </c>
      <c r="R58" s="119"/>
    </row>
    <row r="59" spans="2:18" ht="13.9" customHeight="1" x14ac:dyDescent="0.15">
      <c r="B59" s="70" t="s">
        <v>62</v>
      </c>
      <c r="C59" s="69" t="s">
        <v>59</v>
      </c>
      <c r="D59" s="69"/>
      <c r="E59" s="69"/>
      <c r="F59" s="75" t="s">
        <v>80</v>
      </c>
      <c r="G59" s="107">
        <f>H58</f>
        <v>0</v>
      </c>
      <c r="H59" s="76"/>
      <c r="I59" s="70" t="s">
        <v>109</v>
      </c>
      <c r="J59" s="134"/>
      <c r="K59" s="135"/>
      <c r="L59" s="135"/>
      <c r="M59" s="128"/>
      <c r="N59" s="69"/>
      <c r="O59" s="77"/>
    </row>
    <row r="60" spans="2:18" ht="13.9" customHeight="1" x14ac:dyDescent="0.15">
      <c r="B60" s="70" t="s">
        <v>148</v>
      </c>
      <c r="C60" s="69" t="s">
        <v>155</v>
      </c>
      <c r="D60" s="69"/>
      <c r="E60" s="69"/>
      <c r="F60" s="69"/>
      <c r="G60" s="69"/>
      <c r="H60" s="69" t="s">
        <v>29</v>
      </c>
      <c r="I60" s="69"/>
      <c r="J60" s="69"/>
      <c r="K60" s="69"/>
      <c r="L60" s="69"/>
      <c r="M60" s="69"/>
      <c r="N60" s="69"/>
      <c r="O60" s="109" t="e">
        <f>O34</f>
        <v>#DIV/0!</v>
      </c>
    </row>
    <row r="61" spans="2:18" ht="13.9" customHeight="1" x14ac:dyDescent="0.15">
      <c r="B61" s="70" t="s">
        <v>30</v>
      </c>
      <c r="C61" s="69" t="s">
        <v>5</v>
      </c>
      <c r="D61" s="69"/>
      <c r="E61" s="69"/>
      <c r="F61" s="69" t="s">
        <v>31</v>
      </c>
      <c r="G61" s="69"/>
      <c r="H61" s="76"/>
      <c r="I61" s="70" t="s">
        <v>109</v>
      </c>
      <c r="J61" s="134"/>
      <c r="K61" s="135"/>
      <c r="L61" s="135"/>
      <c r="M61" s="128"/>
      <c r="N61" s="70"/>
      <c r="O61" s="69"/>
    </row>
    <row r="62" spans="2:18" ht="13.9" customHeight="1" x14ac:dyDescent="0.15">
      <c r="B62" s="69"/>
      <c r="C62" s="69"/>
      <c r="D62" s="69"/>
      <c r="E62" s="69"/>
      <c r="F62" s="69"/>
      <c r="G62" s="69"/>
      <c r="H62" s="69"/>
      <c r="I62" s="69"/>
      <c r="J62" s="69"/>
      <c r="K62" s="69"/>
      <c r="L62" s="69"/>
      <c r="M62" s="69"/>
      <c r="N62" s="69"/>
      <c r="O62" s="69"/>
    </row>
    <row r="63" spans="2:18" ht="13.9" customHeight="1" x14ac:dyDescent="0.15">
      <c r="B63" s="69"/>
      <c r="C63" s="69"/>
      <c r="D63" s="69"/>
      <c r="E63" s="69"/>
      <c r="F63" s="69"/>
      <c r="G63" s="69"/>
      <c r="H63" s="69"/>
      <c r="I63" s="69"/>
      <c r="J63" s="69"/>
      <c r="K63" s="69"/>
      <c r="L63" s="69"/>
      <c r="M63" s="69"/>
      <c r="N63" s="69"/>
      <c r="O63" s="69"/>
    </row>
    <row r="64" spans="2:18" ht="13.9" customHeight="1" x14ac:dyDescent="0.15">
      <c r="B64" s="69" t="s">
        <v>6</v>
      </c>
      <c r="C64" s="69"/>
      <c r="D64" s="71" t="s">
        <v>79</v>
      </c>
      <c r="E64" s="72"/>
      <c r="F64" s="72"/>
      <c r="G64" s="72"/>
      <c r="H64" s="73"/>
      <c r="I64" s="72" t="s">
        <v>66</v>
      </c>
      <c r="J64" s="72"/>
      <c r="K64" s="72" t="s">
        <v>67</v>
      </c>
      <c r="L64" s="72"/>
      <c r="M64" s="69"/>
      <c r="N64" s="69"/>
      <c r="O64" s="69"/>
    </row>
    <row r="65" spans="2:18" ht="13.9" customHeight="1" x14ac:dyDescent="0.15">
      <c r="B65" s="69"/>
      <c r="C65" s="69" t="s">
        <v>70</v>
      </c>
      <c r="D65" s="69"/>
      <c r="E65" s="69"/>
      <c r="F65" s="69" t="s">
        <v>1</v>
      </c>
      <c r="G65" s="69"/>
      <c r="H65" s="69"/>
      <c r="I65" s="69"/>
      <c r="J65" s="69"/>
      <c r="K65" s="69"/>
      <c r="L65" s="69"/>
      <c r="M65" s="69"/>
      <c r="N65" s="69"/>
      <c r="O65" s="109" t="e">
        <f>(O66*H67+O68*H69)</f>
        <v>#DIV/0!</v>
      </c>
    </row>
    <row r="66" spans="2:18" ht="13.9" customHeight="1" x14ac:dyDescent="0.15">
      <c r="B66" s="70" t="s">
        <v>68</v>
      </c>
      <c r="C66" s="69" t="s">
        <v>61</v>
      </c>
      <c r="D66" s="69"/>
      <c r="E66" s="69"/>
      <c r="F66" s="69"/>
      <c r="G66" s="69"/>
      <c r="H66" s="74"/>
      <c r="I66" s="69" t="s">
        <v>78</v>
      </c>
      <c r="J66" s="69"/>
      <c r="K66" s="69"/>
      <c r="L66" s="69"/>
      <c r="M66" s="69"/>
      <c r="N66" s="69"/>
      <c r="O66" s="109" t="e">
        <f>(O45/1000)</f>
        <v>#DIV/0!</v>
      </c>
      <c r="Q66" s="119" t="s">
        <v>120</v>
      </c>
      <c r="R66" s="119"/>
    </row>
    <row r="67" spans="2:18" ht="13.9" customHeight="1" x14ac:dyDescent="0.15">
      <c r="B67" s="70" t="s">
        <v>69</v>
      </c>
      <c r="C67" s="69" t="s">
        <v>59</v>
      </c>
      <c r="D67" s="69"/>
      <c r="E67" s="69"/>
      <c r="F67" s="75" t="s">
        <v>80</v>
      </c>
      <c r="G67" s="107">
        <f>H66</f>
        <v>0</v>
      </c>
      <c r="H67" s="76"/>
      <c r="I67" s="70" t="s">
        <v>109</v>
      </c>
      <c r="J67" s="134"/>
      <c r="K67" s="135"/>
      <c r="L67" s="135"/>
      <c r="M67" s="128"/>
      <c r="N67" s="69"/>
      <c r="O67" s="77"/>
    </row>
    <row r="68" spans="2:18" ht="13.9" customHeight="1" x14ac:dyDescent="0.15">
      <c r="B68" s="70" t="s">
        <v>71</v>
      </c>
      <c r="C68" s="69" t="s">
        <v>72</v>
      </c>
      <c r="D68" s="69"/>
      <c r="E68" s="69"/>
      <c r="F68" s="69"/>
      <c r="G68" s="69"/>
      <c r="H68" s="69" t="s">
        <v>29</v>
      </c>
      <c r="I68" s="69"/>
      <c r="J68" s="69"/>
      <c r="K68" s="69"/>
      <c r="L68" s="69"/>
      <c r="M68" s="69"/>
      <c r="N68" s="69"/>
      <c r="O68" s="109" t="e">
        <f>O46</f>
        <v>#DIV/0!</v>
      </c>
    </row>
    <row r="69" spans="2:18" ht="13.9" customHeight="1" x14ac:dyDescent="0.15">
      <c r="B69" s="70" t="s">
        <v>30</v>
      </c>
      <c r="C69" s="69" t="s">
        <v>5</v>
      </c>
      <c r="D69" s="69"/>
      <c r="E69" s="69"/>
      <c r="F69" s="69" t="s">
        <v>31</v>
      </c>
      <c r="G69" s="69"/>
      <c r="H69" s="76"/>
      <c r="I69" s="70" t="s">
        <v>109</v>
      </c>
      <c r="J69" s="134"/>
      <c r="K69" s="135"/>
      <c r="L69" s="135"/>
      <c r="M69" s="128"/>
      <c r="N69" s="70"/>
      <c r="O69" s="78"/>
      <c r="P69" s="69"/>
    </row>
    <row r="70" spans="2:18" ht="13.9" customHeight="1" x14ac:dyDescent="0.15">
      <c r="B70" s="69"/>
      <c r="C70" s="69"/>
      <c r="D70" s="69"/>
      <c r="E70" s="69"/>
      <c r="F70" s="69"/>
      <c r="G70" s="69"/>
      <c r="H70" s="69"/>
      <c r="I70" s="69"/>
      <c r="J70" s="69"/>
      <c r="K70" s="69"/>
      <c r="L70" s="69"/>
      <c r="M70" s="69"/>
      <c r="N70" s="69"/>
      <c r="O70" s="69"/>
      <c r="P70" s="69"/>
    </row>
    <row r="71" spans="2:18" ht="13.9" customHeight="1" x14ac:dyDescent="0.15">
      <c r="B71" s="68" t="s">
        <v>114</v>
      </c>
      <c r="C71" s="69"/>
      <c r="D71" s="69"/>
      <c r="E71" s="69"/>
      <c r="F71" s="69"/>
      <c r="G71" s="69"/>
      <c r="H71" s="69"/>
      <c r="I71" s="69"/>
      <c r="J71" s="69"/>
      <c r="K71" s="69"/>
      <c r="L71" s="69"/>
      <c r="M71" s="69"/>
      <c r="N71" s="69"/>
      <c r="O71" s="69"/>
      <c r="P71" s="69"/>
    </row>
    <row r="72" spans="2:18" ht="13.9" customHeight="1" x14ac:dyDescent="0.15">
      <c r="B72" s="68"/>
      <c r="C72" s="69"/>
      <c r="D72" s="69"/>
      <c r="E72" s="69"/>
      <c r="F72" s="69"/>
      <c r="G72" s="69"/>
      <c r="H72" s="69"/>
      <c r="I72" s="69"/>
      <c r="J72" s="69"/>
      <c r="K72" s="69"/>
      <c r="L72" s="69"/>
      <c r="M72" s="69"/>
      <c r="N72" s="69"/>
      <c r="O72" s="69"/>
      <c r="P72" s="69"/>
    </row>
    <row r="73" spans="2:18" ht="13.9" customHeight="1" x14ac:dyDescent="0.15">
      <c r="B73" s="68"/>
      <c r="C73" s="69"/>
      <c r="D73" s="69"/>
      <c r="E73" s="69"/>
      <c r="F73" s="69"/>
      <c r="G73" s="69"/>
      <c r="H73" s="69"/>
      <c r="I73" s="69"/>
      <c r="J73" s="69"/>
      <c r="K73" s="69"/>
      <c r="L73" s="69"/>
      <c r="M73" s="69"/>
      <c r="N73" s="69"/>
      <c r="O73" s="69"/>
      <c r="P73" s="69"/>
    </row>
    <row r="74" spans="2:18" ht="13.9" customHeight="1" x14ac:dyDescent="0.15">
      <c r="B74" s="79"/>
      <c r="C74" s="80"/>
      <c r="D74" s="80"/>
      <c r="E74" s="80"/>
      <c r="F74" s="80"/>
      <c r="G74" s="80"/>
      <c r="H74" s="80"/>
      <c r="I74" s="80"/>
      <c r="J74" s="80"/>
      <c r="K74" s="80"/>
      <c r="L74" s="80"/>
      <c r="M74" s="80"/>
      <c r="N74" s="80"/>
      <c r="O74" s="80"/>
      <c r="P74" s="69"/>
    </row>
    <row r="75" spans="2:18" ht="13.9" customHeight="1" x14ac:dyDescent="0.15">
      <c r="B75" s="80"/>
      <c r="C75" s="80"/>
      <c r="D75" s="80"/>
      <c r="E75" s="80"/>
      <c r="F75" s="80"/>
      <c r="G75" s="80"/>
      <c r="H75" s="80"/>
      <c r="I75" s="80"/>
      <c r="J75" s="80"/>
      <c r="K75" s="80"/>
      <c r="L75" s="80"/>
      <c r="M75" s="80"/>
      <c r="N75" s="80"/>
      <c r="O75" s="80"/>
      <c r="P75" s="69"/>
    </row>
    <row r="76" spans="2:18" ht="13.9" customHeight="1" x14ac:dyDescent="0.15">
      <c r="B76" s="81"/>
      <c r="C76" s="81"/>
      <c r="D76" s="81"/>
      <c r="E76" s="81"/>
      <c r="F76" s="81"/>
      <c r="G76" s="81"/>
      <c r="H76" s="81"/>
      <c r="I76" s="81"/>
      <c r="J76" s="81"/>
      <c r="K76" s="81"/>
      <c r="L76" s="81"/>
      <c r="M76" s="81"/>
      <c r="N76" s="81"/>
      <c r="O76" s="81"/>
      <c r="P76" s="69"/>
    </row>
    <row r="77" spans="2:18" ht="13.9" customHeight="1" x14ac:dyDescent="0.15">
      <c r="B77" s="82" t="s">
        <v>149</v>
      </c>
      <c r="C77" s="83"/>
      <c r="D77" s="84" t="s">
        <v>107</v>
      </c>
      <c r="M77" s="69"/>
      <c r="N77" s="69"/>
      <c r="O77" s="69"/>
      <c r="P77" s="69"/>
    </row>
    <row r="78" spans="2:18" ht="13.9" customHeight="1" x14ac:dyDescent="0.15">
      <c r="B78" s="85" t="s">
        <v>107</v>
      </c>
      <c r="C78" s="86" t="s">
        <v>98</v>
      </c>
      <c r="D78" s="86" t="s">
        <v>99</v>
      </c>
      <c r="E78" s="86" t="s">
        <v>100</v>
      </c>
      <c r="F78" s="86" t="s">
        <v>101</v>
      </c>
      <c r="G78" s="86" t="s">
        <v>102</v>
      </c>
      <c r="H78" s="86" t="s">
        <v>103</v>
      </c>
      <c r="I78" s="86" t="s">
        <v>104</v>
      </c>
      <c r="J78" s="86" t="s">
        <v>105</v>
      </c>
      <c r="K78" s="86" t="s">
        <v>121</v>
      </c>
      <c r="L78" s="86" t="s">
        <v>122</v>
      </c>
      <c r="M78" s="86" t="s">
        <v>123</v>
      </c>
      <c r="N78" s="86" t="s">
        <v>124</v>
      </c>
      <c r="O78" s="87" t="s">
        <v>108</v>
      </c>
      <c r="Q78" s="88" t="s">
        <v>117</v>
      </c>
    </row>
    <row r="79" spans="2:18" ht="13.9" customHeight="1" x14ac:dyDescent="0.15">
      <c r="B79" s="89" t="s">
        <v>97</v>
      </c>
      <c r="C79" s="90"/>
      <c r="D79" s="90"/>
      <c r="E79" s="90"/>
      <c r="F79" s="90"/>
      <c r="G79" s="90"/>
      <c r="H79" s="90"/>
      <c r="I79" s="90"/>
      <c r="J79" s="90"/>
      <c r="K79" s="90"/>
      <c r="L79" s="90"/>
      <c r="M79" s="90"/>
      <c r="N79" s="90"/>
      <c r="O79" s="91"/>
      <c r="P79" s="69"/>
    </row>
    <row r="80" spans="2:18" ht="13.9" customHeight="1" x14ac:dyDescent="0.15">
      <c r="B80" s="92" t="s">
        <v>106</v>
      </c>
      <c r="C80" s="108" t="e">
        <f>ROUNDDOWN(($O$50*C79/$O$22),0)</f>
        <v>#DIV/0!</v>
      </c>
      <c r="D80" s="108" t="e">
        <f t="shared" ref="D80:N80" si="6">ROUNDDOWN(($O$50*D79/$O$22),0)</f>
        <v>#DIV/0!</v>
      </c>
      <c r="E80" s="108" t="e">
        <f t="shared" si="6"/>
        <v>#DIV/0!</v>
      </c>
      <c r="F80" s="108" t="e">
        <f t="shared" si="6"/>
        <v>#DIV/0!</v>
      </c>
      <c r="G80" s="108" t="e">
        <f t="shared" si="6"/>
        <v>#DIV/0!</v>
      </c>
      <c r="H80" s="108" t="e">
        <f t="shared" si="6"/>
        <v>#DIV/0!</v>
      </c>
      <c r="I80" s="108" t="e">
        <f t="shared" si="6"/>
        <v>#DIV/0!</v>
      </c>
      <c r="J80" s="108" t="e">
        <f t="shared" si="6"/>
        <v>#DIV/0!</v>
      </c>
      <c r="K80" s="108" t="e">
        <f t="shared" si="6"/>
        <v>#DIV/0!</v>
      </c>
      <c r="L80" s="108" t="e">
        <f t="shared" si="6"/>
        <v>#DIV/0!</v>
      </c>
      <c r="M80" s="108" t="e">
        <f t="shared" si="6"/>
        <v>#DIV/0!</v>
      </c>
      <c r="N80" s="108" t="e">
        <f t="shared" si="6"/>
        <v>#DIV/0!</v>
      </c>
      <c r="O80" s="108" t="e">
        <f>SUM(C80:N80)</f>
        <v>#DIV/0!</v>
      </c>
      <c r="P80" s="69"/>
    </row>
    <row r="81" spans="2:16" ht="13.9" customHeight="1" x14ac:dyDescent="0.15">
      <c r="B81" s="69"/>
      <c r="C81" s="93"/>
      <c r="D81" s="93"/>
      <c r="E81" s="93"/>
      <c r="F81" s="93"/>
      <c r="G81" s="93"/>
      <c r="H81" s="93"/>
      <c r="I81" s="93"/>
      <c r="J81" s="93"/>
      <c r="K81" s="93"/>
      <c r="L81" s="30"/>
      <c r="M81" s="94"/>
      <c r="N81" s="95"/>
      <c r="O81" s="95"/>
      <c r="P81" s="69"/>
    </row>
    <row r="82" spans="2:16" ht="13.9" customHeight="1" x14ac:dyDescent="0.15">
      <c r="B82" s="69"/>
      <c r="C82" s="69"/>
      <c r="D82" s="69"/>
      <c r="E82" s="69"/>
      <c r="F82" s="69"/>
      <c r="G82" s="69"/>
      <c r="H82" s="69"/>
      <c r="I82" s="69"/>
      <c r="J82" s="69"/>
      <c r="K82" s="69"/>
      <c r="L82" s="69"/>
      <c r="M82" s="69"/>
      <c r="N82" s="69"/>
      <c r="O82" s="110" t="e">
        <f>ROUNDDOWN(O80/C77,0)</f>
        <v>#DIV/0!</v>
      </c>
      <c r="P82" s="96" t="s">
        <v>115</v>
      </c>
    </row>
    <row r="83" spans="2:16" ht="13.9" customHeight="1" x14ac:dyDescent="0.15">
      <c r="B83" s="69"/>
      <c r="C83" s="69"/>
      <c r="D83" s="69"/>
      <c r="E83" s="69"/>
      <c r="F83" s="69"/>
      <c r="G83" s="69"/>
      <c r="H83" s="69"/>
      <c r="I83" s="69"/>
      <c r="J83" s="69"/>
      <c r="K83" s="69"/>
      <c r="L83" s="69"/>
      <c r="M83" s="69"/>
      <c r="N83" s="69"/>
      <c r="O83" s="97" t="s">
        <v>116</v>
      </c>
      <c r="P83" s="69"/>
    </row>
    <row r="84" spans="2:16" ht="13.9" customHeight="1" x14ac:dyDescent="0.15">
      <c r="B84" s="69"/>
      <c r="C84" s="69"/>
      <c r="D84" s="69"/>
      <c r="E84" s="69"/>
      <c r="F84" s="69"/>
      <c r="G84" s="69"/>
      <c r="H84" s="69"/>
      <c r="I84" s="69"/>
      <c r="J84" s="69"/>
      <c r="K84" s="69"/>
      <c r="L84" s="69"/>
      <c r="M84" s="69"/>
      <c r="N84" s="69"/>
      <c r="O84" s="69"/>
      <c r="P84" s="69"/>
    </row>
    <row r="85" spans="2:16" ht="13.9" customHeight="1" x14ac:dyDescent="0.15">
      <c r="B85" s="69"/>
      <c r="C85" s="69"/>
      <c r="D85" s="69"/>
      <c r="E85" s="69"/>
      <c r="F85" s="69"/>
      <c r="G85" s="69"/>
      <c r="H85" s="69"/>
      <c r="I85" s="69"/>
      <c r="J85" s="69"/>
      <c r="K85" s="69"/>
      <c r="L85" s="69"/>
      <c r="M85" s="69"/>
      <c r="N85" s="69"/>
      <c r="O85" s="69"/>
      <c r="P85" s="69"/>
    </row>
    <row r="86" spans="2:16" ht="13.9" customHeight="1" x14ac:dyDescent="0.15">
      <c r="B86" s="69"/>
      <c r="C86" s="69"/>
      <c r="D86" s="69"/>
      <c r="E86" s="69"/>
      <c r="F86" s="69"/>
      <c r="G86" s="69"/>
      <c r="H86" s="69"/>
      <c r="I86" s="69"/>
      <c r="J86" s="69"/>
      <c r="K86" s="69"/>
      <c r="L86" s="69"/>
      <c r="M86" s="69"/>
      <c r="N86" s="69"/>
      <c r="O86" s="69"/>
      <c r="P86" s="69"/>
    </row>
    <row r="87" spans="2:16" ht="13.9" customHeight="1" x14ac:dyDescent="0.15">
      <c r="B87" s="69"/>
      <c r="C87" s="69"/>
      <c r="D87" s="69"/>
      <c r="E87" s="69"/>
      <c r="F87" s="69"/>
      <c r="G87" s="69"/>
      <c r="H87" s="69"/>
      <c r="I87" s="69"/>
      <c r="J87" s="69"/>
      <c r="K87" s="69"/>
      <c r="L87" s="69"/>
      <c r="M87" s="69"/>
      <c r="N87" s="69"/>
      <c r="O87" s="69"/>
      <c r="P87" s="69"/>
    </row>
    <row r="88" spans="2:16" ht="13.9" customHeight="1" x14ac:dyDescent="0.15">
      <c r="B88" s="69"/>
      <c r="C88" s="69"/>
      <c r="D88" s="69"/>
      <c r="E88" s="69"/>
      <c r="F88" s="69"/>
      <c r="G88" s="69"/>
      <c r="H88" s="69"/>
      <c r="I88" s="69"/>
      <c r="J88" s="69"/>
      <c r="K88" s="69"/>
      <c r="L88" s="69"/>
      <c r="M88" s="69"/>
      <c r="N88" s="69"/>
      <c r="O88" s="69"/>
      <c r="P88" s="69"/>
    </row>
  </sheetData>
  <sheetProtection algorithmName="SHA-512" hashValue="s37g6gAA6A95CYgP6IJaLl2YohFZDWaPGhGD0MAQQNtFgXLdvLo8+7TIdAMZCwTdOullSKenVFgvDZL+VSdDeQ==" saltValue="h4Qtf3+K9YdBHcF6Fra3oQ==" spinCount="100000" sheet="1" objects="1" scenarios="1"/>
  <mergeCells count="51">
    <mergeCell ref="C12:J12"/>
    <mergeCell ref="C8:J8"/>
    <mergeCell ref="B9:B11"/>
    <mergeCell ref="D9:J9"/>
    <mergeCell ref="D10:F10"/>
    <mergeCell ref="H10:J10"/>
    <mergeCell ref="B25:B29"/>
    <mergeCell ref="C25:D25"/>
    <mergeCell ref="E25:G25"/>
    <mergeCell ref="H25:I25"/>
    <mergeCell ref="C26:D26"/>
    <mergeCell ref="E26:G26"/>
    <mergeCell ref="C27:D27"/>
    <mergeCell ref="J27:K27"/>
    <mergeCell ref="C28:D28"/>
    <mergeCell ref="H28:I28"/>
    <mergeCell ref="J28:K28"/>
    <mergeCell ref="C29:D29"/>
    <mergeCell ref="H29:I29"/>
    <mergeCell ref="J29:N29"/>
    <mergeCell ref="B37:B41"/>
    <mergeCell ref="C37:D37"/>
    <mergeCell ref="E37:G37"/>
    <mergeCell ref="H37:I37"/>
    <mergeCell ref="J37:K37"/>
    <mergeCell ref="C38:D38"/>
    <mergeCell ref="E38:G38"/>
    <mergeCell ref="C39:D39"/>
    <mergeCell ref="J39:K39"/>
    <mergeCell ref="C40:D40"/>
    <mergeCell ref="H40:I40"/>
    <mergeCell ref="J40:K40"/>
    <mergeCell ref="C41:D41"/>
    <mergeCell ref="H41:I41"/>
    <mergeCell ref="J41:N41"/>
    <mergeCell ref="C30:D30"/>
    <mergeCell ref="C31:D31"/>
    <mergeCell ref="G31:H31"/>
    <mergeCell ref="J31:K31"/>
    <mergeCell ref="Q33:R33"/>
    <mergeCell ref="C42:D42"/>
    <mergeCell ref="C43:D43"/>
    <mergeCell ref="G43:H43"/>
    <mergeCell ref="J43:K43"/>
    <mergeCell ref="J69:M69"/>
    <mergeCell ref="J67:M67"/>
    <mergeCell ref="Q45:R45"/>
    <mergeCell ref="Q58:R58"/>
    <mergeCell ref="J59:M59"/>
    <mergeCell ref="J61:M61"/>
    <mergeCell ref="Q66:R66"/>
  </mergeCells>
  <phoneticPr fontId="1"/>
  <pageMargins left="0.25" right="0.25" top="0.75" bottom="0.75" header="0.3" footer="0.3"/>
  <pageSetup paperSize="9" scale="85" fitToHeight="0" orientation="landscape" r:id="rId1"/>
  <rowBreaks count="1" manualBreakCount="1">
    <brk id="4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F5B8-241C-4A8D-A60A-349058D4361E}">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style="69" customWidth="1"/>
    <col min="2" max="16384" width="9" style="69"/>
  </cols>
  <sheetData>
    <row r="1" spans="2:9" ht="18.75" x14ac:dyDescent="0.15">
      <c r="B1" s="118" t="s">
        <v>160</v>
      </c>
      <c r="C1"/>
      <c r="D1"/>
      <c r="E1"/>
      <c r="F1"/>
      <c r="G1"/>
      <c r="H1"/>
    </row>
    <row r="2" spans="2:9" x14ac:dyDescent="0.15">
      <c r="B2" s="69" t="s">
        <v>156</v>
      </c>
    </row>
    <row r="4" spans="2:9" x14ac:dyDescent="0.15">
      <c r="B4" s="69" t="s">
        <v>132</v>
      </c>
    </row>
    <row r="5" spans="2:9" x14ac:dyDescent="0.15">
      <c r="B5" s="69" t="s">
        <v>129</v>
      </c>
      <c r="E5" s="111">
        <v>44.8</v>
      </c>
      <c r="F5" s="112" t="s">
        <v>131</v>
      </c>
      <c r="G5" s="38"/>
      <c r="H5" s="69" t="s">
        <v>134</v>
      </c>
    </row>
    <row r="6" spans="2:9" x14ac:dyDescent="0.15">
      <c r="E6" s="113">
        <f>E5*1000/1000000</f>
        <v>4.48E-2</v>
      </c>
      <c r="F6" s="112" t="s">
        <v>135</v>
      </c>
      <c r="H6" s="114" t="s">
        <v>136</v>
      </c>
      <c r="I6" s="115"/>
    </row>
    <row r="7" spans="2:9" x14ac:dyDescent="0.15">
      <c r="B7" s="69" t="s">
        <v>133</v>
      </c>
    </row>
    <row r="74" spans="2:9" x14ac:dyDescent="0.15">
      <c r="B74" s="69" t="s">
        <v>130</v>
      </c>
    </row>
    <row r="76" spans="2:9" x14ac:dyDescent="0.15">
      <c r="B76" s="69" t="s">
        <v>129</v>
      </c>
      <c r="E76" s="116">
        <v>61600</v>
      </c>
      <c r="F76" s="112" t="s">
        <v>128</v>
      </c>
      <c r="H76" s="69" t="s">
        <v>134</v>
      </c>
    </row>
    <row r="77" spans="2:9" x14ac:dyDescent="0.15">
      <c r="E77" s="113">
        <f>E76/1000/1000</f>
        <v>6.1600000000000002E-2</v>
      </c>
      <c r="F77" s="117" t="s">
        <v>137</v>
      </c>
      <c r="G77" s="38"/>
      <c r="H77" s="114" t="s">
        <v>138</v>
      </c>
      <c r="I77" s="115"/>
    </row>
    <row r="78" spans="2:9" x14ac:dyDescent="0.15">
      <c r="B78" s="69" t="s">
        <v>127</v>
      </c>
    </row>
  </sheetData>
  <sheetProtection algorithmName="SHA-512" hashValue="Y2NDaT8pz3T5eL2AF/aTZTuE6hRI3o7ZZfiqrhZd4z4IR63Bxb2w7lKa4RhgzOF5Cnpfir3JQ3EfakPZ0iHmng==" saltValue="df4bL03R5ESiY3oDzuzCPA=="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温水ボイラー_記入例(リファレンス)</vt:lpstr>
      <vt:lpstr>温水ボイラー_記入用(リファレンス)</vt:lpstr>
      <vt:lpstr>温水ボイラー_記入用(BaU)</vt:lpstr>
      <vt:lpstr>燃料の排出係数(IPCC)</vt:lpstr>
      <vt:lpstr>'温水ボイラー_記入用(BaU)'!Print_Area</vt:lpstr>
      <vt:lpstr>'温水ボイラー_記入用(リファレンス)'!Print_Area</vt:lpstr>
      <vt:lpstr>'温水ボイラー_記入例(リファレンス)'!Print_Area</vt:lpstr>
      <vt:lpstr>'燃料の排出係数(IPCC)'!Print_Area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2022-04-05T02:30:18Z</dcterms:created>
  <dcterms:modified xsi:type="dcterms:W3CDTF">2026-04-22T01:57:25Z</dcterms:modified>
</cp:coreProperties>
</file>