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9F6EA497-E61F-4DC5-9C35-D5B427DD87D4}" xr6:coauthVersionLast="47" xr6:coauthVersionMax="47" xr10:uidLastSave="{00000000-0000-0000-0000-000000000000}"/>
  <bookViews>
    <workbookView xWindow="-120" yWindow="-120" windowWidth="29040" windowHeight="15840" xr2:uid="{00000000-000D-0000-FFFF-FFFF00000000}"/>
  </bookViews>
  <sheets>
    <sheet name="廃熱利用吸収式冷凍機_記入例" sheetId="8" r:id="rId1"/>
    <sheet name="廃熱利用吸収式冷凍機_記入用(リファレンス）" sheetId="10" r:id="rId2"/>
    <sheet name="廃熱利用吸収式冷凍機_記入用(BaU）"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10" l="1"/>
  <c r="P35" i="10" s="1"/>
  <c r="P21" i="10"/>
  <c r="P28" i="10" s="1"/>
  <c r="P27" i="10" s="1"/>
  <c r="P11" i="10" s="1"/>
  <c r="P46" i="9"/>
  <c r="P35" i="9" s="1"/>
  <c r="P46" i="8" l="1"/>
  <c r="P35" i="8" l="1"/>
  <c r="P21" i="8"/>
  <c r="P28" i="8" s="1"/>
  <c r="P27" i="8" s="1"/>
  <c r="P21" i="9" l="1"/>
  <c r="P28" i="9" l="1"/>
  <c r="P27" i="9" s="1"/>
  <c r="P11" i="9" s="1"/>
  <c r="P11" i="8" l="1"/>
</calcChain>
</file>

<file path=xl/sharedStrings.xml><?xml version="1.0" encoding="utf-8"?>
<sst xmlns="http://schemas.openxmlformats.org/spreadsheetml/2006/main" count="189" uniqueCount="70">
  <si>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</si>
  <si>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</si>
  <si>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</si>
  <si>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</si>
  <si>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</si>
  <si>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</si>
  <si>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</si>
  <si>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</si>
  <si>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</si>
  <si>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ton-CO2/MWｈ</t>
    <phoneticPr fontId="1"/>
  </si>
  <si>
    <t>●プロジェクトＣＯ２排出量の計算</t>
    <rPh sb="10" eb="12">
      <t>ハイシュツ</t>
    </rPh>
    <rPh sb="12" eb="13">
      <t>リョウ</t>
    </rPh>
    <rPh sb="14" eb="16">
      <t>ケイサン</t>
    </rPh>
    <phoneticPr fontId="1"/>
  </si>
  <si>
    <t>●必要冷凍能力（空調負荷など）の計算</t>
    <rPh sb="1" eb="3">
      <t>ヒツヨウ</t>
    </rPh>
    <rPh sb="3" eb="5">
      <t>レイトウ</t>
    </rPh>
    <rPh sb="5" eb="7">
      <t>ノウリョク</t>
    </rPh>
    <rPh sb="8" eb="10">
      <t>クウチョウ</t>
    </rPh>
    <rPh sb="10" eb="12">
      <t>フカ</t>
    </rPh>
    <rPh sb="16" eb="18">
      <t>ケイサン</t>
    </rPh>
    <phoneticPr fontId="1"/>
  </si>
  <si>
    <t>年間必要冷凍能力</t>
    <rPh sb="0" eb="2">
      <t>ネンカン</t>
    </rPh>
    <rPh sb="2" eb="4">
      <t>ヒツヨウ</t>
    </rPh>
    <rPh sb="4" eb="6">
      <t>レイトウ</t>
    </rPh>
    <rPh sb="6" eb="8">
      <t>ノウリョク</t>
    </rPh>
    <phoneticPr fontId="1"/>
  </si>
  <si>
    <t>MWh/年</t>
    <rPh sb="4" eb="5">
      <t>ネン</t>
    </rPh>
    <phoneticPr fontId="1"/>
  </si>
  <si>
    <t>RQｙ＝時間当たり必要冷凍能力(kWh）×年間稼働時間(h/年)/1000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</si>
  <si>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(MW/年）</t>
    <rPh sb="4" eb="5">
      <t>ネン</t>
    </rPh>
    <phoneticPr fontId="1"/>
  </si>
  <si>
    <t>時間当たり必要冷凍能力(kWh）</t>
  </si>
  <si>
    <t>年間稼働時間(h/年)</t>
  </si>
  <si>
    <t>Rcop</t>
    <phoneticPr fontId="1"/>
  </si>
  <si>
    <t>ｇeｆ</t>
    <phoneticPr fontId="1"/>
  </si>
  <si>
    <t>Ｒｙ＝RQeｙ×gef</t>
    <phoneticPr fontId="1"/>
  </si>
  <si>
    <t>RQey</t>
    <phoneticPr fontId="1"/>
  </si>
  <si>
    <t>リファレンスの場合の年間消費電力量</t>
    <rPh sb="7" eb="9">
      <t>バアイ</t>
    </rPh>
    <rPh sb="10" eb="12">
      <t>ネンカン</t>
    </rPh>
    <rPh sb="12" eb="14">
      <t>ショウヒ</t>
    </rPh>
    <rPh sb="14" eb="16">
      <t>デンリョク</t>
    </rPh>
    <rPh sb="16" eb="17">
      <t>リョウ</t>
    </rPh>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</si>
  <si>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</si>
  <si>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</si>
  <si>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ＣQｙ</t>
    <phoneticPr fontId="1"/>
  </si>
  <si>
    <t>ＣQｙ＝100×3.516（ｋW/USRT)×24×25×12/1000＝2532MWh/年</t>
    <rPh sb="45" eb="46">
      <t>ネン</t>
    </rPh>
    <phoneticPr fontId="1"/>
  </si>
  <si>
    <t>RQey=ＣＱy/Rcop</t>
    <phoneticPr fontId="1"/>
  </si>
  <si>
    <t>Pｙ＝PQeｙ×gef</t>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</si>
  <si>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</si>
  <si>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</si>
  <si>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</si>
  <si>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</si>
  <si>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</si>
  <si>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負荷の対象</t>
    <rPh sb="0" eb="2">
      <t>フカ</t>
    </rPh>
    <rPh sb="3" eb="5">
      <t>タイショウ</t>
    </rPh>
    <phoneticPr fontId="4"/>
  </si>
  <si>
    <t>電力のCO2排出係数</t>
    <rPh sb="0" eb="2">
      <t>デンリョク</t>
    </rPh>
    <rPh sb="6" eb="8">
      <t>ハイシュツ</t>
    </rPh>
    <rPh sb="8" eb="10">
      <t>ケイスウ</t>
    </rPh>
    <phoneticPr fontId="1"/>
  </si>
  <si>
    <t>（A)吸収式冷凍機を動作させるのに必要な時間当たり消費電力量（ｋW/ｈ）</t>
    <rPh sb="3" eb="5">
      <t>キュウシュウ</t>
    </rPh>
    <rPh sb="5" eb="6">
      <t>シキ</t>
    </rPh>
    <rPh sb="6" eb="9">
      <t>レイトウキ</t>
    </rPh>
    <rPh sb="10" eb="12">
      <t>ドウサ</t>
    </rPh>
    <rPh sb="17" eb="19">
      <t>ヒツヨウ</t>
    </rPh>
    <rPh sb="20" eb="22">
      <t>ジカン</t>
    </rPh>
    <rPh sb="22" eb="23">
      <t>ア</t>
    </rPh>
    <rPh sb="25" eb="27">
      <t>ショウヒ</t>
    </rPh>
    <rPh sb="27" eb="29">
      <t>デンリョク</t>
    </rPh>
    <rPh sb="29" eb="30">
      <t>リョウ</t>
    </rPh>
    <phoneticPr fontId="1"/>
  </si>
  <si>
    <t>（B)リファレンスに比べ冷却塔の消費電力量のアップ分（ｋW/h)</t>
    <rPh sb="10" eb="11">
      <t>クラ</t>
    </rPh>
    <rPh sb="12" eb="14">
      <t>レイキャク</t>
    </rPh>
    <rPh sb="14" eb="15">
      <t>トウ</t>
    </rPh>
    <rPh sb="16" eb="18">
      <t>ショウヒ</t>
    </rPh>
    <rPh sb="18" eb="20">
      <t>デンリョク</t>
    </rPh>
    <rPh sb="20" eb="21">
      <t>リョウ</t>
    </rPh>
    <rPh sb="25" eb="26">
      <t>ブン</t>
    </rPh>
    <phoneticPr fontId="1"/>
  </si>
  <si>
    <t>（C)リファレンスに比べ冷却水ポンプの消費電力量のアップ分（ｋW/h)</t>
    <rPh sb="10" eb="11">
      <t>クラ</t>
    </rPh>
    <rPh sb="12" eb="14">
      <t>レイキャク</t>
    </rPh>
    <rPh sb="14" eb="15">
      <t>ミズ</t>
    </rPh>
    <rPh sb="19" eb="21">
      <t>ショウヒ</t>
    </rPh>
    <rPh sb="21" eb="23">
      <t>デンリョク</t>
    </rPh>
    <rPh sb="23" eb="24">
      <t>リョウ</t>
    </rPh>
    <rPh sb="28" eb="29">
      <t>ブン</t>
    </rPh>
    <phoneticPr fontId="1"/>
  </si>
  <si>
    <t>＝時間当たり必要プロジェクト消費電力量(kW/h)×年間稼働時間(h/年)/1000</t>
    <phoneticPr fontId="1"/>
  </si>
  <si>
    <t>時間当たり必要プロジェクト消費電力量(kW/h）＝（A)+(B)+（C)</t>
    <rPh sb="0" eb="2">
      <t>ジカン</t>
    </rPh>
    <rPh sb="2" eb="3">
      <t>ア</t>
    </rPh>
    <rPh sb="5" eb="7">
      <t>ヒツヨウ</t>
    </rPh>
    <rPh sb="13" eb="18">
      <t>ショウヒデンリョクリョウ</t>
    </rPh>
    <phoneticPr fontId="1"/>
  </si>
  <si>
    <t>例：100USRTの冷凍機の年間稼働時間が24h/日×25日/月×12月/年の場合</t>
    <rPh sb="0" eb="1">
      <t>レイ</t>
    </rPh>
    <rPh sb="10" eb="13">
      <t>レイトウキ</t>
    </rPh>
    <rPh sb="14" eb="16">
      <t>ネンカン</t>
    </rPh>
    <rPh sb="16" eb="18">
      <t>カドウ</t>
    </rPh>
    <rPh sb="18" eb="20">
      <t>ジカン</t>
    </rPh>
    <rPh sb="25" eb="26">
      <t>ヒ</t>
    </rPh>
    <rPh sb="29" eb="30">
      <t>ヒ</t>
    </rPh>
    <rPh sb="31" eb="32">
      <t>ツキ</t>
    </rPh>
    <rPh sb="35" eb="36">
      <t>ツキ</t>
    </rPh>
    <rPh sb="37" eb="38">
      <t>ネン</t>
    </rPh>
    <rPh sb="39" eb="41">
      <t>バアイ</t>
    </rPh>
    <phoneticPr fontId="1"/>
  </si>
  <si>
    <t>出典：</t>
    <rPh sb="0" eb="2">
      <t>シュッテン</t>
    </rPh>
    <phoneticPr fontId="1"/>
  </si>
  <si>
    <t>記入</t>
    <rPh sb="0" eb="2">
      <t>キニュウ</t>
    </rPh>
    <phoneticPr fontId="4"/>
  </si>
  <si>
    <t>自動計算</t>
    <rPh sb="0" eb="2">
      <t>ジドウ</t>
    </rPh>
    <rPh sb="2" eb="4">
      <t>ケイサン</t>
    </rPh>
    <phoneticPr fontId="4"/>
  </si>
  <si>
    <t>33°26'04.1"S</t>
    <phoneticPr fontId="4"/>
  </si>
  <si>
    <t>70°41'02.7"W</t>
    <phoneticPr fontId="4"/>
  </si>
  <si>
    <t>標高</t>
    <rPh sb="0" eb="2">
      <t>ヒョウコウ</t>
    </rPh>
    <phoneticPr fontId="4"/>
  </si>
  <si>
    <t>ｍ</t>
    <phoneticPr fontId="4"/>
  </si>
  <si>
    <t>（エンジンや炉の廃熱を吸収式冷凍機の熱源とする場合）</t>
    <phoneticPr fontId="1"/>
  </si>
  <si>
    <r>
      <t>リファレンス冷凍機のCOP　</t>
    </r>
    <r>
      <rPr>
        <sz val="10"/>
        <color rgb="FFFF0000"/>
        <rFont val="ＭＳ Ｐゴシック"/>
        <family val="3"/>
        <charset val="128"/>
        <scheme val="minor"/>
      </rPr>
      <t>（通常は導入シェア及びCOPが高いターボ冷凍機）</t>
    </r>
    <rPh sb="6" eb="9">
      <t>レイトウキ</t>
    </rPh>
    <rPh sb="15" eb="17">
      <t>ツウジョウ</t>
    </rPh>
    <rPh sb="18" eb="20">
      <t>ドウニュウ</t>
    </rPh>
    <rPh sb="23" eb="24">
      <t>オヨ</t>
    </rPh>
    <rPh sb="29" eb="30">
      <t>タカ</t>
    </rPh>
    <rPh sb="34" eb="36">
      <t>レイトウ</t>
    </rPh>
    <rPh sb="36" eb="37">
      <t>キ</t>
    </rPh>
    <phoneticPr fontId="1"/>
  </si>
  <si>
    <r>
      <rPr>
        <sz val="10"/>
        <rFont val="ＭＳ Ｐゴシック"/>
        <family val="3"/>
        <charset val="128"/>
        <scheme val="minor"/>
      </rPr>
      <t>プロジェクト冷凍機のCOP</t>
    </r>
    <r>
      <rPr>
        <sz val="10"/>
        <color rgb="FFFF0000"/>
        <rFont val="ＭＳ Ｐゴシック"/>
        <family val="3"/>
        <charset val="128"/>
        <scheme val="minor"/>
      </rPr>
      <t>(吸収式冷凍機のCOP)</t>
    </r>
    <phoneticPr fontId="1"/>
  </si>
  <si>
    <t>By</t>
    <phoneticPr fontId="1"/>
  </si>
  <si>
    <t>Bｙ＝BQeｙ×gef</t>
    <phoneticPr fontId="1"/>
  </si>
  <si>
    <t>BQey</t>
    <phoneticPr fontId="1"/>
  </si>
  <si>
    <t>BQey=ＣＱy/Rcop</t>
    <phoneticPr fontId="1"/>
  </si>
  <si>
    <t>Bcop</t>
    <phoneticPr fontId="1"/>
  </si>
  <si>
    <r>
      <t>リファレンス冷凍機のCOP　</t>
    </r>
    <r>
      <rPr>
        <sz val="10"/>
        <color rgb="FFFF0000"/>
        <rFont val="ＭＳ Ｐゴシック"/>
        <family val="3"/>
        <charset val="128"/>
        <scheme val="minor"/>
      </rPr>
      <t>（通常は導入シェアが高いターボ冷凍機）</t>
    </r>
    <rPh sb="6" eb="9">
      <t>レイトウキ</t>
    </rPh>
    <rPh sb="15" eb="17">
      <t>ツウジョウ</t>
    </rPh>
    <rPh sb="18" eb="20">
      <t>ドウニュウ</t>
    </rPh>
    <rPh sb="24" eb="25">
      <t>タカ</t>
    </rPh>
    <rPh sb="29" eb="31">
      <t>レイトウ</t>
    </rPh>
    <rPh sb="31" eb="32">
      <t>キ</t>
    </rPh>
    <phoneticPr fontId="1"/>
  </si>
  <si>
    <t>BQｙ＝時間当たり必要冷凍能力(kWh）×年間稼働時間(h/年)/1000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</si>
  <si>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Q=By-Py</t>
    <phoneticPr fontId="1"/>
  </si>
  <si>
    <t>BaUCO2排出量</t>
    <rPh sb="6" eb="8">
      <t>ハイシュツ</t>
    </rPh>
    <rPh sb="8" eb="9">
      <t>リョウ</t>
    </rPh>
    <phoneticPr fontId="1"/>
  </si>
  <si>
    <t>BaUの場合の年間消費電力量</t>
    <rPh sb="4" eb="6">
      <t>バアイ</t>
    </rPh>
    <rPh sb="7" eb="9">
      <t>ネンカン</t>
    </rPh>
    <rPh sb="9" eb="11">
      <t>ショウヒ</t>
    </rPh>
    <rPh sb="11" eb="13">
      <t>デンリョク</t>
    </rPh>
    <rPh sb="13" eb="14">
      <t>リョウ</t>
    </rPh>
    <phoneticPr fontId="1"/>
  </si>
  <si>
    <t>（B)BaUに比べ冷却塔の消費電力量のアップ分（ｋW/h)</t>
    <rPh sb="7" eb="8">
      <t>クラ</t>
    </rPh>
    <rPh sb="9" eb="11">
      <t>レイキャク</t>
    </rPh>
    <rPh sb="11" eb="12">
      <t>トウ</t>
    </rPh>
    <rPh sb="13" eb="15">
      <t>ショウヒ</t>
    </rPh>
    <rPh sb="15" eb="17">
      <t>デンリョク</t>
    </rPh>
    <rPh sb="17" eb="18">
      <t>リョウ</t>
    </rPh>
    <rPh sb="22" eb="23">
      <t>ブン</t>
    </rPh>
    <phoneticPr fontId="1"/>
  </si>
  <si>
    <t>（C)BaUに比べ冷却水ポンプの消費電力量のアップ分（ｋW/h)</t>
    <rPh sb="7" eb="8">
      <t>クラ</t>
    </rPh>
    <rPh sb="9" eb="11">
      <t>レイキャク</t>
    </rPh>
    <rPh sb="11" eb="12">
      <t>ミズ</t>
    </rPh>
    <rPh sb="16" eb="18">
      <t>ショウヒ</t>
    </rPh>
    <rPh sb="18" eb="20">
      <t>デンリョク</t>
    </rPh>
    <rPh sb="20" eb="21">
      <t>リョウ</t>
    </rPh>
    <rPh sb="25" eb="26">
      <t>ブン</t>
    </rPh>
    <phoneticPr fontId="1"/>
  </si>
  <si>
    <t>◎リファレンスからのCO2排出削減量</t>
    <phoneticPr fontId="1"/>
  </si>
  <si>
    <t>◎BaUからのCO2排出削減量</t>
    <phoneticPr fontId="1"/>
  </si>
  <si>
    <t>●BaUのＣＯ２排出量の計算</t>
    <rPh sb="8" eb="10">
      <t>ハイシュツ</t>
    </rPh>
    <rPh sb="10" eb="11">
      <t>リョウ</t>
    </rPh>
    <rPh sb="12" eb="14">
      <t>ケイサン</t>
    </rPh>
    <phoneticPr fontId="1"/>
  </si>
  <si>
    <r>
      <rPr>
        <b/>
        <sz val="16"/>
        <color rgb="FFFF0000"/>
        <rFont val="ＭＳ Ｐゴシック"/>
        <family val="3"/>
        <charset val="128"/>
        <scheme val="minor"/>
      </rPr>
      <t>R8年度</t>
    </r>
    <r>
      <rPr>
        <b/>
        <sz val="10"/>
        <color theme="1"/>
        <rFont val="ＭＳ Ｐゴシック"/>
        <family val="3"/>
        <charset val="128"/>
        <scheme val="minor"/>
      </rPr>
      <t>シナジー型ＪＣＭ創出事業（廃熱利用吸収式冷凍機）※記入例</t>
    </r>
    <rPh sb="29" eb="31">
      <t>キニュウ</t>
    </rPh>
    <rPh sb="31" eb="32">
      <t>レイ</t>
    </rPh>
    <phoneticPr fontId="1"/>
  </si>
  <si>
    <r>
      <rPr>
        <b/>
        <sz val="16"/>
        <color rgb="FFFF0000"/>
        <rFont val="ＭＳ Ｐゴシック"/>
        <family val="3"/>
        <charset val="128"/>
        <scheme val="minor"/>
      </rPr>
      <t>R8年度</t>
    </r>
    <r>
      <rPr>
        <b/>
        <sz val="10"/>
        <color theme="1"/>
        <rFont val="ＭＳ Ｐゴシック"/>
        <family val="3"/>
        <charset val="128"/>
        <scheme val="minor"/>
      </rPr>
      <t>シナジー型ＪＣＭ創出事業（廃熱利用吸収式冷凍機）</t>
    </r>
    <phoneticPr fontId="1"/>
  </si>
  <si>
    <r>
      <rPr>
        <b/>
        <sz val="16"/>
        <color rgb="FFFF0000"/>
        <rFont val="ＭＳ Ｐゴシック"/>
        <family val="3"/>
        <charset val="128"/>
        <scheme val="minor"/>
      </rPr>
      <t>R8年度</t>
    </r>
    <r>
      <rPr>
        <b/>
        <sz val="10"/>
        <color theme="1"/>
        <rFont val="ＭＳ Ｐゴシック"/>
        <family val="3"/>
        <charset val="128"/>
        <scheme val="minor"/>
      </rPr>
      <t xml:space="preserve"> シナジー型ＪＣＭ創出事業（廃熱利用吸収式冷凍機）</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</si>
</sst>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0_ "/>
    <numFmt numFmtId="178" formatCode="0.00_ "/>
    <numFmt numFmtId="179" formatCode="0_ "/>
    <numFmt numFmtId="180" formatCode="#,##0.0_ "/>
    <numFmt numFmtId="181" formatCode="#,##0.0;[Red]\-#,##0.0"/>
    <numFmt numFmtId="182" formatCode="0.0_ "/>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9"/>
      <name val="ＭＳ Ｐゴシック"/>
      <family val="3"/>
      <charset val="128"/>
    </font>
    <font>
      <b/>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38" fontId="5" fillId="0" borderId="0" applyFont="0" applyFill="0" applyBorder="0" applyAlignment="0" applyProtection="0">
      <alignment vertical="center"/>
    </xf>
  </cellStyleXfs>
  <cellXfs count="41">
    <xf numFmtId="0" fontId="0" fillId="0" borderId="0" xfId="0">
      <alignment vertical="center"/>
    </xf>
    <xf numFmtId="0" fontId="7"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10" fillId="2" borderId="1" xfId="0" applyFont="1" applyFill="1" applyBorder="1" applyAlignment="1" applyProtection="1">
      <alignment horizontal="center" vertical="center"/>
      <protection locked="0"/>
    </xf>
    <xf numFmtId="0" fontId="10" fillId="0" borderId="1" xfId="0" applyFont="1" applyBorder="1" applyProtection="1">
      <alignment vertical="center"/>
      <protection locked="0"/>
    </xf>
    <xf numFmtId="0" fontId="10" fillId="0" borderId="1" xfId="0" applyFont="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7" fillId="2" borderId="4" xfId="0" applyFont="1" applyFill="1" applyBorder="1" applyAlignment="1" applyProtection="1">
      <alignment horizontal="center" vertical="center" shrinkToFit="1"/>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178" fontId="7" fillId="2" borderId="1" xfId="0" applyNumberFormat="1" applyFont="1" applyFill="1" applyBorder="1" applyProtection="1">
      <alignment vertical="center"/>
      <protection locked="0"/>
    </xf>
    <xf numFmtId="179" fontId="7" fillId="2" borderId="1" xfId="0" applyNumberFormat="1" applyFont="1" applyFill="1" applyBorder="1" applyProtection="1">
      <alignment vertical="center"/>
      <protection locked="0"/>
    </xf>
    <xf numFmtId="176" fontId="7" fillId="0" borderId="0" xfId="0" applyNumberFormat="1" applyFont="1" applyProtection="1">
      <alignment vertical="center"/>
      <protection locked="0"/>
    </xf>
    <xf numFmtId="177" fontId="7" fillId="2" borderId="1" xfId="0" applyNumberFormat="1" applyFont="1" applyFill="1" applyBorder="1" applyProtection="1">
      <alignment vertical="center"/>
      <protection locked="0"/>
    </xf>
    <xf numFmtId="0" fontId="7" fillId="0" borderId="0" xfId="0" applyFont="1" applyAlignment="1" applyProtection="1">
      <alignment horizontal="left" vertical="center" shrinkToFit="1"/>
      <protection locked="0"/>
    </xf>
    <xf numFmtId="0" fontId="8" fillId="0" borderId="0" xfId="0" applyFont="1" applyProtection="1">
      <alignment vertical="center"/>
      <protection locked="0"/>
    </xf>
    <xf numFmtId="180" fontId="7" fillId="0" borderId="0" xfId="0" applyNumberFormat="1" applyFont="1" applyProtection="1">
      <alignment vertical="center"/>
      <protection locked="0"/>
    </xf>
    <xf numFmtId="49" fontId="7" fillId="0" borderId="0" xfId="0" applyNumberFormat="1" applyFont="1" applyProtection="1">
      <alignment vertical="center"/>
      <protection locked="0"/>
    </xf>
    <xf numFmtId="0" fontId="6" fillId="0" borderId="0" xfId="0" applyFont="1">
      <alignment vertical="center"/>
    </xf>
    <xf numFmtId="0" fontId="7" fillId="0" borderId="0" xfId="0" applyFont="1">
      <alignment vertical="center"/>
    </xf>
    <xf numFmtId="0" fontId="10" fillId="3" borderId="1" xfId="0" applyFont="1" applyFill="1" applyBorder="1" applyAlignment="1">
      <alignment horizontal="center" vertical="center"/>
    </xf>
    <xf numFmtId="176" fontId="7" fillId="3" borderId="1" xfId="0" applyNumberFormat="1" applyFont="1" applyFill="1" applyBorder="1">
      <alignment vertical="center"/>
    </xf>
    <xf numFmtId="181" fontId="7" fillId="3" borderId="1" xfId="2" applyNumberFormat="1" applyFont="1" applyFill="1" applyBorder="1" applyProtection="1">
      <alignment vertical="center"/>
    </xf>
    <xf numFmtId="180" fontId="7" fillId="3" borderId="1" xfId="0" applyNumberFormat="1" applyFont="1" applyFill="1" applyBorder="1">
      <alignment vertical="center"/>
    </xf>
    <xf numFmtId="182" fontId="7" fillId="3" borderId="1" xfId="0" applyNumberFormat="1" applyFont="1" applyFill="1" applyBorder="1">
      <alignment vertical="center"/>
    </xf>
    <xf numFmtId="0" fontId="7" fillId="2" borderId="2" xfId="0" applyFont="1" applyFill="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8" fillId="0" borderId="0" xfId="0" applyFont="1" applyAlignment="1" applyProtection="1">
      <alignment vertical="center" wrapText="1"/>
      <protection locked="0"/>
    </xf>
    <xf numFmtId="0" fontId="3" fillId="0" borderId="1" xfId="1" applyFont="1" applyBorder="1" applyAlignment="1" applyProtection="1">
      <alignment horizontal="left" vertical="center" wrapText="1"/>
      <protection locked="0"/>
    </xf>
    <xf numFmtId="0" fontId="3" fillId="2" borderId="1" xfId="1"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106680</xdr:colOff>
      <xdr:row>36</xdr:row>
      <xdr:rowOff>91440</xdr:rowOff>
    </xdr:from>
    <xdr:to>
      <xdr:col>14</xdr:col>
      <xdr:colOff>454361</xdr:colOff>
      <xdr:row>39</xdr:row>
      <xdr:rowOff>99060</xdr:rowOff>
    </xdr:to>
    <xdr:sp macro="" textlink="">
      <xdr:nvSpPr>
        <xdr:cNvPr id="2" name="テキスト ボックス 1">
          <a:extLst>
            <a:ext uri="{FF2B5EF4-FFF2-40B4-BE49-F238E27FC236}">
              <a16:creationId xmlns:a16="http://schemas.microsoft.com/office/drawing/2014/main" id="{99D24937-B125-4611-89BD-8BB9E4719EA4}"/>
            </a:ext>
          </a:extLst>
        </xdr:cNvPr>
        <xdr:cNvSpPr txBox="1"/>
      </xdr:nvSpPr>
      <xdr:spPr>
        <a:xfrm>
          <a:off x="220980" y="5867400"/>
          <a:ext cx="8272481" cy="4648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吸収式冷凍機はターボ冷凍機に比べ</a:t>
          </a:r>
          <a:r>
            <a:rPr kumimoji="1" lang="en-US" altLang="ja-JP" sz="900"/>
            <a:t>COP</a:t>
          </a:r>
          <a:r>
            <a:rPr kumimoji="1" lang="ja-JP" altLang="en-US" sz="900"/>
            <a:t>が小さく冷却塔及び冷却水ポンプの容量は相対的に大きくなる。その増加分の消費電力量を加えること。</a:t>
          </a:r>
          <a:endParaRPr kumimoji="1" lang="en-US" altLang="ja-JP" sz="900"/>
        </a:p>
        <a:p>
          <a:r>
            <a:rPr kumimoji="1" lang="en-US" altLang="ja-JP" sz="900"/>
            <a:t>※</a:t>
          </a:r>
          <a:r>
            <a:rPr kumimoji="1" lang="ja-JP" altLang="en-US" sz="900"/>
            <a:t>供給する熱量は廃熱なので、</a:t>
          </a:r>
          <a:r>
            <a:rPr kumimoji="1" lang="en-US" altLang="ja-JP" sz="900"/>
            <a:t>CO2</a:t>
          </a:r>
          <a:r>
            <a:rPr kumimoji="1" lang="ja-JP" altLang="en-US" sz="900"/>
            <a:t>排出量としてはカウントしない。</a:t>
          </a:r>
        </a:p>
      </xdr:txBody>
    </xdr:sp>
    <xdr:clientData/>
  </xdr:twoCellAnchor>
  <xdr:twoCellAnchor>
    <xdr:from>
      <xdr:col>1</xdr:col>
      <xdr:colOff>83820</xdr:colOff>
      <xdr:row>16</xdr:row>
      <xdr:rowOff>114300</xdr:rowOff>
    </xdr:from>
    <xdr:to>
      <xdr:col>14</xdr:col>
      <xdr:colOff>488352</xdr:colOff>
      <xdr:row>19</xdr:row>
      <xdr:rowOff>106680</xdr:rowOff>
    </xdr:to>
    <xdr:sp macro="" textlink="">
      <xdr:nvSpPr>
        <xdr:cNvPr id="3" name="テキスト ボックス 2">
          <a:extLst>
            <a:ext uri="{FF2B5EF4-FFF2-40B4-BE49-F238E27FC236}">
              <a16:creationId xmlns:a16="http://schemas.microsoft.com/office/drawing/2014/main" id="{F3B65AD9-2329-49A4-93DB-79F5920D52C3}"/>
            </a:ext>
          </a:extLst>
        </xdr:cNvPr>
        <xdr:cNvSpPr txBox="1"/>
      </xdr:nvSpPr>
      <xdr:spPr>
        <a:xfrm>
          <a:off x="198120" y="2613660"/>
          <a:ext cx="8329332" cy="44958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endParaRPr kumimoji="1" lang="en-US" altLang="ja-JP" sz="900"/>
        </a:p>
        <a:p>
          <a:r>
            <a:rPr kumimoji="1" lang="en-US" altLang="ja-JP" sz="900"/>
            <a:t>※</a:t>
          </a:r>
          <a:r>
            <a:rPr kumimoji="1" lang="ja-JP" altLang="en-US" sz="900"/>
            <a:t>吸収式冷凍機の冷凍能力より負荷側の必要冷凍能力が上回る場合は、導入する吸収式冷凍機の定格出力を時間当たり必要冷凍能力とする</a:t>
          </a:r>
          <a:endParaRPr kumimoji="1" lang="en-US" altLang="ja-JP" sz="900"/>
        </a:p>
      </xdr:txBody>
    </xdr:sp>
    <xdr:clientData/>
  </xdr:twoCellAnchor>
  <xdr:twoCellAnchor>
    <xdr:from>
      <xdr:col>7</xdr:col>
      <xdr:colOff>142875</xdr:colOff>
      <xdr:row>9</xdr:row>
      <xdr:rowOff>9525</xdr:rowOff>
    </xdr:from>
    <xdr:to>
      <xdr:col>14</xdr:col>
      <xdr:colOff>647703</xdr:colOff>
      <xdr:row>12</xdr:row>
      <xdr:rowOff>92074</xdr:rowOff>
    </xdr:to>
    <xdr:sp macro="" textlink="">
      <xdr:nvSpPr>
        <xdr:cNvPr id="4" name="正方形/長方形 3">
          <a:extLst>
            <a:ext uri="{FF2B5EF4-FFF2-40B4-BE49-F238E27FC236}">
              <a16:creationId xmlns:a16="http://schemas.microsoft.com/office/drawing/2014/main" id="{CC69FC78-7D0A-4540-A43D-F30280DC554D}"/>
            </a:ext>
          </a:extLst>
        </xdr:cNvPr>
        <xdr:cNvSpPr/>
      </xdr:nvSpPr>
      <xdr:spPr>
        <a:xfrm>
          <a:off x="4324350" y="15049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106680</xdr:colOff>
      <xdr:row>36</xdr:row>
      <xdr:rowOff>91440</xdr:rowOff>
    </xdr:from>
    <xdr:to>
      <xdr:col>14</xdr:col>
      <xdr:colOff>454361</xdr:colOff>
      <xdr:row>39</xdr:row>
      <xdr:rowOff>99060</xdr:rowOff>
    </xdr:to>
    <xdr:sp macro="" textlink="">
      <xdr:nvSpPr>
        <xdr:cNvPr id="2" name="テキスト ボックス 1">
          <a:extLst>
            <a:ext uri="{FF2B5EF4-FFF2-40B4-BE49-F238E27FC236}">
              <a16:creationId xmlns:a16="http://schemas.microsoft.com/office/drawing/2014/main" id="{F3DCCFEB-79A8-4C59-952F-C22C6333B75C}"/>
            </a:ext>
          </a:extLst>
        </xdr:cNvPr>
        <xdr:cNvSpPr txBox="1"/>
      </xdr:nvSpPr>
      <xdr:spPr>
        <a:xfrm>
          <a:off x="230505" y="5844540"/>
          <a:ext cx="9139256" cy="4648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吸収式冷凍機はターボ冷凍機に比べ</a:t>
          </a:r>
          <a:r>
            <a:rPr kumimoji="1" lang="en-US" altLang="ja-JP" sz="900"/>
            <a:t>COP</a:t>
          </a:r>
          <a:r>
            <a:rPr kumimoji="1" lang="ja-JP" altLang="en-US" sz="900"/>
            <a:t>が小さく冷却塔及び冷却水ポンプの容量は相対的に大きくなる。その増加分の消費電力量を加えること。</a:t>
          </a:r>
          <a:endParaRPr kumimoji="1" lang="en-US" altLang="ja-JP" sz="900"/>
        </a:p>
        <a:p>
          <a:r>
            <a:rPr kumimoji="1" lang="en-US" altLang="ja-JP" sz="900"/>
            <a:t>※</a:t>
          </a:r>
          <a:r>
            <a:rPr kumimoji="1" lang="ja-JP" altLang="en-US" sz="900"/>
            <a:t>供給する熱量は廃熱なので、</a:t>
          </a:r>
          <a:r>
            <a:rPr kumimoji="1" lang="en-US" altLang="ja-JP" sz="900"/>
            <a:t>CO2</a:t>
          </a:r>
          <a:r>
            <a:rPr kumimoji="1" lang="ja-JP" altLang="en-US" sz="900"/>
            <a:t>排出量としてはカウントしない。</a:t>
          </a:r>
        </a:p>
      </xdr:txBody>
    </xdr:sp>
    <xdr:clientData/>
  </xdr:twoCellAnchor>
  <xdr:twoCellAnchor>
    <xdr:from>
      <xdr:col>1</xdr:col>
      <xdr:colOff>83820</xdr:colOff>
      <xdr:row>16</xdr:row>
      <xdr:rowOff>114300</xdr:rowOff>
    </xdr:from>
    <xdr:to>
      <xdr:col>14</xdr:col>
      <xdr:colOff>488352</xdr:colOff>
      <xdr:row>19</xdr:row>
      <xdr:rowOff>106680</xdr:rowOff>
    </xdr:to>
    <xdr:sp macro="" textlink="">
      <xdr:nvSpPr>
        <xdr:cNvPr id="3" name="テキスト ボックス 2">
          <a:extLst>
            <a:ext uri="{FF2B5EF4-FFF2-40B4-BE49-F238E27FC236}">
              <a16:creationId xmlns:a16="http://schemas.microsoft.com/office/drawing/2014/main" id="{55C47C6D-34C1-4847-BB1C-1A538768C050}"/>
            </a:ext>
          </a:extLst>
        </xdr:cNvPr>
        <xdr:cNvSpPr txBox="1"/>
      </xdr:nvSpPr>
      <xdr:spPr>
        <a:xfrm>
          <a:off x="207645" y="2590800"/>
          <a:ext cx="9196107" cy="44958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endParaRPr kumimoji="1" lang="en-US" altLang="ja-JP" sz="900"/>
        </a:p>
        <a:p>
          <a:r>
            <a:rPr kumimoji="1" lang="en-US" altLang="ja-JP" sz="900"/>
            <a:t>※</a:t>
          </a:r>
          <a:r>
            <a:rPr kumimoji="1" lang="ja-JP" altLang="en-US" sz="900"/>
            <a:t>吸収式冷凍機の冷凍能力より負荷側の必要冷凍能力が上回る場合は、導入する吸収式冷凍機の定格出力を時間当たり必要冷凍能力とする</a:t>
          </a:r>
          <a:endParaRPr kumimoji="1" lang="en-US" altLang="ja-JP" sz="900"/>
        </a:p>
      </xdr:txBody>
    </xdr:sp>
    <xdr:clientData/>
  </xdr:twoCellAnchor>
  <xdr:twoCellAnchor>
    <xdr:from>
      <xdr:col>7</xdr:col>
      <xdr:colOff>114300</xdr:colOff>
      <xdr:row>9</xdr:row>
      <xdr:rowOff>0</xdr:rowOff>
    </xdr:from>
    <xdr:to>
      <xdr:col>14</xdr:col>
      <xdr:colOff>619128</xdr:colOff>
      <xdr:row>12</xdr:row>
      <xdr:rowOff>82549</xdr:rowOff>
    </xdr:to>
    <xdr:sp macro="" textlink="">
      <xdr:nvSpPr>
        <xdr:cNvPr id="4" name="正方形/長方形 3">
          <a:extLst>
            <a:ext uri="{FF2B5EF4-FFF2-40B4-BE49-F238E27FC236}">
              <a16:creationId xmlns:a16="http://schemas.microsoft.com/office/drawing/2014/main" id="{A5C8054A-1B44-436F-8F4C-BC019AD15A4F}"/>
            </a:ext>
          </a:extLst>
        </xdr:cNvPr>
        <xdr:cNvSpPr/>
      </xdr:nvSpPr>
      <xdr:spPr>
        <a:xfrm>
          <a:off x="4295775" y="14954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106680</xdr:colOff>
      <xdr:row>36</xdr:row>
      <xdr:rowOff>91440</xdr:rowOff>
    </xdr:from>
    <xdr:to>
      <xdr:col>14</xdr:col>
      <xdr:colOff>454361</xdr:colOff>
      <xdr:row>39</xdr:row>
      <xdr:rowOff>99060</xdr:rowOff>
    </xdr:to>
    <xdr:sp macro="" textlink="">
      <xdr:nvSpPr>
        <xdr:cNvPr id="2" name="テキスト ボックス 1">
          <a:extLst>
            <a:ext uri="{FF2B5EF4-FFF2-40B4-BE49-F238E27FC236}">
              <a16:creationId xmlns:a16="http://schemas.microsoft.com/office/drawing/2014/main" id="{92C33C05-4AC6-41BD-93CB-27DC1D0719D3}"/>
            </a:ext>
          </a:extLst>
        </xdr:cNvPr>
        <xdr:cNvSpPr txBox="1"/>
      </xdr:nvSpPr>
      <xdr:spPr>
        <a:xfrm>
          <a:off x="220980" y="5867400"/>
          <a:ext cx="8272481" cy="4648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吸収式冷凍機はターボ冷凍機に比べ</a:t>
          </a:r>
          <a:r>
            <a:rPr kumimoji="1" lang="en-US" altLang="ja-JP" sz="900"/>
            <a:t>COP</a:t>
          </a:r>
          <a:r>
            <a:rPr kumimoji="1" lang="ja-JP" altLang="en-US" sz="900"/>
            <a:t>が小さく冷却塔及び冷却水ポンプの容量は相対的に大きくなる。その増加分の消費電力量を加えること。</a:t>
          </a:r>
          <a:endParaRPr kumimoji="1" lang="en-US" altLang="ja-JP" sz="900"/>
        </a:p>
        <a:p>
          <a:r>
            <a:rPr kumimoji="1" lang="en-US" altLang="ja-JP" sz="900"/>
            <a:t>※</a:t>
          </a:r>
          <a:r>
            <a:rPr kumimoji="1" lang="ja-JP" altLang="en-US" sz="900"/>
            <a:t>供給する熱量は廃熱なので、</a:t>
          </a:r>
          <a:r>
            <a:rPr kumimoji="1" lang="en-US" altLang="ja-JP" sz="900"/>
            <a:t>CO2</a:t>
          </a:r>
          <a:r>
            <a:rPr kumimoji="1" lang="ja-JP" altLang="en-US" sz="900"/>
            <a:t>排出量としてはカウントしない。</a:t>
          </a:r>
        </a:p>
      </xdr:txBody>
    </xdr:sp>
    <xdr:clientData/>
  </xdr:twoCellAnchor>
  <xdr:twoCellAnchor>
    <xdr:from>
      <xdr:col>1</xdr:col>
      <xdr:colOff>83820</xdr:colOff>
      <xdr:row>16</xdr:row>
      <xdr:rowOff>114300</xdr:rowOff>
    </xdr:from>
    <xdr:to>
      <xdr:col>14</xdr:col>
      <xdr:colOff>488352</xdr:colOff>
      <xdr:row>19</xdr:row>
      <xdr:rowOff>106680</xdr:rowOff>
    </xdr:to>
    <xdr:sp macro="" textlink="">
      <xdr:nvSpPr>
        <xdr:cNvPr id="3" name="テキスト ボックス 2">
          <a:extLst>
            <a:ext uri="{FF2B5EF4-FFF2-40B4-BE49-F238E27FC236}">
              <a16:creationId xmlns:a16="http://schemas.microsoft.com/office/drawing/2014/main" id="{16E924C6-8FAC-499E-9F4E-BE56D1088583}"/>
            </a:ext>
          </a:extLst>
        </xdr:cNvPr>
        <xdr:cNvSpPr txBox="1"/>
      </xdr:nvSpPr>
      <xdr:spPr>
        <a:xfrm>
          <a:off x="198120" y="2613660"/>
          <a:ext cx="8329332" cy="44958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endParaRPr kumimoji="1" lang="en-US" altLang="ja-JP" sz="900"/>
        </a:p>
        <a:p>
          <a:r>
            <a:rPr kumimoji="1" lang="en-US" altLang="ja-JP" sz="900"/>
            <a:t>※</a:t>
          </a:r>
          <a:r>
            <a:rPr kumimoji="1" lang="ja-JP" altLang="en-US" sz="900"/>
            <a:t>吸収式冷凍機の冷凍能力より負荷側の必要冷凍能力が上回る場合は、導入する吸収式冷凍機の定格出力を時間当たり必要冷凍能力とする</a:t>
          </a:r>
          <a:endParaRPr kumimoji="1" lang="en-US" altLang="ja-JP" sz="900"/>
        </a:p>
      </xdr:txBody>
    </xdr:sp>
    <xdr:clientData/>
  </xdr:twoCellAnchor>
  <xdr:twoCellAnchor>
    <xdr:from>
      <xdr:col>8</xdr:col>
      <xdr:colOff>138479</xdr:colOff>
      <xdr:row>0</xdr:row>
      <xdr:rowOff>36634</xdr:rowOff>
    </xdr:from>
    <xdr:to>
      <xdr:col>17</xdr:col>
      <xdr:colOff>647700</xdr:colOff>
      <xdr:row>3</xdr:row>
      <xdr:rowOff>139212</xdr:rowOff>
    </xdr:to>
    <xdr:sp macro="" textlink="">
      <xdr:nvSpPr>
        <xdr:cNvPr id="4" name="テキスト ボックス 3">
          <a:extLst>
            <a:ext uri="{FF2B5EF4-FFF2-40B4-BE49-F238E27FC236}">
              <a16:creationId xmlns:a16="http://schemas.microsoft.com/office/drawing/2014/main" id="{F2996FA2-6873-4840-ABF9-DCAA1148D568}"/>
            </a:ext>
          </a:extLst>
        </xdr:cNvPr>
        <xdr:cNvSpPr txBox="1"/>
      </xdr:nvSpPr>
      <xdr:spPr>
        <a:xfrm>
          <a:off x="4996229" y="36634"/>
          <a:ext cx="6767146" cy="559778"/>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85725</xdr:colOff>
      <xdr:row>9</xdr:row>
      <xdr:rowOff>0</xdr:rowOff>
    </xdr:from>
    <xdr:to>
      <xdr:col>14</xdr:col>
      <xdr:colOff>590553</xdr:colOff>
      <xdr:row>12</xdr:row>
      <xdr:rowOff>82549</xdr:rowOff>
    </xdr:to>
    <xdr:sp macro="" textlink="">
      <xdr:nvSpPr>
        <xdr:cNvPr id="5" name="正方形/長方形 4">
          <a:extLst>
            <a:ext uri="{FF2B5EF4-FFF2-40B4-BE49-F238E27FC236}">
              <a16:creationId xmlns:a16="http://schemas.microsoft.com/office/drawing/2014/main" id="{634940FF-70C0-42FC-A094-B2B2001B5AE4}"/>
            </a:ext>
          </a:extLst>
        </xdr:cNvPr>
        <xdr:cNvSpPr/>
      </xdr:nvSpPr>
      <xdr:spPr>
        <a:xfrm>
          <a:off x="4267200" y="14954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48"/>
  <sheetViews>
    <sheetView tabSelected="1" view="pageBreakPreview" zoomScaleNormal="100" zoomScaleSheetLayoutView="100" workbookViewId="0">
      <selection activeCell="B2" sqref="B2"/>
    </sheetView>
  </sheetViews>
  <sheetFormatPr defaultColWidth="8.875" defaultRowHeight="12" x14ac:dyDescent="0.15"/>
  <cols>
    <col min="1" max="1" width="1.625" style="1" customWidth="1"/>
    <col min="2" max="14" width="8.875" style="1"/>
    <col min="15" max="15" width="9.25" style="1" bestFit="1" customWidth="1"/>
    <col min="16" max="16" width="10.75" style="1" customWidth="1"/>
    <col min="17" max="16384" width="8.875" style="1"/>
  </cols>
  <sheetData>
    <row r="2" spans="2:17" ht="18.75" x14ac:dyDescent="0.15">
      <c r="B2" s="20" t="s">
        <v>67</v>
      </c>
      <c r="C2" s="21"/>
      <c r="D2" s="21"/>
      <c r="E2" s="21"/>
      <c r="F2" s="21"/>
      <c r="G2" s="21"/>
      <c r="H2" s="21"/>
      <c r="I2" s="21"/>
      <c r="J2" s="21"/>
    </row>
    <row r="3" spans="2:17" x14ac:dyDescent="0.15">
      <c r="B3" s="1" t="s">
        <v>49</v>
      </c>
    </row>
    <row r="5" spans="2:17" ht="13.15" customHeight="1" x14ac:dyDescent="0.15">
      <c r="B5" s="34" t="s">
        <v>29</v>
      </c>
      <c r="C5" s="34"/>
      <c r="D5" s="34"/>
      <c r="E5" s="35"/>
      <c r="F5" s="36"/>
      <c r="G5" s="36"/>
      <c r="H5" s="36"/>
      <c r="I5" s="36"/>
      <c r="J5" s="36"/>
      <c r="K5" s="36"/>
      <c r="L5" s="36"/>
      <c r="M5" s="36"/>
      <c r="N5" s="36"/>
      <c r="P5" s="3"/>
      <c r="Q5" s="4" t="s">
        <v>43</v>
      </c>
    </row>
    <row r="6" spans="2:17" ht="13.15" customHeight="1" x14ac:dyDescent="0.15">
      <c r="B6" s="37" t="s">
        <v>30</v>
      </c>
      <c r="C6" s="37"/>
      <c r="D6" s="2" t="s">
        <v>31</v>
      </c>
      <c r="E6" s="35"/>
      <c r="F6" s="35"/>
      <c r="G6" s="35"/>
      <c r="H6" s="35"/>
      <c r="I6" s="35"/>
      <c r="J6" s="35"/>
      <c r="K6" s="35"/>
      <c r="L6" s="35"/>
      <c r="M6" s="35"/>
      <c r="N6" s="35"/>
      <c r="P6" s="22"/>
      <c r="Q6" s="5" t="s">
        <v>44</v>
      </c>
    </row>
    <row r="7" spans="2:17" ht="13.15" customHeight="1" x14ac:dyDescent="0.15">
      <c r="B7" s="37"/>
      <c r="C7" s="37"/>
      <c r="D7" s="2" t="s">
        <v>32</v>
      </c>
      <c r="E7" s="38" t="s">
        <v>45</v>
      </c>
      <c r="F7" s="39"/>
      <c r="G7" s="40"/>
      <c r="H7" s="7" t="s">
        <v>33</v>
      </c>
      <c r="I7" s="39" t="s">
        <v>46</v>
      </c>
      <c r="J7" s="39"/>
      <c r="K7" s="40"/>
      <c r="L7" s="7" t="s">
        <v>47</v>
      </c>
      <c r="M7" s="6">
        <v>700</v>
      </c>
      <c r="N7" s="8" t="s">
        <v>48</v>
      </c>
    </row>
    <row r="8" spans="2:17" ht="13.15" customHeight="1" x14ac:dyDescent="0.15">
      <c r="B8" s="31" t="s">
        <v>34</v>
      </c>
      <c r="C8" s="31"/>
      <c r="D8" s="31"/>
      <c r="E8" s="32"/>
      <c r="F8" s="33"/>
      <c r="G8" s="33"/>
      <c r="H8" s="33"/>
      <c r="I8" s="33"/>
      <c r="J8" s="33"/>
      <c r="K8" s="33"/>
      <c r="L8" s="33"/>
      <c r="M8" s="33"/>
      <c r="N8" s="33"/>
    </row>
    <row r="10" spans="2:17" x14ac:dyDescent="0.15">
      <c r="B10" s="9" t="s">
        <v>64</v>
      </c>
    </row>
    <row r="11" spans="2:17" x14ac:dyDescent="0.15">
      <c r="B11" s="10" t="s">
        <v>2</v>
      </c>
      <c r="C11" s="1" t="s">
        <v>0</v>
      </c>
      <c r="F11" s="1" t="s">
        <v>1</v>
      </c>
      <c r="P11" s="23">
        <f>ROUNDDOWN((P27-P35),0)</f>
        <v>1568</v>
      </c>
    </row>
    <row r="12" spans="2:17" x14ac:dyDescent="0.15">
      <c r="B12" s="10"/>
      <c r="C12" s="1" t="s">
        <v>3</v>
      </c>
    </row>
    <row r="13" spans="2:17" x14ac:dyDescent="0.15">
      <c r="B13" s="10" t="s">
        <v>4</v>
      </c>
      <c r="C13" s="1" t="s">
        <v>5</v>
      </c>
      <c r="F13" s="1" t="s">
        <v>1</v>
      </c>
    </row>
    <row r="14" spans="2:17" x14ac:dyDescent="0.15">
      <c r="B14" s="10" t="s">
        <v>6</v>
      </c>
      <c r="C14" s="1" t="s">
        <v>7</v>
      </c>
      <c r="F14" s="1" t="s">
        <v>1</v>
      </c>
    </row>
    <row r="16" spans="2:17" x14ac:dyDescent="0.15">
      <c r="B16" s="11" t="s">
        <v>11</v>
      </c>
    </row>
    <row r="20" spans="2:16" ht="30" customHeight="1" x14ac:dyDescent="0.15">
      <c r="C20" s="30"/>
      <c r="D20" s="30"/>
      <c r="E20" s="30"/>
      <c r="F20" s="30"/>
      <c r="G20" s="30"/>
      <c r="H20" s="30"/>
      <c r="I20" s="30"/>
      <c r="J20" s="30"/>
      <c r="K20" s="30"/>
      <c r="L20" s="30"/>
      <c r="M20" s="30"/>
      <c r="N20" s="30"/>
      <c r="O20" s="30"/>
      <c r="P20" s="30"/>
    </row>
    <row r="21" spans="2:16" x14ac:dyDescent="0.15">
      <c r="B21" s="10" t="s">
        <v>25</v>
      </c>
      <c r="C21" s="1" t="s">
        <v>12</v>
      </c>
      <c r="E21" s="1" t="s">
        <v>13</v>
      </c>
      <c r="P21" s="24">
        <f>ROUND((P22*P23/1000),2)</f>
        <v>24000</v>
      </c>
    </row>
    <row r="22" spans="2:16" x14ac:dyDescent="0.15">
      <c r="C22" s="1" t="s">
        <v>14</v>
      </c>
      <c r="J22" s="1" t="s">
        <v>15</v>
      </c>
      <c r="N22" s="10" t="s">
        <v>16</v>
      </c>
      <c r="P22" s="12">
        <v>3000</v>
      </c>
    </row>
    <row r="23" spans="2:16" x14ac:dyDescent="0.15">
      <c r="C23" s="1" t="s">
        <v>41</v>
      </c>
      <c r="N23" s="10" t="s">
        <v>17</v>
      </c>
      <c r="P23" s="13">
        <v>8000</v>
      </c>
    </row>
    <row r="24" spans="2:16" x14ac:dyDescent="0.15">
      <c r="C24" s="1" t="s">
        <v>26</v>
      </c>
    </row>
    <row r="26" spans="2:16" x14ac:dyDescent="0.15">
      <c r="B26" s="1" t="s">
        <v>8</v>
      </c>
    </row>
    <row r="27" spans="2:16" x14ac:dyDescent="0.15">
      <c r="C27" s="1" t="s">
        <v>20</v>
      </c>
      <c r="F27" s="1" t="s">
        <v>1</v>
      </c>
      <c r="P27" s="25">
        <f>(P28*P31)</f>
        <v>2240</v>
      </c>
    </row>
    <row r="28" spans="2:16" x14ac:dyDescent="0.15">
      <c r="C28" s="1" t="s">
        <v>27</v>
      </c>
      <c r="P28" s="25">
        <f>(P21/P30)</f>
        <v>4000</v>
      </c>
    </row>
    <row r="29" spans="2:16" x14ac:dyDescent="0.15">
      <c r="B29" s="10" t="s">
        <v>21</v>
      </c>
      <c r="C29" s="1" t="s">
        <v>22</v>
      </c>
      <c r="G29" s="1" t="s">
        <v>13</v>
      </c>
      <c r="P29" s="14"/>
    </row>
    <row r="30" spans="2:16" x14ac:dyDescent="0.15">
      <c r="B30" s="10" t="s">
        <v>18</v>
      </c>
      <c r="C30" s="1" t="s">
        <v>50</v>
      </c>
      <c r="N30" s="10"/>
      <c r="P30" s="12">
        <v>6</v>
      </c>
    </row>
    <row r="31" spans="2:16" x14ac:dyDescent="0.15">
      <c r="B31" s="10" t="s">
        <v>19</v>
      </c>
      <c r="C31" s="1" t="s">
        <v>35</v>
      </c>
      <c r="N31" s="10"/>
      <c r="P31" s="15">
        <v>0.56000000000000005</v>
      </c>
    </row>
    <row r="32" spans="2:16" x14ac:dyDescent="0.15">
      <c r="C32" s="10" t="s">
        <v>42</v>
      </c>
      <c r="D32" s="27"/>
      <c r="E32" s="28"/>
      <c r="F32" s="28"/>
      <c r="G32" s="29"/>
    </row>
    <row r="33" spans="2:16" x14ac:dyDescent="0.15">
      <c r="C33" s="10"/>
      <c r="D33" s="10"/>
      <c r="E33" s="16"/>
      <c r="F33" s="16"/>
      <c r="G33" s="16"/>
    </row>
    <row r="34" spans="2:16" x14ac:dyDescent="0.15">
      <c r="B34" s="1" t="s">
        <v>10</v>
      </c>
    </row>
    <row r="35" spans="2:16" x14ac:dyDescent="0.15">
      <c r="C35" s="1" t="s">
        <v>28</v>
      </c>
      <c r="F35" s="1" t="s">
        <v>1</v>
      </c>
      <c r="P35" s="25">
        <f>ROUNDDOWN((P46*P23*P47/1000),2)</f>
        <v>672</v>
      </c>
    </row>
    <row r="36" spans="2:16" x14ac:dyDescent="0.15">
      <c r="B36" s="10"/>
      <c r="C36" s="17" t="s">
        <v>51</v>
      </c>
      <c r="P36" s="12">
        <v>3</v>
      </c>
    </row>
    <row r="37" spans="2:16" x14ac:dyDescent="0.15">
      <c r="C37" s="17"/>
      <c r="P37" s="18"/>
    </row>
    <row r="38" spans="2:16" x14ac:dyDescent="0.15">
      <c r="C38" s="17"/>
      <c r="P38" s="18"/>
    </row>
    <row r="39" spans="2:16" x14ac:dyDescent="0.15">
      <c r="C39" s="17"/>
      <c r="N39" s="10"/>
    </row>
    <row r="40" spans="2:16" x14ac:dyDescent="0.15">
      <c r="C40" s="17"/>
      <c r="N40" s="10"/>
    </row>
    <row r="41" spans="2:16" x14ac:dyDescent="0.15">
      <c r="B41" s="10" t="s">
        <v>23</v>
      </c>
      <c r="C41" s="1" t="s">
        <v>24</v>
      </c>
      <c r="G41" s="1" t="s">
        <v>13</v>
      </c>
      <c r="P41" s="14"/>
    </row>
    <row r="42" spans="2:16" x14ac:dyDescent="0.15">
      <c r="B42" s="10"/>
      <c r="C42" s="19" t="s">
        <v>39</v>
      </c>
      <c r="P42" s="14"/>
    </row>
    <row r="43" spans="2:16" x14ac:dyDescent="0.15">
      <c r="B43" s="10"/>
      <c r="C43" s="1" t="s">
        <v>36</v>
      </c>
      <c r="P43" s="12">
        <v>100</v>
      </c>
    </row>
    <row r="44" spans="2:16" x14ac:dyDescent="0.15">
      <c r="B44" s="10"/>
      <c r="C44" s="1" t="s">
        <v>37</v>
      </c>
      <c r="P44" s="12">
        <v>20</v>
      </c>
    </row>
    <row r="45" spans="2:16" x14ac:dyDescent="0.15">
      <c r="B45" s="10"/>
      <c r="C45" s="1" t="s">
        <v>38</v>
      </c>
      <c r="P45" s="12">
        <v>30</v>
      </c>
    </row>
    <row r="46" spans="2:16" x14ac:dyDescent="0.15">
      <c r="B46" s="10"/>
      <c r="C46" s="19" t="s">
        <v>40</v>
      </c>
      <c r="P46" s="26">
        <f>ROUNDDOWN((SUM(P43:P45)),2)</f>
        <v>150</v>
      </c>
    </row>
    <row r="47" spans="2:16" x14ac:dyDescent="0.15">
      <c r="B47" s="10" t="s">
        <v>19</v>
      </c>
      <c r="C47" s="1" t="s">
        <v>35</v>
      </c>
      <c r="F47" s="1" t="s">
        <v>9</v>
      </c>
      <c r="N47" s="10"/>
      <c r="P47" s="15">
        <v>0.56000000000000005</v>
      </c>
    </row>
    <row r="48" spans="2:16" x14ac:dyDescent="0.15">
      <c r="C48" s="10" t="s">
        <v>42</v>
      </c>
      <c r="D48" s="27"/>
      <c r="E48" s="28"/>
      <c r="F48" s="28"/>
      <c r="G48" s="29"/>
    </row>
  </sheetData>
  <sheetProtection algorithmName="SHA-512" hashValue="JHQ1KkRkZpCfOnrxY3vqewdDoZzpL5Oss59RSTYeMODZZfDG9NyCrh8s/o8BnlRDUR1oy+EPkRNL5YSNOu6SZw==" saltValue="VN4nGGj8PkmL1ygKy0lwiw==" spinCount="100000" sheet="1" objects="1" scenarios="1"/>
  <mergeCells count="11">
    <mergeCell ref="B5:D5"/>
    <mergeCell ref="E5:N5"/>
    <mergeCell ref="B6:C7"/>
    <mergeCell ref="E6:N6"/>
    <mergeCell ref="E7:G7"/>
    <mergeCell ref="I7:K7"/>
    <mergeCell ref="D32:G32"/>
    <mergeCell ref="D48:G48"/>
    <mergeCell ref="C20:P20"/>
    <mergeCell ref="B8:D8"/>
    <mergeCell ref="E8:N8"/>
  </mergeCells>
  <phoneticPr fontId="1"/>
  <printOptions horizontalCentered="1"/>
  <pageMargins left="0.23622047244094491" right="0.23622047244094491" top="0.74803149606299213" bottom="0.74803149606299213" header="0.31496062992125984" footer="0.31496062992125984"/>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8522-8170-47EC-95C8-8570826C6D21}">
  <dimension ref="B2:Q48"/>
  <sheetViews>
    <sheetView view="pageBreakPreview" zoomScaleNormal="100" zoomScaleSheetLayoutView="100" workbookViewId="0">
      <selection activeCell="B2" sqref="B2"/>
    </sheetView>
  </sheetViews>
  <sheetFormatPr defaultColWidth="8.875" defaultRowHeight="12" x14ac:dyDescent="0.15"/>
  <cols>
    <col min="1" max="1" width="1.625" style="1" customWidth="1"/>
    <col min="2" max="14" width="8.875" style="1"/>
    <col min="15" max="15" width="9.25" style="1" bestFit="1" customWidth="1"/>
    <col min="16" max="16" width="10.75" style="1" customWidth="1"/>
    <col min="17" max="16384" width="8.875" style="1"/>
  </cols>
  <sheetData>
    <row r="2" spans="2:17" ht="18.75" x14ac:dyDescent="0.15">
      <c r="B2" s="20" t="s">
        <v>68</v>
      </c>
      <c r="C2" s="21"/>
      <c r="D2" s="21"/>
      <c r="E2" s="21"/>
      <c r="F2" s="21"/>
      <c r="G2" s="21"/>
      <c r="H2" s="21"/>
      <c r="I2" s="21"/>
    </row>
    <row r="3" spans="2:17" x14ac:dyDescent="0.15">
      <c r="B3" s="1" t="s">
        <v>49</v>
      </c>
    </row>
    <row r="5" spans="2:17" ht="13.15" customHeight="1" x14ac:dyDescent="0.15">
      <c r="B5" s="34" t="s">
        <v>29</v>
      </c>
      <c r="C5" s="34"/>
      <c r="D5" s="34"/>
      <c r="E5" s="35"/>
      <c r="F5" s="36"/>
      <c r="G5" s="36"/>
      <c r="H5" s="36"/>
      <c r="I5" s="36"/>
      <c r="J5" s="36"/>
      <c r="K5" s="36"/>
      <c r="L5" s="36"/>
      <c r="M5" s="36"/>
      <c r="N5" s="36"/>
      <c r="P5" s="3"/>
      <c r="Q5" s="4" t="s">
        <v>43</v>
      </c>
    </row>
    <row r="6" spans="2:17" ht="13.15" customHeight="1" x14ac:dyDescent="0.15">
      <c r="B6" s="37" t="s">
        <v>30</v>
      </c>
      <c r="C6" s="37"/>
      <c r="D6" s="2" t="s">
        <v>31</v>
      </c>
      <c r="E6" s="35"/>
      <c r="F6" s="35"/>
      <c r="G6" s="35"/>
      <c r="H6" s="35"/>
      <c r="I6" s="35"/>
      <c r="J6" s="35"/>
      <c r="K6" s="35"/>
      <c r="L6" s="35"/>
      <c r="M6" s="35"/>
      <c r="N6" s="35"/>
      <c r="P6" s="22"/>
      <c r="Q6" s="5" t="s">
        <v>44</v>
      </c>
    </row>
    <row r="7" spans="2:17" ht="13.15" customHeight="1" x14ac:dyDescent="0.15">
      <c r="B7" s="37"/>
      <c r="C7" s="37"/>
      <c r="D7" s="2" t="s">
        <v>32</v>
      </c>
      <c r="E7" s="38" t="s">
        <v>45</v>
      </c>
      <c r="F7" s="39"/>
      <c r="G7" s="40"/>
      <c r="H7" s="7" t="s">
        <v>33</v>
      </c>
      <c r="I7" s="39" t="s">
        <v>46</v>
      </c>
      <c r="J7" s="39"/>
      <c r="K7" s="40"/>
      <c r="L7" s="7" t="s">
        <v>47</v>
      </c>
      <c r="M7" s="6">
        <v>700</v>
      </c>
      <c r="N7" s="8" t="s">
        <v>48</v>
      </c>
    </row>
    <row r="8" spans="2:17" ht="13.15" customHeight="1" x14ac:dyDescent="0.15">
      <c r="B8" s="31" t="s">
        <v>34</v>
      </c>
      <c r="C8" s="31"/>
      <c r="D8" s="31"/>
      <c r="E8" s="32"/>
      <c r="F8" s="33"/>
      <c r="G8" s="33"/>
      <c r="H8" s="33"/>
      <c r="I8" s="33"/>
      <c r="J8" s="33"/>
      <c r="K8" s="33"/>
      <c r="L8" s="33"/>
      <c r="M8" s="33"/>
      <c r="N8" s="33"/>
    </row>
    <row r="10" spans="2:17" x14ac:dyDescent="0.15">
      <c r="B10" s="9" t="s">
        <v>64</v>
      </c>
    </row>
    <row r="11" spans="2:17" x14ac:dyDescent="0.15">
      <c r="B11" s="10" t="s">
        <v>2</v>
      </c>
      <c r="C11" s="1" t="s">
        <v>0</v>
      </c>
      <c r="F11" s="1" t="s">
        <v>1</v>
      </c>
      <c r="P11" s="23" t="e">
        <f>ROUNDDOWN((P27-P35),0)</f>
        <v>#DIV/0!</v>
      </c>
    </row>
    <row r="12" spans="2:17" x14ac:dyDescent="0.15">
      <c r="B12" s="10"/>
      <c r="C12" s="1" t="s">
        <v>3</v>
      </c>
    </row>
    <row r="13" spans="2:17" x14ac:dyDescent="0.15">
      <c r="B13" s="10" t="s">
        <v>4</v>
      </c>
      <c r="C13" s="1" t="s">
        <v>5</v>
      </c>
      <c r="F13" s="1" t="s">
        <v>1</v>
      </c>
    </row>
    <row r="14" spans="2:17" x14ac:dyDescent="0.15">
      <c r="B14" s="10" t="s">
        <v>6</v>
      </c>
      <c r="C14" s="1" t="s">
        <v>7</v>
      </c>
      <c r="F14" s="1" t="s">
        <v>1</v>
      </c>
    </row>
    <row r="16" spans="2:17" x14ac:dyDescent="0.15">
      <c r="B16" s="11" t="s">
        <v>11</v>
      </c>
    </row>
    <row r="20" spans="2:16" ht="30" customHeight="1" x14ac:dyDescent="0.15">
      <c r="C20" s="30"/>
      <c r="D20" s="30"/>
      <c r="E20" s="30"/>
      <c r="F20" s="30"/>
      <c r="G20" s="30"/>
      <c r="H20" s="30"/>
      <c r="I20" s="30"/>
      <c r="J20" s="30"/>
      <c r="K20" s="30"/>
      <c r="L20" s="30"/>
      <c r="M20" s="30"/>
      <c r="N20" s="30"/>
      <c r="O20" s="30"/>
      <c r="P20" s="30"/>
    </row>
    <row r="21" spans="2:16" x14ac:dyDescent="0.15">
      <c r="B21" s="10" t="s">
        <v>25</v>
      </c>
      <c r="C21" s="1" t="s">
        <v>12</v>
      </c>
      <c r="E21" s="1" t="s">
        <v>13</v>
      </c>
      <c r="P21" s="24">
        <f>ROUND((P22*P23/1000),2)</f>
        <v>0</v>
      </c>
    </row>
    <row r="22" spans="2:16" x14ac:dyDescent="0.15">
      <c r="C22" s="1" t="s">
        <v>14</v>
      </c>
      <c r="J22" s="1" t="s">
        <v>15</v>
      </c>
      <c r="N22" s="10" t="s">
        <v>16</v>
      </c>
      <c r="P22" s="12"/>
    </row>
    <row r="23" spans="2:16" x14ac:dyDescent="0.15">
      <c r="C23" s="1" t="s">
        <v>41</v>
      </c>
      <c r="N23" s="10" t="s">
        <v>17</v>
      </c>
      <c r="P23" s="13"/>
    </row>
    <row r="24" spans="2:16" x14ac:dyDescent="0.15">
      <c r="C24" s="1" t="s">
        <v>26</v>
      </c>
    </row>
    <row r="26" spans="2:16" x14ac:dyDescent="0.15">
      <c r="B26" s="1" t="s">
        <v>8</v>
      </c>
    </row>
    <row r="27" spans="2:16" x14ac:dyDescent="0.15">
      <c r="C27" s="1" t="s">
        <v>20</v>
      </c>
      <c r="F27" s="1" t="s">
        <v>1</v>
      </c>
      <c r="P27" s="25" t="e">
        <f>(P28*P31)</f>
        <v>#DIV/0!</v>
      </c>
    </row>
    <row r="28" spans="2:16" x14ac:dyDescent="0.15">
      <c r="C28" s="1" t="s">
        <v>27</v>
      </c>
      <c r="P28" s="25" t="e">
        <f>(P21/P30)</f>
        <v>#DIV/0!</v>
      </c>
    </row>
    <row r="29" spans="2:16" x14ac:dyDescent="0.15">
      <c r="B29" s="10" t="s">
        <v>21</v>
      </c>
      <c r="C29" s="1" t="s">
        <v>22</v>
      </c>
      <c r="G29" s="1" t="s">
        <v>13</v>
      </c>
      <c r="P29" s="14"/>
    </row>
    <row r="30" spans="2:16" x14ac:dyDescent="0.15">
      <c r="B30" s="10" t="s">
        <v>18</v>
      </c>
      <c r="C30" s="1" t="s">
        <v>50</v>
      </c>
      <c r="N30" s="10"/>
      <c r="P30" s="12"/>
    </row>
    <row r="31" spans="2:16" x14ac:dyDescent="0.15">
      <c r="B31" s="10" t="s">
        <v>19</v>
      </c>
      <c r="C31" s="1" t="s">
        <v>35</v>
      </c>
      <c r="N31" s="10"/>
      <c r="P31" s="15"/>
    </row>
    <row r="32" spans="2:16" x14ac:dyDescent="0.15">
      <c r="C32" s="10" t="s">
        <v>42</v>
      </c>
      <c r="D32" s="27"/>
      <c r="E32" s="28"/>
      <c r="F32" s="28"/>
      <c r="G32" s="29"/>
    </row>
    <row r="33" spans="2:16" x14ac:dyDescent="0.15">
      <c r="C33" s="10"/>
      <c r="D33" s="10"/>
      <c r="E33" s="16"/>
      <c r="F33" s="16"/>
      <c r="G33" s="16"/>
    </row>
    <row r="34" spans="2:16" x14ac:dyDescent="0.15">
      <c r="B34" s="1" t="s">
        <v>10</v>
      </c>
    </row>
    <row r="35" spans="2:16" x14ac:dyDescent="0.15">
      <c r="C35" s="1" t="s">
        <v>28</v>
      </c>
      <c r="F35" s="1" t="s">
        <v>1</v>
      </c>
      <c r="P35" s="25">
        <f>ROUNDDOWN((P46*P23*P47/1000),2)</f>
        <v>0</v>
      </c>
    </row>
    <row r="36" spans="2:16" x14ac:dyDescent="0.15">
      <c r="B36" s="10"/>
      <c r="C36" s="17" t="s">
        <v>51</v>
      </c>
      <c r="P36" s="12"/>
    </row>
    <row r="37" spans="2:16" x14ac:dyDescent="0.15">
      <c r="C37" s="17"/>
      <c r="P37" s="18"/>
    </row>
    <row r="38" spans="2:16" x14ac:dyDescent="0.15">
      <c r="C38" s="17"/>
      <c r="P38" s="18"/>
    </row>
    <row r="39" spans="2:16" x14ac:dyDescent="0.15">
      <c r="C39" s="17"/>
      <c r="N39" s="10"/>
    </row>
    <row r="40" spans="2:16" x14ac:dyDescent="0.15">
      <c r="C40" s="17"/>
      <c r="N40" s="10"/>
    </row>
    <row r="41" spans="2:16" x14ac:dyDescent="0.15">
      <c r="B41" s="10" t="s">
        <v>23</v>
      </c>
      <c r="C41" s="1" t="s">
        <v>24</v>
      </c>
      <c r="G41" s="1" t="s">
        <v>13</v>
      </c>
      <c r="P41" s="14"/>
    </row>
    <row r="42" spans="2:16" x14ac:dyDescent="0.15">
      <c r="B42" s="10"/>
      <c r="C42" s="19" t="s">
        <v>39</v>
      </c>
      <c r="P42" s="14"/>
    </row>
    <row r="43" spans="2:16" x14ac:dyDescent="0.15">
      <c r="B43" s="10"/>
      <c r="C43" s="1" t="s">
        <v>36</v>
      </c>
      <c r="P43" s="12"/>
    </row>
    <row r="44" spans="2:16" x14ac:dyDescent="0.15">
      <c r="B44" s="10"/>
      <c r="C44" s="1" t="s">
        <v>37</v>
      </c>
      <c r="P44" s="12"/>
    </row>
    <row r="45" spans="2:16" x14ac:dyDescent="0.15">
      <c r="B45" s="10"/>
      <c r="C45" s="1" t="s">
        <v>38</v>
      </c>
      <c r="P45" s="12"/>
    </row>
    <row r="46" spans="2:16" x14ac:dyDescent="0.15">
      <c r="B46" s="10"/>
      <c r="C46" s="19" t="s">
        <v>40</v>
      </c>
      <c r="P46" s="26">
        <f>ROUNDDOWN((SUM(P43:P45)),2)</f>
        <v>0</v>
      </c>
    </row>
    <row r="47" spans="2:16" x14ac:dyDescent="0.15">
      <c r="B47" s="10" t="s">
        <v>19</v>
      </c>
      <c r="C47" s="1" t="s">
        <v>35</v>
      </c>
      <c r="F47" s="1" t="s">
        <v>9</v>
      </c>
      <c r="N47" s="10"/>
      <c r="P47" s="15"/>
    </row>
    <row r="48" spans="2:16" x14ac:dyDescent="0.15">
      <c r="C48" s="10" t="s">
        <v>42</v>
      </c>
      <c r="D48" s="27"/>
      <c r="E48" s="28"/>
      <c r="F48" s="28"/>
      <c r="G48" s="29"/>
    </row>
  </sheetData>
  <sheetProtection algorithmName="SHA-512" hashValue="Zi95xx06Zs704IsQW5AnUKY7CHVdwRVSOnco3i9dDpGRPLw6RIGhNfV7eJz5cnYfFfvd0TOj6tIZe0TvVDSZ4w==" saltValue="3GrfcVEeep2t72zMhKca3g==" spinCount="100000" sheet="1" objects="1" scenarios="1"/>
  <mergeCells count="11">
    <mergeCell ref="B5:D5"/>
    <mergeCell ref="E5:N5"/>
    <mergeCell ref="B6:C7"/>
    <mergeCell ref="E6:N6"/>
    <mergeCell ref="E7:G7"/>
    <mergeCell ref="I7:K7"/>
    <mergeCell ref="B8:D8"/>
    <mergeCell ref="E8:N8"/>
    <mergeCell ref="C20:P20"/>
    <mergeCell ref="D32:G32"/>
    <mergeCell ref="D48:G48"/>
  </mergeCells>
  <phoneticPr fontId="1"/>
  <printOptions horizontalCentered="1"/>
  <pageMargins left="0.23622047244094491" right="0.23622047244094491" top="0.74803149606299213" bottom="0.74803149606299213" header="0.31496062992125984" footer="0.31496062992125984"/>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DFA4B-CA9B-4A0C-9C68-A710916313C1}">
  <dimension ref="B2:Q48"/>
  <sheetViews>
    <sheetView view="pageBreakPreview" zoomScaleNormal="100" zoomScaleSheetLayoutView="100" workbookViewId="0">
      <selection activeCell="B2" sqref="B2"/>
    </sheetView>
  </sheetViews>
  <sheetFormatPr defaultColWidth="8.875" defaultRowHeight="12" x14ac:dyDescent="0.15"/>
  <cols>
    <col min="1" max="1" width="1.625" style="1" customWidth="1"/>
    <col min="2" max="14" width="8.875" style="1"/>
    <col min="15" max="15" width="9.25" style="1" bestFit="1" customWidth="1"/>
    <col min="16" max="16" width="10.75" style="1" customWidth="1"/>
    <col min="17" max="16384" width="8.875" style="1"/>
  </cols>
  <sheetData>
    <row r="2" spans="2:17" ht="18.75" x14ac:dyDescent="0.15">
      <c r="B2" s="20" t="s">
        <v>69</v>
      </c>
      <c r="C2" s="21"/>
      <c r="D2" s="21"/>
      <c r="E2" s="21"/>
      <c r="F2" s="21"/>
      <c r="G2" s="21"/>
      <c r="H2" s="21"/>
    </row>
    <row r="3" spans="2:17" x14ac:dyDescent="0.15">
      <c r="B3" s="1" t="s">
        <v>49</v>
      </c>
    </row>
    <row r="5" spans="2:17" ht="13.15" customHeight="1" x14ac:dyDescent="0.15">
      <c r="B5" s="34" t="s">
        <v>29</v>
      </c>
      <c r="C5" s="34"/>
      <c r="D5" s="34"/>
      <c r="E5" s="35"/>
      <c r="F5" s="36"/>
      <c r="G5" s="36"/>
      <c r="H5" s="36"/>
      <c r="I5" s="36"/>
      <c r="J5" s="36"/>
      <c r="K5" s="36"/>
      <c r="L5" s="36"/>
      <c r="M5" s="36"/>
      <c r="N5" s="36"/>
      <c r="P5" s="3"/>
      <c r="Q5" s="4" t="s">
        <v>43</v>
      </c>
    </row>
    <row r="6" spans="2:17" ht="13.15" customHeight="1" x14ac:dyDescent="0.15">
      <c r="B6" s="37" t="s">
        <v>30</v>
      </c>
      <c r="C6" s="37"/>
      <c r="D6" s="2" t="s">
        <v>31</v>
      </c>
      <c r="E6" s="35"/>
      <c r="F6" s="35"/>
      <c r="G6" s="35"/>
      <c r="H6" s="35"/>
      <c r="I6" s="35"/>
      <c r="J6" s="35"/>
      <c r="K6" s="35"/>
      <c r="L6" s="35"/>
      <c r="M6" s="35"/>
      <c r="N6" s="35"/>
      <c r="P6" s="22"/>
      <c r="Q6" s="5" t="s">
        <v>44</v>
      </c>
    </row>
    <row r="7" spans="2:17" ht="13.15" customHeight="1" x14ac:dyDescent="0.15">
      <c r="B7" s="37"/>
      <c r="C7" s="37"/>
      <c r="D7" s="2" t="s">
        <v>32</v>
      </c>
      <c r="E7" s="38" t="s">
        <v>45</v>
      </c>
      <c r="F7" s="39"/>
      <c r="G7" s="40"/>
      <c r="H7" s="7" t="s">
        <v>33</v>
      </c>
      <c r="I7" s="39" t="s">
        <v>46</v>
      </c>
      <c r="J7" s="39"/>
      <c r="K7" s="40"/>
      <c r="L7" s="7" t="s">
        <v>47</v>
      </c>
      <c r="M7" s="6">
        <v>700</v>
      </c>
      <c r="N7" s="8" t="s">
        <v>48</v>
      </c>
    </row>
    <row r="8" spans="2:17" ht="13.15" customHeight="1" x14ac:dyDescent="0.15">
      <c r="B8" s="31" t="s">
        <v>34</v>
      </c>
      <c r="C8" s="31"/>
      <c r="D8" s="31"/>
      <c r="E8" s="32"/>
      <c r="F8" s="33"/>
      <c r="G8" s="33"/>
      <c r="H8" s="33"/>
      <c r="I8" s="33"/>
      <c r="J8" s="33"/>
      <c r="K8" s="33"/>
      <c r="L8" s="33"/>
      <c r="M8" s="33"/>
      <c r="N8" s="33"/>
    </row>
    <row r="10" spans="2:17" x14ac:dyDescent="0.15">
      <c r="B10" s="9" t="s">
        <v>65</v>
      </c>
    </row>
    <row r="11" spans="2:17" x14ac:dyDescent="0.15">
      <c r="B11" s="10" t="s">
        <v>2</v>
      </c>
      <c r="C11" s="1" t="s">
        <v>0</v>
      </c>
      <c r="F11" s="1" t="s">
        <v>1</v>
      </c>
      <c r="P11" s="23" t="e">
        <f>ROUNDDOWN((P27-P35),0)</f>
        <v>#DIV/0!</v>
      </c>
    </row>
    <row r="12" spans="2:17" x14ac:dyDescent="0.15">
      <c r="B12" s="10"/>
      <c r="C12" s="1" t="s">
        <v>59</v>
      </c>
    </row>
    <row r="13" spans="2:17" x14ac:dyDescent="0.15">
      <c r="B13" s="10" t="s">
        <v>52</v>
      </c>
      <c r="C13" s="1" t="s">
        <v>60</v>
      </c>
      <c r="F13" s="1" t="s">
        <v>1</v>
      </c>
    </row>
    <row r="14" spans="2:17" x14ac:dyDescent="0.15">
      <c r="B14" s="10" t="s">
        <v>6</v>
      </c>
      <c r="C14" s="1" t="s">
        <v>7</v>
      </c>
      <c r="F14" s="1" t="s">
        <v>1</v>
      </c>
    </row>
    <row r="16" spans="2:17" x14ac:dyDescent="0.15">
      <c r="B16" s="11" t="s">
        <v>11</v>
      </c>
    </row>
    <row r="20" spans="2:16" ht="30" customHeight="1" x14ac:dyDescent="0.15">
      <c r="C20" s="30"/>
      <c r="D20" s="30"/>
      <c r="E20" s="30"/>
      <c r="F20" s="30"/>
      <c r="G20" s="30"/>
      <c r="H20" s="30"/>
      <c r="I20" s="30"/>
      <c r="J20" s="30"/>
      <c r="K20" s="30"/>
      <c r="L20" s="30"/>
      <c r="M20" s="30"/>
      <c r="N20" s="30"/>
      <c r="O20" s="30"/>
      <c r="P20" s="30"/>
    </row>
    <row r="21" spans="2:16" x14ac:dyDescent="0.15">
      <c r="B21" s="10" t="s">
        <v>25</v>
      </c>
      <c r="C21" s="1" t="s">
        <v>12</v>
      </c>
      <c r="E21" s="1" t="s">
        <v>13</v>
      </c>
      <c r="P21" s="24">
        <f>ROUND((P22*P23/1000),2)</f>
        <v>0</v>
      </c>
    </row>
    <row r="22" spans="2:16" x14ac:dyDescent="0.15">
      <c r="C22" s="1" t="s">
        <v>58</v>
      </c>
      <c r="J22" s="1" t="s">
        <v>15</v>
      </c>
      <c r="N22" s="10" t="s">
        <v>16</v>
      </c>
      <c r="P22" s="12"/>
    </row>
    <row r="23" spans="2:16" x14ac:dyDescent="0.15">
      <c r="C23" s="1" t="s">
        <v>41</v>
      </c>
      <c r="N23" s="10" t="s">
        <v>17</v>
      </c>
      <c r="P23" s="13"/>
    </row>
    <row r="24" spans="2:16" x14ac:dyDescent="0.15">
      <c r="C24" s="1" t="s">
        <v>26</v>
      </c>
    </row>
    <row r="26" spans="2:16" x14ac:dyDescent="0.15">
      <c r="B26" s="1" t="s">
        <v>66</v>
      </c>
    </row>
    <row r="27" spans="2:16" x14ac:dyDescent="0.15">
      <c r="C27" s="1" t="s">
        <v>53</v>
      </c>
      <c r="F27" s="1" t="s">
        <v>1</v>
      </c>
      <c r="P27" s="25" t="e">
        <f>(P28*P31)</f>
        <v>#DIV/0!</v>
      </c>
    </row>
    <row r="28" spans="2:16" x14ac:dyDescent="0.15">
      <c r="C28" s="1" t="s">
        <v>55</v>
      </c>
      <c r="P28" s="25" t="e">
        <f>(P21/P30)</f>
        <v>#DIV/0!</v>
      </c>
    </row>
    <row r="29" spans="2:16" x14ac:dyDescent="0.15">
      <c r="B29" s="10" t="s">
        <v>54</v>
      </c>
      <c r="C29" s="1" t="s">
        <v>61</v>
      </c>
      <c r="G29" s="1" t="s">
        <v>13</v>
      </c>
      <c r="P29" s="14"/>
    </row>
    <row r="30" spans="2:16" x14ac:dyDescent="0.15">
      <c r="B30" s="10" t="s">
        <v>56</v>
      </c>
      <c r="C30" s="1" t="s">
        <v>57</v>
      </c>
      <c r="N30" s="10"/>
      <c r="P30" s="12"/>
    </row>
    <row r="31" spans="2:16" x14ac:dyDescent="0.15">
      <c r="B31" s="10" t="s">
        <v>19</v>
      </c>
      <c r="C31" s="1" t="s">
        <v>35</v>
      </c>
      <c r="N31" s="10"/>
      <c r="P31" s="15"/>
    </row>
    <row r="32" spans="2:16" x14ac:dyDescent="0.15">
      <c r="C32" s="10" t="s">
        <v>42</v>
      </c>
      <c r="D32" s="27"/>
      <c r="E32" s="28"/>
      <c r="F32" s="28"/>
      <c r="G32" s="29"/>
    </row>
    <row r="33" spans="2:16" x14ac:dyDescent="0.15">
      <c r="C33" s="10"/>
      <c r="D33" s="10"/>
      <c r="E33" s="16"/>
      <c r="F33" s="16"/>
      <c r="G33" s="16"/>
    </row>
    <row r="34" spans="2:16" x14ac:dyDescent="0.15">
      <c r="B34" s="1" t="s">
        <v>10</v>
      </c>
    </row>
    <row r="35" spans="2:16" x14ac:dyDescent="0.15">
      <c r="C35" s="1" t="s">
        <v>28</v>
      </c>
      <c r="F35" s="1" t="s">
        <v>1</v>
      </c>
      <c r="P35" s="25">
        <f>ROUNDDOWN((P46*P23*P47/1000),2)</f>
        <v>0</v>
      </c>
    </row>
    <row r="36" spans="2:16" x14ac:dyDescent="0.15">
      <c r="B36" s="10"/>
      <c r="C36" s="17" t="s">
        <v>51</v>
      </c>
      <c r="P36" s="12"/>
    </row>
    <row r="37" spans="2:16" x14ac:dyDescent="0.15">
      <c r="C37" s="17"/>
      <c r="P37" s="18"/>
    </row>
    <row r="38" spans="2:16" x14ac:dyDescent="0.15">
      <c r="C38" s="17"/>
      <c r="P38" s="18"/>
    </row>
    <row r="39" spans="2:16" x14ac:dyDescent="0.15">
      <c r="C39" s="17"/>
      <c r="N39" s="10"/>
    </row>
    <row r="40" spans="2:16" x14ac:dyDescent="0.15">
      <c r="C40" s="17"/>
      <c r="N40" s="10"/>
    </row>
    <row r="41" spans="2:16" x14ac:dyDescent="0.15">
      <c r="B41" s="10" t="s">
        <v>23</v>
      </c>
      <c r="C41" s="1" t="s">
        <v>24</v>
      </c>
      <c r="G41" s="1" t="s">
        <v>13</v>
      </c>
      <c r="P41" s="14"/>
    </row>
    <row r="42" spans="2:16" x14ac:dyDescent="0.15">
      <c r="B42" s="10"/>
      <c r="C42" s="19" t="s">
        <v>39</v>
      </c>
      <c r="P42" s="14"/>
    </row>
    <row r="43" spans="2:16" x14ac:dyDescent="0.15">
      <c r="B43" s="10"/>
      <c r="C43" s="1" t="s">
        <v>36</v>
      </c>
      <c r="P43" s="12"/>
    </row>
    <row r="44" spans="2:16" x14ac:dyDescent="0.15">
      <c r="B44" s="10"/>
      <c r="C44" s="1" t="s">
        <v>62</v>
      </c>
      <c r="P44" s="12"/>
    </row>
    <row r="45" spans="2:16" x14ac:dyDescent="0.15">
      <c r="B45" s="10"/>
      <c r="C45" s="1" t="s">
        <v>63</v>
      </c>
      <c r="P45" s="12"/>
    </row>
    <row r="46" spans="2:16" x14ac:dyDescent="0.15">
      <c r="B46" s="10"/>
      <c r="C46" s="19" t="s">
        <v>40</v>
      </c>
      <c r="P46" s="26">
        <f>ROUNDDOWN((SUM(P43:P45)),2)</f>
        <v>0</v>
      </c>
    </row>
    <row r="47" spans="2:16" x14ac:dyDescent="0.15">
      <c r="B47" s="10" t="s">
        <v>19</v>
      </c>
      <c r="C47" s="1" t="s">
        <v>35</v>
      </c>
      <c r="F47" s="1" t="s">
        <v>9</v>
      </c>
      <c r="N47" s="10"/>
      <c r="P47" s="15"/>
    </row>
    <row r="48" spans="2:16" x14ac:dyDescent="0.15">
      <c r="C48" s="10" t="s">
        <v>42</v>
      </c>
      <c r="D48" s="27"/>
      <c r="E48" s="28"/>
      <c r="F48" s="28"/>
      <c r="G48" s="29"/>
    </row>
  </sheetData>
  <sheetProtection algorithmName="SHA-512" hashValue="27ZNaoRWhttR1r4AxKcETyxT+RdQJRbBT0rZ4sDcN9r8jNfghfTHnbnTF0ofkDyCwxPoMfp/TtlwaMTQfOTZbA==" saltValue="S3BnT7Bs+YT6Bkh24pQm+A==" spinCount="100000" sheet="1" objects="1" scenarios="1"/>
  <mergeCells count="11">
    <mergeCell ref="B8:D8"/>
    <mergeCell ref="E8:N8"/>
    <mergeCell ref="C20:P20"/>
    <mergeCell ref="D32:G32"/>
    <mergeCell ref="D48:G48"/>
    <mergeCell ref="B5:D5"/>
    <mergeCell ref="E5:N5"/>
    <mergeCell ref="B6:C7"/>
    <mergeCell ref="E6:N6"/>
    <mergeCell ref="E7:G7"/>
    <mergeCell ref="I7:K7"/>
  </mergeCells>
  <phoneticPr fontId="1"/>
  <printOptions horizontalCentered="1"/>
  <pageMargins left="0.23622047244094491" right="0.23622047244094491" top="0.74803149606299213" bottom="0.74803149606299213" header="0.31496062992125984" footer="0.31496062992125984"/>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廃熱利用吸収式冷凍機_記入例</vt:lpstr>
      <vt:lpstr>廃熱利用吸収式冷凍機_記入用(リファレンス）</vt:lpstr>
      <vt:lpstr>廃熱利用吸収式冷凍機_記入用(BaU）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2022-04-05T02:29:54Z</dcterms:created>
  <dcterms:modified xsi:type="dcterms:W3CDTF">2026-04-22T01:53:20Z</dcterms:modified>
</cp:coreProperties>
</file>