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Box\newtech\01_案件公募\02_公募要領\提案書様式\"/>
    </mc:Choice>
  </mc:AlternateContent>
  <xr:revisionPtr revIDLastSave="0" documentId="13_ncr:1_{778CCC42-82A1-4CC3-A22E-AF94C70AD825}" xr6:coauthVersionLast="47" xr6:coauthVersionMax="47" xr10:uidLastSave="{00000000-0000-0000-0000-000000000000}"/>
  <bookViews>
    <workbookView xWindow="28680" yWindow="-120" windowWidth="29040" windowHeight="15840" xr2:uid="{77DAB05F-8BDA-4557-B039-CF3F8646EEFC}"/>
  </bookViews>
  <sheets>
    <sheet name="積算表（工事費・設備費）" sheetId="8" r:id="rId1"/>
    <sheet name="記入例）積算表（工事費・設備費）" sheetId="7" r:id="rId2"/>
    <sheet name="積算表（旅費）" sheetId="1" r:id="rId3"/>
    <sheet name="記入例）積算表（旅費）" sheetId="2" r:id="rId4"/>
    <sheet name="積算表（労務費）" sheetId="3" r:id="rId5"/>
    <sheet name="記入例）積算表（労務費）" sheetId="4" r:id="rId6"/>
    <sheet name="労務費単価算出表" sheetId="5" r:id="rId7"/>
    <sheet name="記入例) 労務費単価算出表" sheetId="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45_実績報告\工事進捗実績報告.xlsx" localSheetId="7">#REF!</definedName>
    <definedName name="_..\45_実績報告\工事進捗実績報告.xlsx" localSheetId="3">#REF!</definedName>
    <definedName name="_..\45_実績報告\工事進捗実績報告.xlsx" localSheetId="5">#REF!</definedName>
    <definedName name="_..\45_実績報告\工事進捗実績報告.xlsx" localSheetId="2">#REF!</definedName>
    <definedName name="_..\45_実績報告\工事進捗実績報告.xlsx" localSheetId="4">#REF!</definedName>
    <definedName name="_..\45_実績報告\工事進捗実績報告.xlsx" localSheetId="6">#REF!</definedName>
    <definedName name="_..\45_実績報告\工事進捗実績報告.xlsx">#REF!</definedName>
    <definedName name="__1AB16744_" localSheetId="7">#REF!</definedName>
    <definedName name="__1AB16744_" localSheetId="5">#REF!</definedName>
    <definedName name="__1AB16744_" localSheetId="2">#REF!</definedName>
    <definedName name="__1AB16744_" localSheetId="4">#REF!</definedName>
    <definedName name="__1AB16744_" localSheetId="6">#REF!</definedName>
    <definedName name="__1AB16744_">#REF!</definedName>
    <definedName name="__a655035" localSheetId="7">#REF!</definedName>
    <definedName name="__a655035" localSheetId="3">#REF!</definedName>
    <definedName name="__a655035" localSheetId="5">#REF!</definedName>
    <definedName name="__a655035" localSheetId="2">#REF!</definedName>
    <definedName name="__a655035" localSheetId="4">#REF!</definedName>
    <definedName name="__a655035" localSheetId="6">#REF!</definedName>
    <definedName name="__a655035">#REF!</definedName>
    <definedName name="__A65600" localSheetId="7">#REF!</definedName>
    <definedName name="__A65600" localSheetId="3">#REF!</definedName>
    <definedName name="__A65600" localSheetId="5">#REF!</definedName>
    <definedName name="__A65600" localSheetId="2">#REF!</definedName>
    <definedName name="__A65600" localSheetId="4">#REF!</definedName>
    <definedName name="__A65600" localSheetId="6">#REF!</definedName>
    <definedName name="__A65600">#REF!</definedName>
    <definedName name="__A65601" localSheetId="7">#REF!</definedName>
    <definedName name="__A65601" localSheetId="3">#REF!</definedName>
    <definedName name="__A65601" localSheetId="5">#REF!</definedName>
    <definedName name="__A65601" localSheetId="2">#REF!</definedName>
    <definedName name="__A65601" localSheetId="4">#REF!</definedName>
    <definedName name="__A65601" localSheetId="6">#REF!</definedName>
    <definedName name="__A65601">#REF!</definedName>
    <definedName name="__RAW250" localSheetId="7">#REF!</definedName>
    <definedName name="__RAW250" localSheetId="3">#REF!</definedName>
    <definedName name="__RAW250" localSheetId="5">#REF!</definedName>
    <definedName name="__RAW250" localSheetId="2">#REF!</definedName>
    <definedName name="__RAW250" localSheetId="4">#REF!</definedName>
    <definedName name="__RAW250" localSheetId="6">#REF!</definedName>
    <definedName name="__RAW250">#REF!</definedName>
    <definedName name="_1AB16744_" localSheetId="7">#REF!</definedName>
    <definedName name="_1AB16744_" localSheetId="3">#REF!</definedName>
    <definedName name="_1AB16744_" localSheetId="5">#REF!</definedName>
    <definedName name="_1AB16744_" localSheetId="2">#REF!</definedName>
    <definedName name="_1AB16744_" localSheetId="4">#REF!</definedName>
    <definedName name="_1AB16744_" localSheetId="6">#REF!</definedName>
    <definedName name="_1AB16744_">#REF!</definedName>
    <definedName name="_a655035" localSheetId="7">#REF!</definedName>
    <definedName name="_a655035" localSheetId="3">#REF!</definedName>
    <definedName name="_a655035" localSheetId="5">#REF!</definedName>
    <definedName name="_a655035" localSheetId="2">#REF!</definedName>
    <definedName name="_a655035" localSheetId="4">#REF!</definedName>
    <definedName name="_a655035" localSheetId="6">#REF!</definedName>
    <definedName name="_a655035">#REF!</definedName>
    <definedName name="_A65600" localSheetId="7">#REF!</definedName>
    <definedName name="_A65600" localSheetId="3">#REF!</definedName>
    <definedName name="_A65600" localSheetId="5">#REF!</definedName>
    <definedName name="_A65600" localSheetId="2">#REF!</definedName>
    <definedName name="_A65600" localSheetId="4">#REF!</definedName>
    <definedName name="_A65600" localSheetId="6">#REF!</definedName>
    <definedName name="_A65600">#REF!</definedName>
    <definedName name="_A65601" localSheetId="7">#REF!</definedName>
    <definedName name="_A65601" localSheetId="3">#REF!</definedName>
    <definedName name="_A65601" localSheetId="5">#REF!</definedName>
    <definedName name="_A65601" localSheetId="2">#REF!</definedName>
    <definedName name="_A65601" localSheetId="4">#REF!</definedName>
    <definedName name="_A65601" localSheetId="6">#REF!</definedName>
    <definedName name="_A65601">#REF!</definedName>
    <definedName name="_Fill" localSheetId="7" hidden="1">#REF!</definedName>
    <definedName name="_Fill" localSheetId="1" hidden="1">#REF!</definedName>
    <definedName name="_Fill" localSheetId="0" hidden="1">#REF!</definedName>
    <definedName name="_Fill" localSheetId="6" hidden="1">#REF!</definedName>
    <definedName name="_Fill" hidden="1">#REF!</definedName>
    <definedName name="_Key1" localSheetId="7" hidden="1">#REF!</definedName>
    <definedName name="_Key1" localSheetId="6" hidden="1">#REF!</definedName>
    <definedName name="_Key1" hidden="1">#REF!</definedName>
    <definedName name="_Key2" localSheetId="7" hidden="1">#REF!</definedName>
    <definedName name="_Key2" localSheetId="6" hidden="1">#REF!</definedName>
    <definedName name="_Key2" hidden="1">#REF!</definedName>
    <definedName name="_Order1" hidden="1">255</definedName>
    <definedName name="_Order2" hidden="1">255</definedName>
    <definedName name="_RAW250" localSheetId="7">#REF!</definedName>
    <definedName name="_RAW250" localSheetId="3">#REF!</definedName>
    <definedName name="_RAW250" localSheetId="5">#REF!</definedName>
    <definedName name="_RAW250" localSheetId="2">#REF!</definedName>
    <definedName name="_RAW250" localSheetId="4">#REF!</definedName>
    <definedName name="_RAW250" localSheetId="6">#REF!</definedName>
    <definedName name="_RAW250">#REF!</definedName>
    <definedName name="_Sort" localSheetId="7" hidden="1">#REF!</definedName>
    <definedName name="_Sort" localSheetId="1" hidden="1">#REF!</definedName>
    <definedName name="_Sort" localSheetId="0" hidden="1">#REF!</definedName>
    <definedName name="_Sort" localSheetId="6" hidden="1">#REF!</definedName>
    <definedName name="_Sort" hidden="1">#REF!</definedName>
    <definedName name="AAAAA">"椭圆 3"</definedName>
    <definedName name="AB16744B" localSheetId="7">#REF!</definedName>
    <definedName name="AB16744B" localSheetId="3">#REF!</definedName>
    <definedName name="AB16744B" localSheetId="5">#REF!</definedName>
    <definedName name="AB16744B" localSheetId="2">#REF!</definedName>
    <definedName name="AB16744B" localSheetId="4">#REF!</definedName>
    <definedName name="AB16744B" localSheetId="6">#REF!</definedName>
    <definedName name="AB16744B">#REF!</definedName>
    <definedName name="AC">[11]Input!$F$15</definedName>
    <definedName name="AC_unit">[11]Input!$F$17</definedName>
    <definedName name="Achieved_EIRR">[11]Dashboard!$F$25</definedName>
    <definedName name="Alert_check">[11]Dashboard!$F$102</definedName>
    <definedName name="Bank_days_per_year">[11]Input!$F$2054</definedName>
    <definedName name="BC">[11]Input!$F$14</definedName>
    <definedName name="BC_unit">[11]Input!$F$16</definedName>
    <definedName name="Bidder_EIRR">[11]Return!$F$393</definedName>
    <definedName name="Bidder_share">[11]Input!$F$56</definedName>
    <definedName name="BOM" localSheetId="7">#REF!</definedName>
    <definedName name="BOM" localSheetId="3">#REF!</definedName>
    <definedName name="BOM" localSheetId="5">#REF!</definedName>
    <definedName name="BOM" localSheetId="2">#REF!</definedName>
    <definedName name="BOM" localSheetId="4">#REF!</definedName>
    <definedName name="BOM" localSheetId="6">#REF!</definedName>
    <definedName name="BOM">#REF!</definedName>
    <definedName name="Capacity_Charge_Rate">[11]Input!$F$1059</definedName>
    <definedName name="CFADS_current_case_paste">'[11]Qtrly Calcs'!$J$26:$EZ$26</definedName>
    <definedName name="CFADS_lender_calc">'[11]Qtrly Calcs'!$J$24:$EZ$24</definedName>
    <definedName name="CIT_rate">[11]Input!$F$1890</definedName>
    <definedName name="COD">[11]Input!$F$37</definedName>
    <definedName name="Copy_paste_circularities">#REF!</definedName>
    <definedName name="Copy_range">[11]Input!#REF!</definedName>
    <definedName name="Country">[11]Input!$F$11</definedName>
    <definedName name="Days_per_bank_month">[11]Input!$F$2052</definedName>
    <definedName name="Days_per_year">[11]Input!$F$2053</definedName>
    <definedName name="DDDD">[1]品号库!$A$2:$C$9845</definedName>
    <definedName name="Debt_amount">#REF!</definedName>
    <definedName name="Debt_amount_pasted">'[11]Qtrly Calcs'!$F$80</definedName>
    <definedName name="Debt_sizing_check">#REF!</definedName>
    <definedName name="Delta_EIRR">#REF!</definedName>
    <definedName name="EGR_lender_calc">#REF!</definedName>
    <definedName name="EGR_lender_check">#REF!</definedName>
    <definedName name="EGR_lender_paste">#REF!</definedName>
    <definedName name="EIRR_check">#REF!</definedName>
    <definedName name="End_of_extension">[11]Input!$F$42</definedName>
    <definedName name="End_of_ops">[11]Input!$F$40</definedName>
    <definedName name="EPC_cost">[11]Input!$F$221</definedName>
    <definedName name="Equity_1">[11]Input!$E$1609</definedName>
    <definedName name="Equity_2">[11]Input!$E$1602</definedName>
    <definedName name="Equity_3">[11]Input!$E$1603</definedName>
    <definedName name="Equity_4">[11]Input!$E$1604</definedName>
    <definedName name="Equity_5">[11]Cons!$D$1257</definedName>
    <definedName name="Equity_P_level">[11]Input!$F$752</definedName>
    <definedName name="Error_check">[11]Dashboard!$M$25</definedName>
    <definedName name="EXR">[11]Input!$F$74</definedName>
    <definedName name="Extra_funding_sens_calc">#REF!</definedName>
    <definedName name="Extra_funding_sens_check">#REF!</definedName>
    <definedName name="Extra_funding_sens_paste">#REF!</definedName>
    <definedName name="Facility_1">[11]Input!$E$1106</definedName>
    <definedName name="Facility_2">[11]Input!$E$1107</definedName>
    <definedName name="Facility_3">[11]Input!$E$1108</definedName>
    <definedName name="Facility_4">[11]Input!$E$1109</definedName>
    <definedName name="Facility_5">[11]Input!$C$1498</definedName>
    <definedName name="Finance_lease_rate">[11]Input!$F$1929</definedName>
    <definedName name="FinClose">[11]Input!$F$28</definedName>
    <definedName name="First_period_adjustment">[11]Input!$F$2088</definedName>
    <definedName name="Foreign_inflation">[11]Input!$F$72</definedName>
    <definedName name="Foreign_share">[11]Input!$F$1883</definedName>
    <definedName name="Funding_check">#REF!</definedName>
    <definedName name="Funding_req_calc">#REF!</definedName>
    <definedName name="Funding_req_paste">[11]Cons!$J$21:$CZ$21</definedName>
    <definedName name="Funding_requirement">#REF!</definedName>
    <definedName name="FY_month">[11]Input!$F$2073</definedName>
    <definedName name="IDF">#REF!</definedName>
    <definedName name="IDR">#REF!</definedName>
    <definedName name="IPCOD">#REF!</definedName>
    <definedName name="Lender_P_level">[11]Input!$F$753</definedName>
    <definedName name="LiveCase">[11]Input!$F$6</definedName>
    <definedName name="Local_inflation">[11]Input!$F$71</definedName>
    <definedName name="Longstop_date">[11]Input!$F$38</definedName>
    <definedName name="Marubeni_EIRR">[11]Return!$F$437</definedName>
    <definedName name="Max_gearing">[11]Input!$F$1097</definedName>
    <definedName name="million">[11]Input!$F$2058</definedName>
    <definedName name="MIn_gearing">[11]Input!$F$1096</definedName>
    <definedName name="Model_start_date">[11]Input!$F$23</definedName>
    <definedName name="Months_in_quarter">[11]Input!$F$2065</definedName>
    <definedName name="Months_per_year">[11]Input!$F$2050</definedName>
    <definedName name="Months_semi_annual">[11]Input!$F$2066</definedName>
    <definedName name="No.1date1">[12]モニ_旅費!$E$8</definedName>
    <definedName name="No.1date2">[12]モニ_旅費!$H$8</definedName>
    <definedName name="No.1name">[12]モニ_旅費!$E$5</definedName>
    <definedName name="No.1行先">[12]モニ_旅費!$E$6</definedName>
    <definedName name="No.1合計">[12]モニ_旅費!$R$11</definedName>
    <definedName name="No.1目的">[12]モニ_旅費!$E$7</definedName>
    <definedName name="No.2name">[12]モニ_旅費!#REF!</definedName>
    <definedName name="NPV">#REF!</definedName>
    <definedName name="Offtaker">[11]Input!$F$12</definedName>
    <definedName name="OM_Charge_Rate">[11]Input!$F$1064</definedName>
    <definedName name="Overall_selected_P_level">[11]Input!$F$759</definedName>
    <definedName name="PCOD">[11]Input!$F$34</definedName>
    <definedName name="_xlnm.Print_Area" localSheetId="7">'記入例) 労務費単価算出表'!$A$1:$T$37</definedName>
    <definedName name="_xlnm.Print_Area" localSheetId="3">'記入例）積算表（旅費）'!$A$1:$R$13</definedName>
    <definedName name="_xlnm.Print_Area" localSheetId="5">'記入例）積算表（労務費）'!$B$2:$R$30</definedName>
    <definedName name="_xlnm.Print_Area" localSheetId="2">'積算表（旅費）'!$A$1:$R$30</definedName>
    <definedName name="_xlnm.Print_Area" localSheetId="4">'積算表（労務費）'!$B$2:$R$29</definedName>
    <definedName name="_xlnm.Print_Area" localSheetId="6">労務費単価算出表!$A$1:$T$37</definedName>
    <definedName name="Project">[11]Input!$F$10</definedName>
    <definedName name="Project_IRR">[11]Return!$F$668</definedName>
    <definedName name="q">[2]Ｑ仕掛明細ﾃﾞｰﾀ抽出!$A$1:$O$693</definedName>
    <definedName name="Ｑ仕掛明細ﾃﾞｰﾀ抽出" localSheetId="7">#REF!</definedName>
    <definedName name="Ｑ仕掛明細ﾃﾞｰﾀ抽出" localSheetId="3">#REF!</definedName>
    <definedName name="Ｑ仕掛明細ﾃﾞｰﾀ抽出" localSheetId="5">#REF!</definedName>
    <definedName name="Ｑ仕掛明細ﾃﾞｰﾀ抽出" localSheetId="2">#REF!</definedName>
    <definedName name="Ｑ仕掛明細ﾃﾞｰﾀ抽出" localSheetId="4">#REF!</definedName>
    <definedName name="Ｑ仕掛明細ﾃﾞｰﾀ抽出" localSheetId="6">#REF!</definedName>
    <definedName name="Ｑ仕掛明細ﾃﾞｰﾀ抽出">#REF!</definedName>
    <definedName name="Refi">[11]Input!$C$1666</definedName>
    <definedName name="Refi_2">[11]Input!$C$1759</definedName>
    <definedName name="Refi_2_start_date">[11]Input!$F$1767</definedName>
    <definedName name="Refi_2_switch">[11]Input!$F$1761</definedName>
    <definedName name="Refi_lender_P_level">[11]Input!$F$754</definedName>
    <definedName name="Refi_no_releverage_calc">'[11]Qtrly Calcs'!$F$876</definedName>
    <definedName name="Refi_no_releverage_paste">'[11]Qtrly Calcs'!$F$877</definedName>
    <definedName name="Refi_sizing_check">#REF!</definedName>
    <definedName name="Refi_start_date">[11]Input!$F$1677</definedName>
    <definedName name="Refi_switch">[11]Input!$F$1669</definedName>
    <definedName name="Releverage">'[11]Qtrly Calcs'!$F$869</definedName>
    <definedName name="Releverage_2">[11]Input!$F$1762</definedName>
    <definedName name="RiskRealTimeResults">FALSE</definedName>
    <definedName name="ｓｄｓｄ" localSheetId="7">#REF!</definedName>
    <definedName name="ｓｄｓｄ" localSheetId="3">#REF!</definedName>
    <definedName name="ｓｄｓｄ" localSheetId="5">#REF!</definedName>
    <definedName name="ｓｄｓｄ" localSheetId="2">#REF!</definedName>
    <definedName name="ｓｄｓｄ" localSheetId="4">#REF!</definedName>
    <definedName name="ｓｄｓｄ" localSheetId="6">#REF!</definedName>
    <definedName name="ｓｄｓｄ">#REF!</definedName>
    <definedName name="Selected_case">[11]Input!$F$755</definedName>
    <definedName name="Selected_case_refinancing">[11]Input!$F$756</definedName>
    <definedName name="Selected_P_level">[11]Input!$F$757</definedName>
    <definedName name="Service_concession_rate">[11]Input!$F$1932</definedName>
    <definedName name="Service_concession_switch">[11]Input!$F$1927</definedName>
    <definedName name="Sponsor_1">[11]Input!$E$49</definedName>
    <definedName name="Sponsor_2">[11]Input!$E$50</definedName>
    <definedName name="Sponsor_2_EIRR">[11]Return!$F$470</definedName>
    <definedName name="Sponsor_3">[11]Input!$E$51</definedName>
    <definedName name="Sponsor_4">[11]Input!$E$52</definedName>
    <definedName name="sss" localSheetId="7">#REF!</definedName>
    <definedName name="sss" localSheetId="6">#REF!</definedName>
    <definedName name="sss">#REF!</definedName>
    <definedName name="Status">[11]Input!$F$13</definedName>
    <definedName name="Target_EIRR">[11]Dashboard!$F$24</definedName>
    <definedName name="Target_gearing">#REF!</definedName>
    <definedName name="Target_lease_balance">'[11]Qtrly Calcs'!$F$2335</definedName>
    <definedName name="Target_refi_repayment">'[11]Qtrly Calcs'!$F$856</definedName>
    <definedName name="thousand">[11]Input!$F$2057</definedName>
    <definedName name="Tol">[11]Input!$F$2060</definedName>
    <definedName name="Tol_0.001">[11]Input!$F$2061</definedName>
    <definedName name="Tol_0.01">[11]Input!$F$2062</definedName>
    <definedName name="Tol_0.1">[11]Input!$F$2063</definedName>
    <definedName name="Tol_1">[11]Input!$F$2064</definedName>
    <definedName name="USD">#REF!</definedName>
    <definedName name="uuuu" localSheetId="7">#REF!</definedName>
    <definedName name="uuuu" localSheetId="6">#REF!</definedName>
    <definedName name="uuuu">#REF!</definedName>
    <definedName name="クエリ1" localSheetId="7">#REF!</definedName>
    <definedName name="クエリ1" localSheetId="3">#REF!</definedName>
    <definedName name="クエリ1" localSheetId="5">#REF!</definedName>
    <definedName name="クエリ1" localSheetId="2">#REF!</definedName>
    <definedName name="クエリ1" localSheetId="4">#REF!</definedName>
    <definedName name="クエリ1" localSheetId="6">#REF!</definedName>
    <definedName name="クエリ1">#REF!</definedName>
    <definedName name="机型标准工时" localSheetId="7">#REF!</definedName>
    <definedName name="机型标准工时" localSheetId="3">#REF!</definedName>
    <definedName name="机型标准工时" localSheetId="5">#REF!</definedName>
    <definedName name="机型标准工时" localSheetId="2">#REF!</definedName>
    <definedName name="机型标准工时" localSheetId="4">#REF!</definedName>
    <definedName name="机型标准工时" localSheetId="6">#REF!</definedName>
    <definedName name="机型标准工时">#REF!</definedName>
    <definedName name="協定価格" localSheetId="7">#REF!</definedName>
    <definedName name="協定価格" localSheetId="3">#REF!</definedName>
    <definedName name="協定価格" localSheetId="5">#REF!</definedName>
    <definedName name="協定価格" localSheetId="2">#REF!</definedName>
    <definedName name="協定価格" localSheetId="4">#REF!</definedName>
    <definedName name="協定価格" localSheetId="6">#REF!</definedName>
    <definedName name="協定価格">#REF!</definedName>
    <definedName name="業種">'[11]PATRAC Calculation'!$A$38:$C$38</definedName>
    <definedName name="原価管理表" localSheetId="7">#REF!</definedName>
    <definedName name="原価管理表" localSheetId="6">#REF!</definedName>
    <definedName name="原価管理表">#REF!</definedName>
    <definedName name="工事進捗実績報告" localSheetId="7">#REF!</definedName>
    <definedName name="工事進捗実績報告" localSheetId="3">#REF!</definedName>
    <definedName name="工事進捗実績報告" localSheetId="5">#REF!</definedName>
    <definedName name="工事進捗実績報告" localSheetId="2">#REF!</definedName>
    <definedName name="工事進捗実績報告" localSheetId="4">#REF!</definedName>
    <definedName name="工事進捗実績報告" localSheetId="6">#REF!</definedName>
    <definedName name="工事進捗実績報告">#REF!</definedName>
    <definedName name="指示書_ページ１" localSheetId="7">#REF!</definedName>
    <definedName name="指示書_ページ１" localSheetId="3">#REF!</definedName>
    <definedName name="指示書_ページ１" localSheetId="5">#REF!</definedName>
    <definedName name="指示書_ページ１" localSheetId="2">#REF!</definedName>
    <definedName name="指示書_ページ１" localSheetId="4">#REF!</definedName>
    <definedName name="指示書_ページ１" localSheetId="6">#REF!</definedName>
    <definedName name="指示書_ページ１">#REF!</definedName>
    <definedName name="指示書_ページ２">[3]プルダウンリスト!$G$17:$G$20</definedName>
    <definedName name="指示書_ページ３" localSheetId="7">#REF!</definedName>
    <definedName name="指示書_ページ３" localSheetId="3">#REF!</definedName>
    <definedName name="指示書_ページ３" localSheetId="5">#REF!</definedName>
    <definedName name="指示書_ページ３" localSheetId="2">#REF!</definedName>
    <definedName name="指示書_ページ３" localSheetId="4">#REF!</definedName>
    <definedName name="指示書_ページ３" localSheetId="6">#REF!</definedName>
    <definedName name="指示書_ページ３">#REF!</definedName>
    <definedName name="指示書_係員">[3]プルダウンリスト!$D$17:$D$25</definedName>
    <definedName name="指示書_承認">[3]プルダウンリスト!$C$17:$C$24</definedName>
    <definedName name="指示書_変更番号１" localSheetId="7">#REF!</definedName>
    <definedName name="指示書_変更番号１" localSheetId="3">#REF!</definedName>
    <definedName name="指示書_変更番号１" localSheetId="5">#REF!</definedName>
    <definedName name="指示書_変更番号１" localSheetId="2">#REF!</definedName>
    <definedName name="指示書_変更番号１" localSheetId="4">#REF!</definedName>
    <definedName name="指示書_変更番号１" localSheetId="6">#REF!</definedName>
    <definedName name="指示書_変更番号１">#REF!</definedName>
    <definedName name="指示書_変更番号１０" localSheetId="7">#REF!</definedName>
    <definedName name="指示書_変更番号１０" localSheetId="3">#REF!</definedName>
    <definedName name="指示書_変更番号１０" localSheetId="5">#REF!</definedName>
    <definedName name="指示書_変更番号１０" localSheetId="2">#REF!</definedName>
    <definedName name="指示書_変更番号１０" localSheetId="4">#REF!</definedName>
    <definedName name="指示書_変更番号１０" localSheetId="6">#REF!</definedName>
    <definedName name="指示書_変更番号１０">#REF!</definedName>
    <definedName name="指示書_変更番号２" localSheetId="7">#REF!</definedName>
    <definedName name="指示書_変更番号２" localSheetId="3">#REF!</definedName>
    <definedName name="指示書_変更番号２" localSheetId="5">#REF!</definedName>
    <definedName name="指示書_変更番号２" localSheetId="2">#REF!</definedName>
    <definedName name="指示書_変更番号２" localSheetId="4">#REF!</definedName>
    <definedName name="指示書_変更番号２" localSheetId="6">#REF!</definedName>
    <definedName name="指示書_変更番号２">#REF!</definedName>
    <definedName name="指示書_変更番号３" localSheetId="7">#REF!</definedName>
    <definedName name="指示書_変更番号３" localSheetId="3">#REF!</definedName>
    <definedName name="指示書_変更番号３" localSheetId="5">#REF!</definedName>
    <definedName name="指示書_変更番号３" localSheetId="2">#REF!</definedName>
    <definedName name="指示書_変更番号３" localSheetId="4">#REF!</definedName>
    <definedName name="指示書_変更番号３" localSheetId="6">#REF!</definedName>
    <definedName name="指示書_変更番号３">#REF!</definedName>
    <definedName name="指示書_変更番号４" localSheetId="7">#REF!</definedName>
    <definedName name="指示書_変更番号４" localSheetId="3">#REF!</definedName>
    <definedName name="指示書_変更番号４" localSheetId="5">#REF!</definedName>
    <definedName name="指示書_変更番号４" localSheetId="2">#REF!</definedName>
    <definedName name="指示書_変更番号４" localSheetId="4">#REF!</definedName>
    <definedName name="指示書_変更番号４" localSheetId="6">#REF!</definedName>
    <definedName name="指示書_変更番号４">#REF!</definedName>
    <definedName name="指示書_変更番号５" localSheetId="7">#REF!</definedName>
    <definedName name="指示書_変更番号５" localSheetId="3">#REF!</definedName>
    <definedName name="指示書_変更番号５" localSheetId="5">#REF!</definedName>
    <definedName name="指示書_変更番号５" localSheetId="2">#REF!</definedName>
    <definedName name="指示書_変更番号５" localSheetId="4">#REF!</definedName>
    <definedName name="指示書_変更番号５" localSheetId="6">#REF!</definedName>
    <definedName name="指示書_変更番号５">#REF!</definedName>
    <definedName name="指示書_変更番号６" localSheetId="7">#REF!</definedName>
    <definedName name="指示書_変更番号６" localSheetId="3">#REF!</definedName>
    <definedName name="指示書_変更番号６" localSheetId="5">#REF!</definedName>
    <definedName name="指示書_変更番号６" localSheetId="2">#REF!</definedName>
    <definedName name="指示書_変更番号６" localSheetId="4">#REF!</definedName>
    <definedName name="指示書_変更番号６" localSheetId="6">#REF!</definedName>
    <definedName name="指示書_変更番号６">#REF!</definedName>
    <definedName name="指示書_変更番号７" localSheetId="7">#REF!</definedName>
    <definedName name="指示書_変更番号７" localSheetId="3">#REF!</definedName>
    <definedName name="指示書_変更番号７" localSheetId="5">#REF!</definedName>
    <definedName name="指示書_変更番号７" localSheetId="2">#REF!</definedName>
    <definedName name="指示書_変更番号７" localSheetId="4">#REF!</definedName>
    <definedName name="指示書_変更番号７" localSheetId="6">#REF!</definedName>
    <definedName name="指示書_変更番号７">#REF!</definedName>
    <definedName name="指示書_変更番号８" localSheetId="7">#REF!</definedName>
    <definedName name="指示書_変更番号８" localSheetId="3">#REF!</definedName>
    <definedName name="指示書_変更番号８" localSheetId="5">#REF!</definedName>
    <definedName name="指示書_変更番号８" localSheetId="2">#REF!</definedName>
    <definedName name="指示書_変更番号８" localSheetId="4">#REF!</definedName>
    <definedName name="指示書_変更番号８" localSheetId="6">#REF!</definedName>
    <definedName name="指示書_変更番号８">#REF!</definedName>
    <definedName name="指示書_変更番号９" localSheetId="7">#REF!</definedName>
    <definedName name="指示書_変更番号９" localSheetId="3">#REF!</definedName>
    <definedName name="指示書_変更番号９" localSheetId="5">#REF!</definedName>
    <definedName name="指示書_変更番号９" localSheetId="2">#REF!</definedName>
    <definedName name="指示書_変更番号９" localSheetId="4">#REF!</definedName>
    <definedName name="指示書_変更番号９" localSheetId="6">#REF!</definedName>
    <definedName name="指示書_変更番号９">#REF!</definedName>
    <definedName name="時間入力セル" localSheetId="1">[13]労務費積算書!$G$10:$H$26,[13]労務費積算書!$J$10:$K$26,[13]労務費積算書!$M$10:$N$26,[13]労務費積算書!$P$10:$Q$26,[13]労務費積算書!$S$10:$T$26,[13]労務費積算書!$V$10:$V$26,[13]労務費積算書!$W$10:$W$26,[13]労務費積算書!$Y$10:$Z$26,[13]労務費積算書!$AB$10:$AC$26,[13]労務費積算書!$AE$10:$AF$26,[13]労務費積算書!$AH$10:$AI$26,[13]労務費積算書!$AK$10:$AL$26,[13]労務費積算書!$AN$10:$AO$26</definedName>
    <definedName name="時間入力セル" localSheetId="3">[4]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5">[5]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 localSheetId="0">[13]労務費積算書!$G$10:$H$26,[13]労務費積算書!$J$10:$K$26,[13]労務費積算書!$M$10:$N$26,[13]労務費積算書!$P$10:$Q$26,[13]労務費積算書!$S$10:$T$26,[13]労務費積算書!$V$10:$V$26,[13]労務費積算書!$W$10:$W$26,[13]労務費積算書!$Y$10:$Z$26,[13]労務費積算書!$AB$10:$AC$26,[13]労務費積算書!$AE$10:$AF$26,[13]労務費積算書!$AH$10:$AI$26,[13]労務費積算書!$AK$10:$AL$26,[13]労務費積算書!$AN$10:$AO$26</definedName>
    <definedName name="時間入力セル" localSheetId="2">[4]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4">[5]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章" localSheetId="7">#REF!</definedName>
    <definedName name="章" localSheetId="3">#REF!</definedName>
    <definedName name="章" localSheetId="5">#REF!</definedName>
    <definedName name="章" localSheetId="2">#REF!</definedName>
    <definedName name="章" localSheetId="4">#REF!</definedName>
    <definedName name="章" localSheetId="6">#REF!</definedName>
    <definedName name="章">#REF!</definedName>
    <definedName name="神戸単重表">'[6]神戸製鋼(単重)'!$A$3:$I$51</definedName>
    <definedName name="製作範囲リスト">[7]プルダウンリスト!$G$17:$G$20</definedName>
    <definedName name="製番カード_課長" localSheetId="7">#REF!</definedName>
    <definedName name="製番カード_課長" localSheetId="3">#REF!</definedName>
    <definedName name="製番カード_課長" localSheetId="5">#REF!</definedName>
    <definedName name="製番カード_課長" localSheetId="2">#REF!</definedName>
    <definedName name="製番カード_課長" localSheetId="4">#REF!</definedName>
    <definedName name="製番カード_課長" localSheetId="6">#REF!</definedName>
    <definedName name="製番カード_課長">#REF!</definedName>
    <definedName name="製番カード_係員" localSheetId="7">#REF!</definedName>
    <definedName name="製番カード_係員" localSheetId="3">#REF!</definedName>
    <definedName name="製番カード_係員" localSheetId="5">#REF!</definedName>
    <definedName name="製番カード_係員" localSheetId="2">#REF!</definedName>
    <definedName name="製番カード_係員" localSheetId="4">#REF!</definedName>
    <definedName name="製番カード_係員" localSheetId="6">#REF!</definedName>
    <definedName name="製番カード_係員">#REF!</definedName>
    <definedName name="製番カード_審査" localSheetId="7">#REF!</definedName>
    <definedName name="製番カード_審査" localSheetId="3">#REF!</definedName>
    <definedName name="製番カード_審査" localSheetId="5">#REF!</definedName>
    <definedName name="製番カード_審査" localSheetId="2">#REF!</definedName>
    <definedName name="製番カード_審査" localSheetId="4">#REF!</definedName>
    <definedName name="製番カード_審査" localSheetId="6">#REF!</definedName>
    <definedName name="製番カード_審査">#REF!</definedName>
    <definedName name="製番カード_担当" localSheetId="7">#REF!</definedName>
    <definedName name="製番カード_担当" localSheetId="3">#REF!</definedName>
    <definedName name="製番カード_担当" localSheetId="5">#REF!</definedName>
    <definedName name="製番カード_担当" localSheetId="2">#REF!</definedName>
    <definedName name="製番カード_担当" localSheetId="4">#REF!</definedName>
    <definedName name="製番カード_担当" localSheetId="6">#REF!</definedName>
    <definedName name="製番カード_担当">#REF!</definedName>
    <definedName name="製番カード_入件" localSheetId="7">#REF!</definedName>
    <definedName name="製番カード_入件" localSheetId="3">#REF!</definedName>
    <definedName name="製番カード_入件" localSheetId="5">#REF!</definedName>
    <definedName name="製番カード_入件" localSheetId="2">#REF!</definedName>
    <definedName name="製番カード_入件" localSheetId="4">#REF!</definedName>
    <definedName name="製番カード_入件" localSheetId="6">#REF!</definedName>
    <definedName name="製番カード_入件">#REF!</definedName>
    <definedName name="製番カード_部長" localSheetId="7">#REF!</definedName>
    <definedName name="製番カード_部長" localSheetId="3">#REF!</definedName>
    <definedName name="製番カード_部長" localSheetId="5">#REF!</definedName>
    <definedName name="製番カード_部長" localSheetId="2">#REF!</definedName>
    <definedName name="製番カード_部長" localSheetId="4">#REF!</definedName>
    <definedName name="製番カード_部長" localSheetId="6">#REF!</definedName>
    <definedName name="製番カード_部長">#REF!</definedName>
    <definedName name="製番指定明細・ダウン用" localSheetId="7">#REF!</definedName>
    <definedName name="製番指定明細・ダウン用" localSheetId="3">#REF!</definedName>
    <definedName name="製番指定明細・ダウン用" localSheetId="5">#REF!</definedName>
    <definedName name="製番指定明細・ダウン用" localSheetId="2">#REF!</definedName>
    <definedName name="製番指定明細・ダウン用" localSheetId="4">#REF!</definedName>
    <definedName name="製番指定明細・ダウン用" localSheetId="6">#REF!</definedName>
    <definedName name="製番指定明細・ダウン用">#REF!</definedName>
    <definedName name="単重表">[8]受注管理表２!$A$3:$I$83</definedName>
    <definedName name="番号" localSheetId="7">#REF!</definedName>
    <definedName name="番号" localSheetId="3">#REF!</definedName>
    <definedName name="番号" localSheetId="5">#REF!</definedName>
    <definedName name="番号" localSheetId="2">#REF!</definedName>
    <definedName name="番号" localSheetId="4">#REF!</definedName>
    <definedName name="番号" localSheetId="6">#REF!</definedName>
    <definedName name="番号">#REF!</definedName>
    <definedName name="部品表">[9]进口!$A$4:$J$324</definedName>
    <definedName name="報告書No.2">[12]モニ_旅費!#REF!</definedName>
    <definedName name="報告書No.3">[12]モニ_旅費!#REF!</definedName>
    <definedName name="報告書No.4">[12]モニ_旅費!#REF!</definedName>
    <definedName name="報告書No.5">[12]モニ_旅費!#REF!</definedName>
    <definedName name="報告書No.6">[12]モニ_旅費!#REF!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7" l="1"/>
  <c r="E17" i="7"/>
  <c r="F16" i="7"/>
  <c r="I16" i="7" s="1"/>
  <c r="M16" i="7" s="1"/>
  <c r="F15" i="7"/>
  <c r="I15" i="7" s="1"/>
  <c r="M15" i="7" s="1"/>
  <c r="I14" i="7"/>
  <c r="M14" i="7" s="1"/>
  <c r="F14" i="7"/>
  <c r="H14" i="7" s="1"/>
  <c r="L14" i="7" s="1"/>
  <c r="F13" i="7"/>
  <c r="H13" i="7" s="1"/>
  <c r="H9" i="7"/>
  <c r="E9" i="7"/>
  <c r="L8" i="7"/>
  <c r="F8" i="7"/>
  <c r="I8" i="7" s="1"/>
  <c r="M8" i="7" s="1"/>
  <c r="L7" i="7"/>
  <c r="F7" i="7"/>
  <c r="I7" i="7" s="1"/>
  <c r="M7" i="7" s="1"/>
  <c r="L6" i="7"/>
  <c r="F6" i="7"/>
  <c r="I6" i="7" s="1"/>
  <c r="M6" i="7" s="1"/>
  <c r="L5" i="7"/>
  <c r="L9" i="7" s="1"/>
  <c r="I5" i="7"/>
  <c r="M5" i="7" s="1"/>
  <c r="M9" i="7" s="1"/>
  <c r="F5" i="7"/>
  <c r="G5" i="7" s="1"/>
  <c r="L13" i="7" l="1"/>
  <c r="F9" i="7"/>
  <c r="I13" i="7"/>
  <c r="G6" i="7"/>
  <c r="G9" i="7" s="1"/>
  <c r="H15" i="7"/>
  <c r="L15" i="7" s="1"/>
  <c r="F17" i="7"/>
  <c r="G8" i="7"/>
  <c r="I9" i="7"/>
  <c r="G7" i="7"/>
  <c r="H16" i="7"/>
  <c r="L16" i="7" s="1"/>
  <c r="I17" i="7" l="1"/>
  <c r="M13" i="7"/>
  <c r="M17" i="7" s="1"/>
  <c r="L17" i="7"/>
  <c r="H17" i="7"/>
  <c r="I13" i="6" l="1"/>
  <c r="Q13" i="6"/>
  <c r="R13" i="6" s="1"/>
  <c r="I14" i="6"/>
  <c r="Q14" i="6"/>
  <c r="S14" i="6" s="1"/>
  <c r="R14" i="6"/>
  <c r="I15" i="6"/>
  <c r="Q15" i="6"/>
  <c r="R15" i="6" s="1"/>
  <c r="S15" i="6" s="1"/>
  <c r="T15" i="6" s="1"/>
  <c r="I16" i="6"/>
  <c r="Q16" i="6"/>
  <c r="S16" i="6" s="1"/>
  <c r="R16" i="6"/>
  <c r="I17" i="6"/>
  <c r="Q17" i="6"/>
  <c r="R17" i="6"/>
  <c r="S17" i="6"/>
  <c r="T17" i="6" s="1"/>
  <c r="I18" i="6"/>
  <c r="Q18" i="6"/>
  <c r="S18" i="6" s="1"/>
  <c r="T18" i="6" s="1"/>
  <c r="R18" i="6"/>
  <c r="I19" i="6"/>
  <c r="Q19" i="6"/>
  <c r="R19" i="6" s="1"/>
  <c r="I20" i="6"/>
  <c r="Q20" i="6"/>
  <c r="R20" i="6"/>
  <c r="S20" i="6"/>
  <c r="T20" i="6"/>
  <c r="I21" i="6"/>
  <c r="Q21" i="6"/>
  <c r="R21" i="6" s="1"/>
  <c r="I22" i="6"/>
  <c r="Q22" i="6"/>
  <c r="S22" i="6" s="1"/>
  <c r="R22" i="6"/>
  <c r="I23" i="6"/>
  <c r="Q23" i="6"/>
  <c r="R23" i="6" s="1"/>
  <c r="S23" i="6" s="1"/>
  <c r="T23" i="6" s="1"/>
  <c r="I24" i="6"/>
  <c r="Q24" i="6"/>
  <c r="S24" i="6" s="1"/>
  <c r="R24" i="6"/>
  <c r="I25" i="6"/>
  <c r="J25" i="6"/>
  <c r="Q25" i="6"/>
  <c r="S25" i="6" s="1"/>
  <c r="T25" i="6" s="1"/>
  <c r="R25" i="6"/>
  <c r="I26" i="6"/>
  <c r="Q26" i="6"/>
  <c r="R26" i="6" s="1"/>
  <c r="S26" i="6" s="1"/>
  <c r="T26" i="6" s="1"/>
  <c r="D27" i="6"/>
  <c r="D34" i="6" s="1"/>
  <c r="E27" i="6"/>
  <c r="F27" i="6"/>
  <c r="G27" i="6"/>
  <c r="H27" i="6"/>
  <c r="L27" i="6"/>
  <c r="M27" i="6"/>
  <c r="O27" i="6"/>
  <c r="P27" i="6"/>
  <c r="V27" i="6"/>
  <c r="D30" i="6"/>
  <c r="Q33" i="6"/>
  <c r="I13" i="5"/>
  <c r="Q13" i="5"/>
  <c r="R13" i="5" s="1"/>
  <c r="I14" i="5"/>
  <c r="Q14" i="5"/>
  <c r="I15" i="5"/>
  <c r="Q15" i="5"/>
  <c r="R15" i="5" s="1"/>
  <c r="I16" i="5"/>
  <c r="Q16" i="5"/>
  <c r="I17" i="5"/>
  <c r="Q17" i="5"/>
  <c r="R17" i="5" s="1"/>
  <c r="I18" i="5"/>
  <c r="Q18" i="5"/>
  <c r="R18" i="5" s="1"/>
  <c r="I19" i="5"/>
  <c r="Q19" i="5"/>
  <c r="R19" i="5"/>
  <c r="S19" i="5" s="1"/>
  <c r="T19" i="5" s="1"/>
  <c r="I20" i="5"/>
  <c r="Q20" i="5"/>
  <c r="R20" i="5" s="1"/>
  <c r="I21" i="5"/>
  <c r="Q21" i="5"/>
  <c r="R21" i="5"/>
  <c r="S21" i="5" s="1"/>
  <c r="T21" i="5" s="1"/>
  <c r="I22" i="5"/>
  <c r="Q22" i="5"/>
  <c r="R22" i="5" s="1"/>
  <c r="S22" i="5" s="1"/>
  <c r="I23" i="5"/>
  <c r="T23" i="5" s="1"/>
  <c r="Q23" i="5"/>
  <c r="S23" i="5" s="1"/>
  <c r="R23" i="5"/>
  <c r="I24" i="5"/>
  <c r="Q24" i="5"/>
  <c r="R24" i="5"/>
  <c r="S24" i="5" s="1"/>
  <c r="T24" i="5" s="1"/>
  <c r="I25" i="5"/>
  <c r="I27" i="5" s="1"/>
  <c r="Q25" i="5"/>
  <c r="R25" i="5" s="1"/>
  <c r="I26" i="5"/>
  <c r="Q26" i="5"/>
  <c r="R26" i="5"/>
  <c r="S26" i="5" s="1"/>
  <c r="T26" i="5" s="1"/>
  <c r="D27" i="5"/>
  <c r="E27" i="5"/>
  <c r="F27" i="5"/>
  <c r="G27" i="5"/>
  <c r="H27" i="5"/>
  <c r="D30" i="5" s="1"/>
  <c r="L27" i="5"/>
  <c r="M27" i="5"/>
  <c r="O27" i="5"/>
  <c r="P27" i="5"/>
  <c r="V27" i="5"/>
  <c r="D34" i="5"/>
  <c r="P7" i="4"/>
  <c r="R7" i="4"/>
  <c r="P8" i="4"/>
  <c r="R8" i="4" s="1"/>
  <c r="P9" i="4"/>
  <c r="R9" i="4"/>
  <c r="P16" i="4"/>
  <c r="R16" i="4"/>
  <c r="R19" i="4" s="1"/>
  <c r="P17" i="4"/>
  <c r="R17" i="4"/>
  <c r="P18" i="4"/>
  <c r="R18" i="4"/>
  <c r="P25" i="4"/>
  <c r="R25" i="4"/>
  <c r="P26" i="4"/>
  <c r="R26" i="4"/>
  <c r="P27" i="4"/>
  <c r="R27" i="4" s="1"/>
  <c r="P6" i="3"/>
  <c r="R6" i="3"/>
  <c r="R9" i="3" s="1"/>
  <c r="P7" i="3"/>
  <c r="R7" i="3"/>
  <c r="P8" i="3"/>
  <c r="R8" i="3"/>
  <c r="P15" i="3"/>
  <c r="R15" i="3"/>
  <c r="P16" i="3"/>
  <c r="R16" i="3"/>
  <c r="R18" i="3" s="1"/>
  <c r="P17" i="3"/>
  <c r="R17" i="3"/>
  <c r="P24" i="3"/>
  <c r="R24" i="3"/>
  <c r="P25" i="3"/>
  <c r="R25" i="3"/>
  <c r="P26" i="3"/>
  <c r="R26" i="3"/>
  <c r="R27" i="3" s="1"/>
  <c r="N6" i="2"/>
  <c r="H6" i="2" s="1"/>
  <c r="N7" i="2"/>
  <c r="H7" i="2" s="1"/>
  <c r="N8" i="2"/>
  <c r="H8" i="2" s="1"/>
  <c r="N9" i="2"/>
  <c r="H9" i="2" s="1"/>
  <c r="N6" i="1"/>
  <c r="H6" i="1" s="1"/>
  <c r="N7" i="1"/>
  <c r="H7" i="1" s="1"/>
  <c r="N8" i="1"/>
  <c r="H8" i="1" s="1"/>
  <c r="N9" i="1"/>
  <c r="H9" i="1" s="1"/>
  <c r="N15" i="1"/>
  <c r="H15" i="1" s="1"/>
  <c r="N16" i="1"/>
  <c r="H16" i="1" s="1"/>
  <c r="N17" i="1"/>
  <c r="H17" i="1" s="1"/>
  <c r="N18" i="1"/>
  <c r="H18" i="1" s="1"/>
  <c r="N24" i="1"/>
  <c r="H24" i="1" s="1"/>
  <c r="H25" i="1"/>
  <c r="N25" i="1"/>
  <c r="N26" i="1"/>
  <c r="H26" i="1" s="1"/>
  <c r="N27" i="1"/>
  <c r="H27" i="1" s="1"/>
  <c r="T22" i="6" l="1"/>
  <c r="T14" i="6"/>
  <c r="R27" i="6"/>
  <c r="T24" i="6"/>
  <c r="T16" i="6"/>
  <c r="I27" i="6"/>
  <c r="S21" i="6"/>
  <c r="T21" i="6" s="1"/>
  <c r="S13" i="6"/>
  <c r="T13" i="6" s="1"/>
  <c r="Q27" i="6"/>
  <c r="S27" i="6" s="1"/>
  <c r="S19" i="6"/>
  <c r="T19" i="6" s="1"/>
  <c r="T20" i="5"/>
  <c r="T22" i="5"/>
  <c r="S25" i="5"/>
  <c r="T25" i="5" s="1"/>
  <c r="S17" i="5"/>
  <c r="T17" i="5" s="1"/>
  <c r="R14" i="5"/>
  <c r="R27" i="5" s="1"/>
  <c r="R16" i="5"/>
  <c r="S16" i="5" s="1"/>
  <c r="T16" i="5" s="1"/>
  <c r="Q27" i="5"/>
  <c r="S27" i="5" s="1"/>
  <c r="T27" i="5" s="1"/>
  <c r="D29" i="5" s="1"/>
  <c r="D31" i="5" s="1"/>
  <c r="Q36" i="5" s="1"/>
  <c r="S20" i="5"/>
  <c r="S15" i="5"/>
  <c r="T15" i="5" s="1"/>
  <c r="S18" i="5"/>
  <c r="T18" i="5" s="1"/>
  <c r="S13" i="5"/>
  <c r="T13" i="5" s="1"/>
  <c r="R10" i="4"/>
  <c r="R28" i="4"/>
  <c r="H10" i="2"/>
  <c r="H19" i="1"/>
  <c r="H28" i="1"/>
  <c r="H10" i="1"/>
  <c r="T27" i="6" l="1"/>
  <c r="D29" i="6" s="1"/>
  <c r="D31" i="6" s="1"/>
  <c r="Q36" i="6" s="1"/>
  <c r="S14" i="5"/>
  <c r="T1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1D9E263C-48A7-4C46-8672-140BFAD8C6BD}">
      <text>
        <r>
          <rPr>
            <sz val="9"/>
            <color indexed="81"/>
            <rFont val="ＭＳ Ｐゴシック"/>
            <family val="3"/>
            <charset val="128"/>
          </rPr>
          <t>項目は追加してください。</t>
        </r>
      </text>
    </comment>
    <comment ref="N13" authorId="0" shapeId="0" xr:uid="{C11FC32C-7A63-4480-B752-65A08F01ACE4}">
      <text>
        <r>
          <rPr>
            <sz val="9"/>
            <color indexed="81"/>
            <rFont val="ＭＳ Ｐゴシック"/>
            <family val="3"/>
            <charset val="128"/>
          </rPr>
          <t>項目は追加してください。</t>
        </r>
      </text>
    </comment>
    <comment ref="N22" authorId="0" shapeId="0" xr:uid="{1E1BFC00-AF1F-4E37-B6CF-8883B8CA8AC8}">
      <text>
        <r>
          <rPr>
            <sz val="9"/>
            <color indexed="81"/>
            <rFont val="ＭＳ Ｐゴシック"/>
            <family val="3"/>
            <charset val="128"/>
          </rPr>
          <t>項目は追加してください。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AF829A8-5D06-4CB1-A766-CC316B022A21}">
      <text>
        <r>
          <rPr>
            <sz val="9"/>
            <color indexed="81"/>
            <rFont val="ＭＳ Ｐゴシック"/>
            <family val="3"/>
            <charset val="128"/>
          </rPr>
          <t>項目は追加してください。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tc={6F51AB9B-FD09-4265-B9E0-03A7D8E9E1F3}</author>
  </authors>
  <commentList>
    <comment ref="B13" authorId="0" shapeId="0" xr:uid="{6F51AB9B-FD09-4265-B9E0-03A7D8E9E1F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令和5年度の方がよいのではないでしょうか。</t>
      </text>
    </comment>
  </commentList>
</comments>
</file>

<file path=xl/sharedStrings.xml><?xml version="1.0" encoding="utf-8"?>
<sst xmlns="http://schemas.openxmlformats.org/spreadsheetml/2006/main" count="516" uniqueCount="176">
  <si>
    <t>旅費積算表</t>
    <phoneticPr fontId="7"/>
  </si>
  <si>
    <t>2023年度　</t>
  </si>
  <si>
    <t>出張時期</t>
    <rPh sb="0" eb="2">
      <t>シュッチョウ</t>
    </rPh>
    <rPh sb="2" eb="4">
      <t>ジキ</t>
    </rPh>
    <phoneticPr fontId="7"/>
  </si>
  <si>
    <t>出張日数</t>
    <rPh sb="0" eb="2">
      <t>シュッチョウ</t>
    </rPh>
    <rPh sb="2" eb="4">
      <t>ニッスウ</t>
    </rPh>
    <phoneticPr fontId="7"/>
  </si>
  <si>
    <t>出張者氏名</t>
    <rPh sb="0" eb="2">
      <t>シュッチョウ</t>
    </rPh>
    <rPh sb="2" eb="3">
      <t>シャ</t>
    </rPh>
    <rPh sb="3" eb="5">
      <t>シメイ</t>
    </rPh>
    <phoneticPr fontId="7"/>
  </si>
  <si>
    <t>職級</t>
    <rPh sb="0" eb="1">
      <t>ショク</t>
    </rPh>
    <rPh sb="1" eb="2">
      <t>キュウ</t>
    </rPh>
    <phoneticPr fontId="7"/>
  </si>
  <si>
    <t>用務</t>
    <rPh sb="0" eb="2">
      <t>ヨウム</t>
    </rPh>
    <phoneticPr fontId="7"/>
  </si>
  <si>
    <t>合計</t>
    <rPh sb="0" eb="2">
      <t>ゴウケイ</t>
    </rPh>
    <phoneticPr fontId="7"/>
  </si>
  <si>
    <t>航空券</t>
    <rPh sb="0" eb="3">
      <t>コウクウケン</t>
    </rPh>
    <phoneticPr fontId="7"/>
  </si>
  <si>
    <t>宿泊</t>
    <rPh sb="0" eb="2">
      <t>シュクハク</t>
    </rPh>
    <phoneticPr fontId="7"/>
  </si>
  <si>
    <t>日当</t>
    <rPh sb="0" eb="2">
      <t>ニットウ</t>
    </rPh>
    <phoneticPr fontId="7"/>
  </si>
  <si>
    <t>その他</t>
    <rPh sb="2" eb="3">
      <t>タ</t>
    </rPh>
    <phoneticPr fontId="7"/>
  </si>
  <si>
    <t>積算根拠資料</t>
    <rPh sb="0" eb="2">
      <t>セキサン</t>
    </rPh>
    <rPh sb="2" eb="4">
      <t>コンキョ</t>
    </rPh>
    <rPh sb="4" eb="6">
      <t>シリョウ</t>
    </rPh>
    <phoneticPr fontId="7"/>
  </si>
  <si>
    <t>計</t>
    <rPh sb="0" eb="1">
      <t>ケイ</t>
    </rPh>
    <phoneticPr fontId="7"/>
  </si>
  <si>
    <t>内訳</t>
    <phoneticPr fontId="7"/>
  </si>
  <si>
    <t>ビザ</t>
    <phoneticPr fontId="7"/>
  </si>
  <si>
    <t>現地移動費</t>
    <rPh sb="0" eb="2">
      <t>ゲンチ</t>
    </rPh>
    <rPh sb="2" eb="4">
      <t>イドウ</t>
    </rPh>
    <rPh sb="4" eb="5">
      <t>ヒ</t>
    </rPh>
    <phoneticPr fontId="7"/>
  </si>
  <si>
    <t>合計（円）</t>
    <rPh sb="0" eb="2">
      <t>ゴウケイ</t>
    </rPh>
    <phoneticPr fontId="7"/>
  </si>
  <si>
    <t>2024年度　</t>
  </si>
  <si>
    <t>2025年度　</t>
  </si>
  <si>
    <t>消費税を控除すること。外貨の場合は為替レートを添付すること。</t>
    <rPh sb="0" eb="3">
      <t>ショウヒゼイ</t>
    </rPh>
    <rPh sb="4" eb="6">
      <t>コウジョ</t>
    </rPh>
    <rPh sb="11" eb="13">
      <t>ガイカ</t>
    </rPh>
    <rPh sb="14" eb="16">
      <t>バアイ</t>
    </rPh>
    <rPh sb="17" eb="19">
      <t>カワセ</t>
    </rPh>
    <rPh sb="23" eb="25">
      <t>テンプ</t>
    </rPh>
    <phoneticPr fontId="7"/>
  </si>
  <si>
    <t>※積算根拠別添：航空券見積書、ホテル予約Webサイト、旅費規程</t>
    <rPh sb="5" eb="7">
      <t>ベッテン</t>
    </rPh>
    <phoneticPr fontId="7"/>
  </si>
  <si>
    <t>Ａ</t>
    <phoneticPr fontId="7"/>
  </si>
  <si>
    <t>部長</t>
    <rPh sb="0" eb="2">
      <t>ブチョウ</t>
    </rPh>
    <phoneticPr fontId="7"/>
  </si>
  <si>
    <t>現地調査</t>
    <rPh sb="0" eb="2">
      <t>ゲンチ</t>
    </rPh>
    <rPh sb="2" eb="4">
      <t>チョウサ</t>
    </rPh>
    <phoneticPr fontId="7"/>
  </si>
  <si>
    <t>6,000×4泊</t>
    <rPh sb="7" eb="8">
      <t>ハク</t>
    </rPh>
    <phoneticPr fontId="7"/>
  </si>
  <si>
    <t>10,000×5</t>
    <phoneticPr fontId="7"/>
  </si>
  <si>
    <t>根拠資料①
根拠資料②　旅費規程</t>
    <rPh sb="0" eb="4">
      <t>コンキョシリョウ</t>
    </rPh>
    <rPh sb="6" eb="8">
      <t>コンキョ</t>
    </rPh>
    <rPh sb="8" eb="10">
      <t>シリョウ</t>
    </rPh>
    <rPh sb="12" eb="14">
      <t>リョヒ</t>
    </rPh>
    <rPh sb="14" eb="16">
      <t>キテイ</t>
    </rPh>
    <phoneticPr fontId="7"/>
  </si>
  <si>
    <t>Ｂ</t>
    <phoneticPr fontId="7"/>
  </si>
  <si>
    <t>課長</t>
    <rPh sb="0" eb="2">
      <t>カチョウ</t>
    </rPh>
    <phoneticPr fontId="7"/>
  </si>
  <si>
    <t>8,000×5</t>
    <phoneticPr fontId="7"/>
  </si>
  <si>
    <t>根拠資料③
根拠資料④　旅費規程</t>
    <rPh sb="0" eb="4">
      <t>コンキョシリョウ</t>
    </rPh>
    <rPh sb="6" eb="8">
      <t>コンキョ</t>
    </rPh>
    <rPh sb="8" eb="10">
      <t>シリョウ</t>
    </rPh>
    <rPh sb="12" eb="14">
      <t>リョヒ</t>
    </rPh>
    <rPh sb="14" eb="16">
      <t>キテイ</t>
    </rPh>
    <phoneticPr fontId="7"/>
  </si>
  <si>
    <t>Ｃ</t>
    <phoneticPr fontId="7"/>
  </si>
  <si>
    <t>取締役</t>
    <rPh sb="0" eb="3">
      <t>トリシマリヤク</t>
    </rPh>
    <phoneticPr fontId="7"/>
  </si>
  <si>
    <t>現地立ち上げ</t>
    <rPh sb="0" eb="2">
      <t>ゲンチ</t>
    </rPh>
    <rPh sb="2" eb="3">
      <t>タ</t>
    </rPh>
    <rPh sb="4" eb="5">
      <t>ア</t>
    </rPh>
    <phoneticPr fontId="7"/>
  </si>
  <si>
    <t>15,000Ｘ3泊</t>
    <rPh sb="8" eb="9">
      <t>ハク</t>
    </rPh>
    <phoneticPr fontId="7"/>
  </si>
  <si>
    <t>12,000×4</t>
    <phoneticPr fontId="7"/>
  </si>
  <si>
    <t>根拠資料⑤
根拠資料⑥　旅費規程</t>
    <rPh sb="0" eb="4">
      <t>コンキョシリョウ</t>
    </rPh>
    <rPh sb="6" eb="8">
      <t>コンキョ</t>
    </rPh>
    <rPh sb="8" eb="10">
      <t>シリョウ</t>
    </rPh>
    <rPh sb="12" eb="14">
      <t>リョヒ</t>
    </rPh>
    <rPh sb="14" eb="16">
      <t>キテイ</t>
    </rPh>
    <phoneticPr fontId="7"/>
  </si>
  <si>
    <t>機器搬入立会い</t>
    <rPh sb="0" eb="2">
      <t>キキ</t>
    </rPh>
    <rPh sb="2" eb="4">
      <t>ハンニュウ</t>
    </rPh>
    <rPh sb="4" eb="6">
      <t>タチア</t>
    </rPh>
    <phoneticPr fontId="7"/>
  </si>
  <si>
    <t>根拠資料⑦
根拠資料⑧　旅費規程</t>
    <rPh sb="0" eb="4">
      <t>コンキョシリョウ</t>
    </rPh>
    <rPh sb="6" eb="8">
      <t>コンキョ</t>
    </rPh>
    <rPh sb="8" eb="10">
      <t>シリョウ</t>
    </rPh>
    <rPh sb="12" eb="14">
      <t>リョヒ</t>
    </rPh>
    <rPh sb="14" eb="16">
      <t>キテイ</t>
    </rPh>
    <phoneticPr fontId="7"/>
  </si>
  <si>
    <t>労務費積算表</t>
    <rPh sb="0" eb="3">
      <t>ロウムヒ</t>
    </rPh>
    <rPh sb="3" eb="5">
      <t>セキサン</t>
    </rPh>
    <phoneticPr fontId="7"/>
  </si>
  <si>
    <t>氏名</t>
    <rPh sb="0" eb="2">
      <t>シメイ</t>
    </rPh>
    <phoneticPr fontId="7"/>
  </si>
  <si>
    <t>役割</t>
    <rPh sb="0" eb="2">
      <t>ヤクワリ</t>
    </rPh>
    <phoneticPr fontId="7"/>
  </si>
  <si>
    <t>4月</t>
  </si>
  <si>
    <t>5月</t>
  </si>
  <si>
    <t>6月</t>
    <phoneticPr fontId="7"/>
  </si>
  <si>
    <t>7月</t>
  </si>
  <si>
    <t>8月</t>
  </si>
  <si>
    <t>9月</t>
  </si>
  <si>
    <t>10月</t>
  </si>
  <si>
    <t>11月</t>
  </si>
  <si>
    <t>12月</t>
  </si>
  <si>
    <t>1月</t>
    <rPh sb="1" eb="2">
      <t>ガツ</t>
    </rPh>
    <phoneticPr fontId="7"/>
  </si>
  <si>
    <t>2月</t>
  </si>
  <si>
    <t>3月</t>
  </si>
  <si>
    <t>時間合計</t>
    <rPh sb="0" eb="2">
      <t>ジカン</t>
    </rPh>
    <rPh sb="2" eb="4">
      <t>ゴウケイ</t>
    </rPh>
    <phoneticPr fontId="7"/>
  </si>
  <si>
    <t>労務費単価
（円/時間）</t>
    <rPh sb="0" eb="3">
      <t>ロウムヒ</t>
    </rPh>
    <rPh sb="3" eb="5">
      <t>タンカ</t>
    </rPh>
    <rPh sb="7" eb="8">
      <t>エン</t>
    </rPh>
    <rPh sb="9" eb="11">
      <t>ジカン</t>
    </rPh>
    <phoneticPr fontId="7"/>
  </si>
  <si>
    <t>金額（円）</t>
    <rPh sb="0" eb="2">
      <t>キンガク</t>
    </rPh>
    <phoneticPr fontId="7"/>
  </si>
  <si>
    <t>合　計</t>
    <phoneticPr fontId="7"/>
  </si>
  <si>
    <t>Ａ</t>
  </si>
  <si>
    <t>プロジェクト管理</t>
    <rPh sb="6" eb="8">
      <t>カンリ</t>
    </rPh>
    <phoneticPr fontId="7"/>
  </si>
  <si>
    <t>Ｂ</t>
  </si>
  <si>
    <t>現場技術指導</t>
    <rPh sb="0" eb="2">
      <t>ゲンバ</t>
    </rPh>
    <rPh sb="2" eb="4">
      <t>ギジュツ</t>
    </rPh>
    <rPh sb="4" eb="6">
      <t>シドウ</t>
    </rPh>
    <phoneticPr fontId="7"/>
  </si>
  <si>
    <t>Ｃ</t>
  </si>
  <si>
    <t>労務費単価算出表</t>
    <rPh sb="0" eb="3">
      <t>ロウムヒ</t>
    </rPh>
    <rPh sb="3" eb="5">
      <t>タンカ</t>
    </rPh>
    <rPh sb="5" eb="7">
      <t>サンシュツ</t>
    </rPh>
    <rPh sb="7" eb="8">
      <t>オモテ</t>
    </rPh>
    <phoneticPr fontId="7"/>
  </si>
  <si>
    <t>事業名：</t>
    <phoneticPr fontId="7"/>
  </si>
  <si>
    <t>作成日</t>
    <rPh sb="0" eb="3">
      <t>サクセイビ</t>
    </rPh>
    <phoneticPr fontId="7"/>
  </si>
  <si>
    <t>事業者名：</t>
    <rPh sb="2" eb="3">
      <t>シャ</t>
    </rPh>
    <rPh sb="3" eb="4">
      <t>メイ</t>
    </rPh>
    <phoneticPr fontId="7"/>
  </si>
  <si>
    <r>
      <rPr>
        <sz val="12"/>
        <rFont val="ＭＳ Ｐゴシック"/>
        <family val="3"/>
        <charset val="128"/>
      </rPr>
      <t>労務管理責任者</t>
    </r>
    <rPh sb="0" eb="2">
      <t>ロウム</t>
    </rPh>
    <rPh sb="2" eb="4">
      <t>カンリ</t>
    </rPh>
    <rPh sb="4" eb="6">
      <t>セキニン</t>
    </rPh>
    <rPh sb="6" eb="7">
      <t>シャ</t>
    </rPh>
    <phoneticPr fontId="7"/>
  </si>
  <si>
    <r>
      <rPr>
        <sz val="12"/>
        <rFont val="ＭＳ Ｐゴシック"/>
        <family val="3"/>
        <charset val="128"/>
      </rPr>
      <t>所属</t>
    </r>
    <rPh sb="0" eb="2">
      <t>ショゾク</t>
    </rPh>
    <phoneticPr fontId="7"/>
  </si>
  <si>
    <t>従事者氏名：</t>
    <phoneticPr fontId="7"/>
  </si>
  <si>
    <r>
      <rPr>
        <sz val="12"/>
        <rFont val="ＭＳ Ｐゴシック"/>
        <family val="3"/>
        <charset val="128"/>
      </rPr>
      <t>氏名</t>
    </r>
    <rPh sb="0" eb="1">
      <t>シ</t>
    </rPh>
    <rPh sb="1" eb="2">
      <t>メイ</t>
    </rPh>
    <phoneticPr fontId="7"/>
  </si>
  <si>
    <t>印</t>
    <phoneticPr fontId="7"/>
  </si>
  <si>
    <t>月</t>
  </si>
  <si>
    <t>所定勤務
日数</t>
    <rPh sb="0" eb="2">
      <t>ショテイ</t>
    </rPh>
    <rPh sb="2" eb="4">
      <t>キンム</t>
    </rPh>
    <rPh sb="5" eb="7">
      <t>ニッスウ</t>
    </rPh>
    <phoneticPr fontId="7"/>
  </si>
  <si>
    <t>基本給</t>
    <rPh sb="0" eb="3">
      <t>キホンキュウ</t>
    </rPh>
    <phoneticPr fontId="7"/>
  </si>
  <si>
    <t>諸手当</t>
    <rPh sb="0" eb="3">
      <t>ショテアテ</t>
    </rPh>
    <phoneticPr fontId="7"/>
  </si>
  <si>
    <t>Ⓐ
基本給
+
諸手当</t>
    <rPh sb="2" eb="5">
      <t>キホンキュウ</t>
    </rPh>
    <rPh sb="8" eb="11">
      <t>ショテアテ</t>
    </rPh>
    <phoneticPr fontId="7"/>
  </si>
  <si>
    <t>標準報酬
月額
または
標準賞与額</t>
    <rPh sb="0" eb="2">
      <t>ヒョウジュン</t>
    </rPh>
    <rPh sb="2" eb="4">
      <t>ホウシュウ</t>
    </rPh>
    <rPh sb="5" eb="7">
      <t>ゲツガク</t>
    </rPh>
    <rPh sb="12" eb="14">
      <t>ヒョウジュン</t>
    </rPh>
    <rPh sb="14" eb="16">
      <t>ショウヨ</t>
    </rPh>
    <rPh sb="16" eb="17">
      <t>ガク</t>
    </rPh>
    <phoneticPr fontId="7"/>
  </si>
  <si>
    <t>社会保険料事業主負担分</t>
    <rPh sb="0" eb="2">
      <t>シャカイ</t>
    </rPh>
    <rPh sb="2" eb="5">
      <t>ホケンリョウ</t>
    </rPh>
    <rPh sb="5" eb="8">
      <t>ジギョウヌシ</t>
    </rPh>
    <rPh sb="8" eb="10">
      <t>フタン</t>
    </rPh>
    <rPh sb="10" eb="11">
      <t>ブン</t>
    </rPh>
    <phoneticPr fontId="7"/>
  </si>
  <si>
    <t>労働保険事業主負担分</t>
    <rPh sb="0" eb="2">
      <t>ロウドウ</t>
    </rPh>
    <rPh sb="2" eb="4">
      <t>ホケン</t>
    </rPh>
    <rPh sb="4" eb="6">
      <t>ジギョウ</t>
    </rPh>
    <rPh sb="6" eb="7">
      <t>ヌシ</t>
    </rPh>
    <rPh sb="7" eb="9">
      <t>フタン</t>
    </rPh>
    <rPh sb="9" eb="10">
      <t>ブン</t>
    </rPh>
    <phoneticPr fontId="7"/>
  </si>
  <si>
    <t>Ⓑ
社会保険料
事業主負担分
+
労働保険
事業主負担分</t>
    <rPh sb="2" eb="4">
      <t>シャカイ</t>
    </rPh>
    <rPh sb="4" eb="7">
      <t>ホケンリョウ</t>
    </rPh>
    <rPh sb="8" eb="11">
      <t>ジギョウヌシ</t>
    </rPh>
    <rPh sb="11" eb="14">
      <t>フタンブン</t>
    </rPh>
    <rPh sb="17" eb="19">
      <t>ロウドウ</t>
    </rPh>
    <rPh sb="19" eb="21">
      <t>ホケン</t>
    </rPh>
    <rPh sb="22" eb="24">
      <t>ジギョウ</t>
    </rPh>
    <rPh sb="24" eb="25">
      <t>ヌシ</t>
    </rPh>
    <rPh sb="25" eb="28">
      <t>フタンブン</t>
    </rPh>
    <phoneticPr fontId="7"/>
  </si>
  <si>
    <t>人件費総額
（Ⓐ＋Ⓑ）</t>
    <rPh sb="0" eb="3">
      <t>ジンケンヒ</t>
    </rPh>
    <rPh sb="3" eb="4">
      <t>ソウ</t>
    </rPh>
    <rPh sb="4" eb="5">
      <t>ガク</t>
    </rPh>
    <phoneticPr fontId="7"/>
  </si>
  <si>
    <t>管理職
手当</t>
    <rPh sb="0" eb="2">
      <t>カンリ</t>
    </rPh>
    <rPh sb="2" eb="3">
      <t>ショク</t>
    </rPh>
    <rPh sb="4" eb="6">
      <t>テア</t>
    </rPh>
    <phoneticPr fontId="7"/>
  </si>
  <si>
    <t>地域手当</t>
    <rPh sb="0" eb="2">
      <t>チイキ</t>
    </rPh>
    <rPh sb="2" eb="4">
      <t>テア</t>
    </rPh>
    <phoneticPr fontId="7"/>
  </si>
  <si>
    <t>通勤手当</t>
    <rPh sb="0" eb="2">
      <t>ツウキン</t>
    </rPh>
    <rPh sb="2" eb="4">
      <t>テア</t>
    </rPh>
    <phoneticPr fontId="7"/>
  </si>
  <si>
    <t>①健康保険</t>
    <rPh sb="1" eb="3">
      <t>ケンコウ</t>
    </rPh>
    <rPh sb="3" eb="5">
      <t>ホケン</t>
    </rPh>
    <phoneticPr fontId="7"/>
  </si>
  <si>
    <t>②介護保険</t>
    <rPh sb="1" eb="3">
      <t>カイゴ</t>
    </rPh>
    <rPh sb="3" eb="5">
      <t>ホケン</t>
    </rPh>
    <phoneticPr fontId="7"/>
  </si>
  <si>
    <t>③厚生年金</t>
    <rPh sb="1" eb="3">
      <t>コウセイ</t>
    </rPh>
    <rPh sb="3" eb="5">
      <t>ネンキン</t>
    </rPh>
    <phoneticPr fontId="7"/>
  </si>
  <si>
    <t>④子ども・子育て拠出金</t>
    <rPh sb="1" eb="2">
      <t>コ</t>
    </rPh>
    <rPh sb="5" eb="7">
      <t>コソダ</t>
    </rPh>
    <rPh sb="8" eb="11">
      <t>キョシュツキン</t>
    </rPh>
    <phoneticPr fontId="7"/>
  </si>
  <si>
    <t>⑤雇用保険</t>
    <rPh sb="1" eb="3">
      <t>コヨウ</t>
    </rPh>
    <rPh sb="3" eb="5">
      <t>ホケン</t>
    </rPh>
    <phoneticPr fontId="7"/>
  </si>
  <si>
    <t>⑥労災保険</t>
    <rPh sb="1" eb="3">
      <t>ロウサイ</t>
    </rPh>
    <rPh sb="3" eb="5">
      <t>ホケン</t>
    </rPh>
    <phoneticPr fontId="7"/>
  </si>
  <si>
    <t>等級</t>
    <rPh sb="0" eb="2">
      <t>トウキュウ</t>
    </rPh>
    <phoneticPr fontId="7"/>
  </si>
  <si>
    <t>金額</t>
    <rPh sb="0" eb="2">
      <t>キンガク</t>
    </rPh>
    <phoneticPr fontId="7"/>
  </si>
  <si>
    <t>給与明細</t>
    <rPh sb="0" eb="2">
      <t>キュウヨ</t>
    </rPh>
    <rPh sb="2" eb="4">
      <t>メイサイ</t>
    </rPh>
    <phoneticPr fontId="7"/>
  </si>
  <si>
    <t>2022年4月分</t>
  </si>
  <si>
    <t>2022年5月分</t>
  </si>
  <si>
    <t>2022年6月分</t>
  </si>
  <si>
    <t>2022年7月分</t>
  </si>
  <si>
    <t>2022年8月分</t>
  </si>
  <si>
    <t>2022年9月分</t>
  </si>
  <si>
    <t>2022年10月分</t>
  </si>
  <si>
    <t>2022年11月分</t>
  </si>
  <si>
    <t>2022年12月分</t>
  </si>
  <si>
    <t>2023年1月分</t>
  </si>
  <si>
    <t>2023年2月分</t>
  </si>
  <si>
    <t>2023年3月分</t>
  </si>
  <si>
    <t>賞与（6月）</t>
  </si>
  <si>
    <t>賞与（12月）</t>
  </si>
  <si>
    <t>労務費総額-通勤手当</t>
    <rPh sb="0" eb="3">
      <t>ロウムヒ</t>
    </rPh>
    <rPh sb="3" eb="4">
      <t>ソウ</t>
    </rPh>
    <rPh sb="4" eb="5">
      <t>ガク</t>
    </rPh>
    <rPh sb="6" eb="8">
      <t>ツウキン</t>
    </rPh>
    <rPh sb="8" eb="10">
      <t>テアテ</t>
    </rPh>
    <phoneticPr fontId="7"/>
  </si>
  <si>
    <t>円</t>
    <rPh sb="0" eb="1">
      <t>エン</t>
    </rPh>
    <phoneticPr fontId="7"/>
  </si>
  <si>
    <t>料率</t>
    <rPh sb="0" eb="2">
      <t>リョウリツ</t>
    </rPh>
    <phoneticPr fontId="7"/>
  </si>
  <si>
    <t>④子ども・子育て拠出金</t>
    <phoneticPr fontId="7"/>
  </si>
  <si>
    <t>⑤雇用保険</t>
    <phoneticPr fontId="7"/>
  </si>
  <si>
    <t>⑥労災保険</t>
    <phoneticPr fontId="7"/>
  </si>
  <si>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7"/>
  </si>
  <si>
    <r>
      <t>年間総額</t>
    </r>
    <r>
      <rPr>
        <sz val="6"/>
        <rFont val="ＭＳ Ｐゴシック"/>
        <family val="3"/>
        <charset val="128"/>
      </rPr>
      <t>※</t>
    </r>
    <r>
      <rPr>
        <sz val="8"/>
        <rFont val="ＭＳ Ｐゴシック"/>
        <family val="3"/>
        <charset val="128"/>
      </rPr>
      <t>1</t>
    </r>
    <rPh sb="0" eb="2">
      <t>ネンカン</t>
    </rPh>
    <rPh sb="2" eb="4">
      <t>ソウガク</t>
    </rPh>
    <phoneticPr fontId="7"/>
  </si>
  <si>
    <t>事業主負担</t>
    <rPh sb="0" eb="3">
      <t>ジギョウヌシ</t>
    </rPh>
    <rPh sb="3" eb="5">
      <t>フタン</t>
    </rPh>
    <phoneticPr fontId="7"/>
  </si>
  <si>
    <t>本人負担</t>
    <rPh sb="0" eb="2">
      <t>ホンニン</t>
    </rPh>
    <rPh sb="2" eb="4">
      <t>フタン</t>
    </rPh>
    <phoneticPr fontId="7"/>
  </si>
  <si>
    <t>－</t>
    <phoneticPr fontId="7"/>
  </si>
  <si>
    <t>所定労働時間（日）</t>
    <rPh sb="7" eb="8">
      <t>ニチ</t>
    </rPh>
    <phoneticPr fontId="7"/>
  </si>
  <si>
    <t>時間</t>
    <rPh sb="0" eb="2">
      <t>ジカン</t>
    </rPh>
    <phoneticPr fontId="7"/>
  </si>
  <si>
    <t>事業主負担率</t>
    <rPh sb="0" eb="3">
      <t>ジギョウヌシ</t>
    </rPh>
    <rPh sb="3" eb="5">
      <t>フタン</t>
    </rPh>
    <rPh sb="5" eb="6">
      <t>リツ</t>
    </rPh>
    <phoneticPr fontId="7"/>
  </si>
  <si>
    <r>
      <t>年間理論総労働時間</t>
    </r>
    <r>
      <rPr>
        <sz val="6"/>
        <rFont val="ＭＳ Ｐゴシック"/>
        <family val="3"/>
        <charset val="128"/>
      </rPr>
      <t>※</t>
    </r>
    <r>
      <rPr>
        <sz val="8"/>
        <rFont val="ＭＳ Ｐゴシック"/>
        <family val="3"/>
        <charset val="128"/>
      </rPr>
      <t>2</t>
    </r>
    <phoneticPr fontId="7"/>
  </si>
  <si>
    <t>時間内時間単価</t>
    <rPh sb="3" eb="5">
      <t>ジカン</t>
    </rPh>
    <rPh sb="5" eb="7">
      <t>タンカ</t>
    </rPh>
    <phoneticPr fontId="7"/>
  </si>
  <si>
    <r>
      <t>（年度間給与等支払額（時間外を除く）</t>
    </r>
    <r>
      <rPr>
        <sz val="6"/>
        <rFont val="ＭＳ Ｐゴシック"/>
        <family val="3"/>
        <charset val="128"/>
      </rPr>
      <t>※</t>
    </r>
    <r>
      <rPr>
        <sz val="10"/>
        <rFont val="ＭＳ Ｐゴシック"/>
        <family val="3"/>
        <charset val="128"/>
      </rPr>
      <t>1　÷　企業カレンダー上の年度間理論就業時間）</t>
    </r>
    <r>
      <rPr>
        <sz val="6"/>
        <rFont val="ＭＳ Ｐゴシック"/>
        <family val="3"/>
        <charset val="128"/>
      </rPr>
      <t>※</t>
    </r>
    <r>
      <rPr>
        <sz val="10"/>
        <rFont val="ＭＳ Ｐゴシック"/>
        <family val="3"/>
        <charset val="128"/>
      </rPr>
      <t>2</t>
    </r>
    <phoneticPr fontId="7"/>
  </si>
  <si>
    <t>時間外時間単価</t>
    <rPh sb="0" eb="3">
      <t>ジカンガイ</t>
    </rPh>
    <rPh sb="3" eb="5">
      <t>ジカン</t>
    </rPh>
    <rPh sb="5" eb="7">
      <t>タンカ</t>
    </rPh>
    <phoneticPr fontId="7"/>
  </si>
  <si>
    <t>人件費総額-通勤手当</t>
    <rPh sb="0" eb="3">
      <t>ジンケンヒ</t>
    </rPh>
    <rPh sb="3" eb="4">
      <t>ソウ</t>
    </rPh>
    <rPh sb="4" eb="5">
      <t>ガク</t>
    </rPh>
    <rPh sb="6" eb="8">
      <t>ツウキン</t>
    </rPh>
    <rPh sb="8" eb="10">
      <t>テアテ</t>
    </rPh>
    <phoneticPr fontId="7"/>
  </si>
  <si>
    <t>H31.3月分まで
4月納付分</t>
    <rPh sb="5" eb="6">
      <t>ガツ</t>
    </rPh>
    <rPh sb="6" eb="7">
      <t>ブン</t>
    </rPh>
    <rPh sb="11" eb="12">
      <t>ガツ</t>
    </rPh>
    <rPh sb="12" eb="14">
      <t>ノウフ</t>
    </rPh>
    <rPh sb="14" eb="15">
      <t>ブン</t>
    </rPh>
    <phoneticPr fontId="7"/>
  </si>
  <si>
    <t>H31.4月分から
5月納付分から</t>
    <rPh sb="5" eb="6">
      <t>ガツ</t>
    </rPh>
    <rPh sb="6" eb="7">
      <t>ブン</t>
    </rPh>
    <rPh sb="11" eb="12">
      <t>ガツ</t>
    </rPh>
    <rPh sb="12" eb="14">
      <t>ノウフ</t>
    </rPh>
    <rPh sb="14" eb="15">
      <t>ブン</t>
    </rPh>
    <phoneticPr fontId="7"/>
  </si>
  <si>
    <t>工事費・設備費　集計表</t>
    <rPh sb="0" eb="3">
      <t>コウジヒ</t>
    </rPh>
    <rPh sb="4" eb="7">
      <t>セツビヒ</t>
    </rPh>
    <rPh sb="8" eb="10">
      <t>シュウケイ</t>
    </rPh>
    <rPh sb="10" eb="11">
      <t>オモテ</t>
    </rPh>
    <phoneticPr fontId="5"/>
  </si>
  <si>
    <t>①</t>
    <phoneticPr fontId="5"/>
  </si>
  <si>
    <t>②</t>
    <phoneticPr fontId="5"/>
  </si>
  <si>
    <t>③=①-②</t>
    <phoneticPr fontId="5"/>
  </si>
  <si>
    <t>④=①</t>
    <phoneticPr fontId="5"/>
  </si>
  <si>
    <t>⑤</t>
    <phoneticPr fontId="5"/>
  </si>
  <si>
    <t>③×⑤</t>
    <phoneticPr fontId="5"/>
  </si>
  <si>
    <t>④×⑤</t>
    <phoneticPr fontId="5"/>
  </si>
  <si>
    <t>項目</t>
    <rPh sb="0" eb="2">
      <t>コウモク</t>
    </rPh>
    <phoneticPr fontId="5"/>
  </si>
  <si>
    <t>総額
(USD)</t>
    <rPh sb="0" eb="2">
      <t>ソウガク</t>
    </rPh>
    <phoneticPr fontId="5"/>
  </si>
  <si>
    <t>支払</t>
    <rPh sb="0" eb="2">
      <t>シハラ</t>
    </rPh>
    <phoneticPr fontId="5"/>
  </si>
  <si>
    <t>支払割合
(%)</t>
    <rPh sb="0" eb="2">
      <t>シハラ</t>
    </rPh>
    <rPh sb="2" eb="4">
      <t>ワリアイ</t>
    </rPh>
    <phoneticPr fontId="5"/>
  </si>
  <si>
    <t>請求</t>
    <rPh sb="0" eb="2">
      <t>セイキュウ</t>
    </rPh>
    <phoneticPr fontId="5"/>
  </si>
  <si>
    <t>送金</t>
    <rPh sb="0" eb="2">
      <t>ソウキン</t>
    </rPh>
    <phoneticPr fontId="5"/>
  </si>
  <si>
    <t>根拠資料</t>
    <rPh sb="0" eb="2">
      <t>コンキョ</t>
    </rPh>
    <rPh sb="2" eb="4">
      <t>シリョウ</t>
    </rPh>
    <phoneticPr fontId="5"/>
  </si>
  <si>
    <t>請求額
(USD)</t>
    <rPh sb="0" eb="2">
      <t>セイキュウ</t>
    </rPh>
    <rPh sb="2" eb="3">
      <t>ガク</t>
    </rPh>
    <phoneticPr fontId="5"/>
  </si>
  <si>
    <t>補助対象外
(USD)</t>
    <rPh sb="0" eb="2">
      <t>ホジョ</t>
    </rPh>
    <rPh sb="2" eb="4">
      <t>タイショウ</t>
    </rPh>
    <rPh sb="4" eb="5">
      <t>ガイ</t>
    </rPh>
    <phoneticPr fontId="5"/>
  </si>
  <si>
    <t>補助対象
(USD)</t>
    <rPh sb="0" eb="2">
      <t>ホジョ</t>
    </rPh>
    <rPh sb="2" eb="4">
      <t>タイショウ</t>
    </rPh>
    <phoneticPr fontId="5"/>
  </si>
  <si>
    <t>送金額
（USD）</t>
    <rPh sb="0" eb="3">
      <t>ソウキンガク</t>
    </rPh>
    <phoneticPr fontId="5"/>
  </si>
  <si>
    <t>送金日</t>
    <rPh sb="0" eb="2">
      <t>ソウキン</t>
    </rPh>
    <rPh sb="2" eb="3">
      <t>ビ</t>
    </rPh>
    <phoneticPr fontId="5"/>
  </si>
  <si>
    <t>為替レート</t>
    <rPh sb="0" eb="2">
      <t>カワセ</t>
    </rPh>
    <phoneticPr fontId="5"/>
  </si>
  <si>
    <t>補助対象
（円）</t>
    <rPh sb="0" eb="2">
      <t>ホジョ</t>
    </rPh>
    <rPh sb="2" eb="4">
      <t>タイショウ</t>
    </rPh>
    <rPh sb="6" eb="7">
      <t>エン</t>
    </rPh>
    <phoneticPr fontId="5"/>
  </si>
  <si>
    <t>送金額
（円）</t>
    <rPh sb="0" eb="3">
      <t>ソウキンガク</t>
    </rPh>
    <rPh sb="5" eb="6">
      <t>エン</t>
    </rPh>
    <phoneticPr fontId="5"/>
  </si>
  <si>
    <t>1回目支払</t>
    <rPh sb="1" eb="3">
      <t>カイメ</t>
    </rPh>
    <rPh sb="3" eb="5">
      <t>シハラ</t>
    </rPh>
    <phoneticPr fontId="5"/>
  </si>
  <si>
    <t>202X/10/20</t>
  </si>
  <si>
    <t>4-2-5
☆3,☆4,☆5</t>
    <phoneticPr fontId="5"/>
  </si>
  <si>
    <t>2回目支払</t>
    <rPh sb="1" eb="3">
      <t>カイメ</t>
    </rPh>
    <rPh sb="3" eb="5">
      <t>シハラ</t>
    </rPh>
    <phoneticPr fontId="5"/>
  </si>
  <si>
    <t>202Y/1/20</t>
  </si>
  <si>
    <t>☆6,☆7,☆8</t>
    <phoneticPr fontId="5"/>
  </si>
  <si>
    <t>3回目支払</t>
    <rPh sb="1" eb="3">
      <t>カイメ</t>
    </rPh>
    <rPh sb="3" eb="5">
      <t>シハラ</t>
    </rPh>
    <phoneticPr fontId="5"/>
  </si>
  <si>
    <t>202Y/4/20</t>
  </si>
  <si>
    <t>☆9,☆10,☆11</t>
    <phoneticPr fontId="5"/>
  </si>
  <si>
    <t>4回目支払</t>
    <rPh sb="1" eb="3">
      <t>カイメ</t>
    </rPh>
    <rPh sb="3" eb="5">
      <t>シハラ</t>
    </rPh>
    <phoneticPr fontId="5"/>
  </si>
  <si>
    <t>202Y/10/20</t>
  </si>
  <si>
    <t>☆12,☆13,☆14</t>
    <phoneticPr fontId="5"/>
  </si>
  <si>
    <t>小計</t>
    <rPh sb="0" eb="2">
      <t>ショウケイ</t>
    </rPh>
    <phoneticPr fontId="5"/>
  </si>
  <si>
    <t>冷凍機</t>
    <rPh sb="0" eb="2">
      <t>レイトウ</t>
    </rPh>
    <rPh sb="2" eb="3">
      <t>キ</t>
    </rPh>
    <phoneticPr fontId="5"/>
  </si>
  <si>
    <t>202X/11/25</t>
  </si>
  <si>
    <t>◇3,◇4,◇5</t>
    <phoneticPr fontId="5"/>
  </si>
  <si>
    <t>202Y/1/25</t>
  </si>
  <si>
    <t>◇6,◇7,◇8</t>
    <phoneticPr fontId="5"/>
  </si>
  <si>
    <t>202Y/4/25</t>
  </si>
  <si>
    <t>◇9,◇10,◇11</t>
    <phoneticPr fontId="5"/>
  </si>
  <si>
    <t>202Y/10/25</t>
  </si>
  <si>
    <t>◇12,◇13,◇14</t>
    <phoneticPr fontId="5"/>
  </si>
  <si>
    <t>ガスタービン</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</si>
</sst>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Red]\(0\)"/>
    <numFmt numFmtId="178" formatCode="yyyy&quot;年&quot;m&quot;月&quot;;@"/>
    <numFmt numFmtId="179" formatCode="yyyy&quot;年&quot;m&quot;月&quot;d&quot;日&quot;;@"/>
  </numFmts>
  <fonts count="35">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name val="ＭＳ ゴシック"/>
      <family val="3"/>
      <charset val="128"/>
    </font>
    <font>
      <sz val="6"/>
      <name val="ＭＳ Ｐゴシック"/>
      <family val="3"/>
      <charset val="128"/>
    </font>
    <font>
      <sz val="11"/>
      <color rgb="FFFF0000"/>
      <name val="ＭＳ ゴシック"/>
      <family val="3"/>
      <charset val="128"/>
    </font>
    <font>
      <sz val="11"/>
      <name val="ＭＳ Ｐゴシック"/>
      <family val="3"/>
      <charset val="128"/>
    </font>
    <font>
      <sz val="12"/>
      <color theme="1"/>
      <name val="ＭＳ ゴシック"/>
      <family val="3"/>
      <charset val="128"/>
    </font>
    <font>
      <sz val="11"/>
      <color theme="1"/>
      <name val="游ゴシック"/>
      <family val="2"/>
      <scheme val="minor"/>
    </font>
    <font>
      <sz val="14"/>
      <color theme="1"/>
      <name val="ＭＳ ゴシック"/>
      <family val="3"/>
      <charset val="128"/>
    </font>
    <font>
      <b/>
      <sz val="11"/>
      <name val="ＭＳ Ｐゴシック"/>
      <family val="3"/>
      <charset val="128"/>
    </font>
    <font>
      <b/>
      <sz val="14"/>
      <name val="ＭＳ Ｐゴシック"/>
      <family val="3"/>
      <charset val="128"/>
    </font>
    <font>
      <sz val="9"/>
      <color indexed="81"/>
      <name val="ＭＳ Ｐゴシック"/>
      <family val="3"/>
      <charset val="128"/>
    </font>
    <font>
      <b/>
      <sz val="11"/>
      <color rgb="FFFF0000"/>
      <name val="ＭＳ Ｐゴシック"/>
      <family val="3"/>
      <charset val="128"/>
    </font>
    <font>
      <sz val="9"/>
      <name val="Arial"/>
      <family val="2"/>
    </font>
    <font>
      <sz val="14"/>
      <name val="ＭＳ Ｐゴシック"/>
      <family val="3"/>
      <charset val="128"/>
    </font>
    <font>
      <sz val="10"/>
      <color theme="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Arial"/>
      <family val="2"/>
    </font>
    <font>
      <sz val="12"/>
      <name val="Yu Gothic"/>
      <family val="2"/>
      <charset val="128"/>
    </font>
    <font>
      <sz val="12"/>
      <name val="ＭＳ Ｐゴシック"/>
      <family val="3"/>
      <charset val="128"/>
    </font>
    <font>
      <u/>
      <sz val="11"/>
      <name val="Arial"/>
      <family val="2"/>
    </font>
    <font>
      <b/>
      <sz val="20"/>
      <name val="Arial"/>
      <family val="2"/>
    </font>
    <font>
      <b/>
      <u/>
      <sz val="20"/>
      <name val="Arial"/>
      <family val="2"/>
    </font>
    <font>
      <b/>
      <u/>
      <sz val="20"/>
      <name val="ＭＳ Ｐゴシック"/>
      <family val="3"/>
      <charset val="128"/>
    </font>
    <font>
      <sz val="11"/>
      <color theme="1"/>
      <name val="游ゴシック"/>
      <family val="3"/>
      <charset val="128"/>
      <scheme val="minor"/>
    </font>
    <font>
      <b/>
      <sz val="12"/>
      <color theme="1"/>
      <name val="ＭＳ ゴシック"/>
      <family val="3"/>
      <charset val="128"/>
    </font>
    <font>
      <b/>
      <sz val="11"/>
      <color rgb="FFFF0000"/>
      <name val="ＭＳ ゴシック"/>
      <family val="3"/>
      <charset val="128"/>
    </font>
    <font>
      <sz val="10"/>
      <color theme="1"/>
      <name val="ＭＳ ゴシック"/>
      <family val="3"/>
      <charset val="128"/>
    </font>
    <font>
      <b/>
      <sz val="11"/>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8" tint="0.79998168889431442"/>
        <bgColor indexed="64"/>
      </patternFill>
    </fill>
    <fill>
      <patternFill patternType="solid">
        <fgColor theme="9" tint="0.79998168889431442"/>
        <bgColor indexed="64"/>
      </patternFill>
    </fill>
  </fills>
  <borders count="40">
    <border>
      <left/>
      <right/>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right style="thin">
        <color auto="1"/>
      </right>
      <top/>
      <bottom style="medium">
        <color auto="1"/>
      </bottom>
      <diagonal/>
    </border>
    <border>
      <left style="medium">
        <color indexed="64"/>
      </left>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auto="1"/>
      </right>
      <top style="double">
        <color indexed="64"/>
      </top>
      <bottom style="medium">
        <color auto="1"/>
      </bottom>
      <diagonal/>
    </border>
    <border>
      <left/>
      <right style="thin">
        <color auto="1"/>
      </right>
      <top style="thin">
        <color auto="1"/>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auto="1"/>
      </right>
      <top/>
      <bottom/>
      <diagonal/>
    </border>
    <border>
      <left style="medium">
        <color indexed="64"/>
      </left>
      <right style="medium">
        <color indexed="64"/>
      </right>
      <top/>
      <bottom/>
      <diagonal/>
    </border>
    <border>
      <left style="thin">
        <color indexed="64"/>
      </left>
      <right style="thin">
        <color indexed="64"/>
      </right>
      <top/>
      <bottom/>
      <diagonal/>
    </border>
    <border>
      <left style="thin">
        <color auto="1"/>
      </left>
      <right/>
      <top/>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auto="1"/>
      </top>
      <bottom/>
      <diagonal/>
    </border>
  </borders>
  <cellStyleXfs count="14">
    <xf numFmtId="0" fontId="0"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1" fillId="0" borderId="0"/>
    <xf numFmtId="38" fontId="1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9" fontId="9" fillId="0" borderId="0" applyFont="0" applyFill="0" applyBorder="0" applyAlignment="0" applyProtection="0">
      <alignment vertical="center"/>
    </xf>
    <xf numFmtId="0" fontId="9" fillId="0" borderId="0"/>
    <xf numFmtId="0" fontId="30" fillId="0" borderId="0">
      <alignment vertical="center"/>
    </xf>
    <xf numFmtId="0" fontId="1" fillId="0" borderId="0">
      <alignment vertical="center"/>
    </xf>
  </cellStyleXfs>
  <cellXfs count="282">
    <xf numFmtId="0" fontId="0" fillId="0" borderId="0" xfId="0">
      <alignment vertical="center"/>
    </xf>
    <xf numFmtId="0" fontId="4" fillId="0" borderId="0" xfId="2" applyFont="1">
      <alignment vertical="center"/>
    </xf>
    <xf numFmtId="49" fontId="4" fillId="0" borderId="0" xfId="2" applyNumberFormat="1" applyFont="1" applyAlignment="1">
      <alignment horizontal="center" vertical="center"/>
    </xf>
    <xf numFmtId="0" fontId="4" fillId="0" borderId="0" xfId="2" applyFont="1" applyAlignment="1">
      <alignment horizontal="center" vertical="center"/>
    </xf>
    <xf numFmtId="40" fontId="6" fillId="0" borderId="0" xfId="3" applyNumberFormat="1" applyFont="1">
      <alignment vertical="center"/>
    </xf>
    <xf numFmtId="176" fontId="4" fillId="0" borderId="0" xfId="2" applyNumberFormat="1" applyFont="1">
      <alignment vertical="center"/>
    </xf>
    <xf numFmtId="177" fontId="4" fillId="0" borderId="0" xfId="2" applyNumberFormat="1" applyFont="1" applyAlignment="1">
      <alignment horizontal="right" vertical="center"/>
    </xf>
    <xf numFmtId="178" fontId="4" fillId="0" borderId="0" xfId="2" applyNumberFormat="1" applyFont="1" applyAlignment="1">
      <alignment horizontal="right" vertical="center"/>
    </xf>
    <xf numFmtId="0" fontId="8" fillId="2" borderId="0" xfId="4" applyFont="1" applyFill="1">
      <alignment vertical="center"/>
    </xf>
    <xf numFmtId="0" fontId="4" fillId="0" borderId="0" xfId="2" applyFont="1" applyAlignment="1">
      <alignment horizontal="right" vertical="center"/>
    </xf>
    <xf numFmtId="176" fontId="10" fillId="0" borderId="1" xfId="1" applyNumberFormat="1" applyFont="1" applyBorder="1">
      <alignment vertical="center"/>
    </xf>
    <xf numFmtId="0" fontId="4" fillId="2" borderId="5" xfId="4" applyFont="1" applyFill="1" applyBorder="1" applyAlignment="1">
      <alignment horizontal="center" vertical="center" wrapText="1"/>
    </xf>
    <xf numFmtId="176" fontId="10" fillId="0" borderId="6" xfId="1" applyNumberFormat="1" applyFont="1" applyBorder="1">
      <alignment vertical="center"/>
    </xf>
    <xf numFmtId="0" fontId="10" fillId="0" borderId="6" xfId="2" applyFont="1" applyBorder="1" applyAlignment="1">
      <alignment horizontal="center" vertical="center"/>
    </xf>
    <xf numFmtId="179" fontId="10" fillId="0" borderId="6" xfId="2" applyNumberFormat="1" applyFont="1" applyBorder="1" applyAlignment="1">
      <alignment horizontal="center" vertical="center"/>
    </xf>
    <xf numFmtId="177" fontId="10" fillId="0" borderId="6" xfId="2" applyNumberFormat="1" applyFont="1" applyBorder="1" applyAlignment="1">
      <alignment horizontal="right" vertical="center"/>
    </xf>
    <xf numFmtId="178" fontId="10" fillId="0" borderId="6" xfId="2" applyNumberFormat="1" applyFont="1" applyBorder="1" applyAlignment="1">
      <alignment horizontal="right" vertical="center"/>
    </xf>
    <xf numFmtId="0" fontId="11" fillId="0" borderId="0" xfId="5"/>
    <xf numFmtId="176" fontId="10" fillId="0" borderId="5" xfId="1" applyNumberFormat="1" applyFont="1" applyBorder="1">
      <alignment vertical="center"/>
    </xf>
    <xf numFmtId="176" fontId="10" fillId="2" borderId="7" xfId="6" applyNumberFormat="1" applyFont="1" applyFill="1" applyBorder="1">
      <alignment vertical="center"/>
    </xf>
    <xf numFmtId="176" fontId="10" fillId="2" borderId="7" xfId="6" applyNumberFormat="1" applyFont="1" applyFill="1" applyBorder="1" applyAlignment="1">
      <alignment horizontal="center" vertical="center"/>
    </xf>
    <xf numFmtId="176" fontId="10" fillId="2" borderId="7" xfId="6" applyNumberFormat="1" applyFont="1" applyFill="1" applyBorder="1" applyAlignment="1">
      <alignment vertical="center"/>
    </xf>
    <xf numFmtId="176" fontId="10" fillId="2" borderId="5" xfId="6" applyNumberFormat="1" applyFont="1" applyFill="1" applyBorder="1" applyAlignment="1">
      <alignment vertical="center"/>
    </xf>
    <xf numFmtId="179" fontId="10" fillId="2" borderId="7" xfId="4" applyNumberFormat="1" applyFont="1" applyFill="1" applyBorder="1" applyAlignment="1">
      <alignment horizontal="center" vertical="center"/>
    </xf>
    <xf numFmtId="177" fontId="10" fillId="2" borderId="7" xfId="4" applyNumberFormat="1" applyFont="1" applyFill="1" applyBorder="1" applyAlignment="1">
      <alignment horizontal="right" vertical="center"/>
    </xf>
    <xf numFmtId="178" fontId="10" fillId="2" borderId="5" xfId="4" applyNumberFormat="1" applyFont="1" applyFill="1" applyBorder="1" applyAlignment="1">
      <alignment horizontal="right" vertical="center"/>
    </xf>
    <xf numFmtId="0" fontId="10" fillId="2" borderId="5" xfId="4" applyFont="1" applyFill="1" applyBorder="1" applyAlignment="1">
      <alignment horizontal="center" vertical="center"/>
    </xf>
    <xf numFmtId="0" fontId="10" fillId="0" borderId="5" xfId="2" applyFont="1" applyBorder="1" applyAlignment="1">
      <alignment horizontal="center" vertical="center"/>
    </xf>
    <xf numFmtId="179" fontId="10" fillId="0" borderId="5" xfId="2" applyNumberFormat="1" applyFont="1" applyBorder="1" applyAlignment="1">
      <alignment horizontal="center" vertical="center"/>
    </xf>
    <xf numFmtId="177" fontId="10" fillId="0" borderId="5" xfId="2" applyNumberFormat="1" applyFont="1" applyBorder="1" applyAlignment="1">
      <alignment horizontal="right" vertical="center"/>
    </xf>
    <xf numFmtId="178" fontId="10" fillId="0" borderId="5" xfId="2" applyNumberFormat="1" applyFont="1" applyBorder="1" applyAlignment="1">
      <alignment horizontal="right" vertical="center"/>
    </xf>
    <xf numFmtId="0" fontId="12" fillId="0" borderId="0" xfId="2" applyFont="1">
      <alignment vertical="center"/>
    </xf>
    <xf numFmtId="49" fontId="12" fillId="0" borderId="0" xfId="2" applyNumberFormat="1" applyFont="1" applyAlignment="1">
      <alignment horizontal="center" vertical="center"/>
    </xf>
    <xf numFmtId="176" fontId="12" fillId="3" borderId="5" xfId="2" applyNumberFormat="1" applyFont="1" applyFill="1" applyBorder="1" applyAlignment="1">
      <alignment horizontal="center" vertical="center"/>
    </xf>
    <xf numFmtId="0" fontId="12" fillId="3" borderId="5" xfId="2" applyFont="1" applyFill="1" applyBorder="1" applyAlignment="1">
      <alignment horizontal="center" vertical="center" wrapText="1"/>
    </xf>
    <xf numFmtId="38" fontId="0" fillId="0" borderId="0" xfId="1" applyFont="1">
      <alignment vertical="center"/>
    </xf>
    <xf numFmtId="0" fontId="0" fillId="0" borderId="0" xfId="0" applyAlignment="1">
      <alignment horizontal="right" vertical="center"/>
    </xf>
    <xf numFmtId="177" fontId="13" fillId="0" borderId="0" xfId="0" applyNumberFormat="1" applyFont="1">
      <alignment vertical="center"/>
    </xf>
    <xf numFmtId="178" fontId="13" fillId="0" borderId="0" xfId="0" applyNumberFormat="1" applyFont="1">
      <alignment vertical="center"/>
    </xf>
    <xf numFmtId="0" fontId="14" fillId="0" borderId="0" xfId="0" applyFont="1">
      <alignment vertical="center"/>
    </xf>
    <xf numFmtId="176" fontId="10" fillId="0" borderId="0" xfId="1" applyNumberFormat="1" applyFont="1" applyBorder="1">
      <alignment vertical="center"/>
    </xf>
    <xf numFmtId="0" fontId="10" fillId="0" borderId="0" xfId="2" applyFont="1" applyAlignment="1">
      <alignment horizontal="right" vertical="center"/>
    </xf>
    <xf numFmtId="177" fontId="14" fillId="0" borderId="0" xfId="0" applyNumberFormat="1" applyFont="1">
      <alignment vertical="center"/>
    </xf>
    <xf numFmtId="178" fontId="14" fillId="0" borderId="0" xfId="0" applyNumberFormat="1" applyFont="1">
      <alignment vertical="center"/>
    </xf>
    <xf numFmtId="0" fontId="4" fillId="0" borderId="0" xfId="7" applyFont="1">
      <alignment vertical="center"/>
    </xf>
    <xf numFmtId="49" fontId="4" fillId="0" borderId="0" xfId="7" applyNumberFormat="1" applyFont="1" applyAlignment="1">
      <alignment horizontal="center" vertical="center"/>
    </xf>
    <xf numFmtId="0" fontId="4" fillId="0" borderId="0" xfId="7" applyFont="1" applyAlignment="1">
      <alignment horizontal="center" vertical="center"/>
    </xf>
    <xf numFmtId="40" fontId="6" fillId="0" borderId="0" xfId="8" applyNumberFormat="1" applyFont="1">
      <alignment vertical="center"/>
    </xf>
    <xf numFmtId="176" fontId="4" fillId="0" borderId="0" xfId="7" applyNumberFormat="1" applyFont="1">
      <alignment vertical="center"/>
    </xf>
    <xf numFmtId="177" fontId="4" fillId="0" borderId="0" xfId="7" applyNumberFormat="1" applyFont="1" applyAlignment="1">
      <alignment horizontal="right" vertical="center"/>
    </xf>
    <xf numFmtId="178" fontId="4" fillId="0" borderId="0" xfId="7" applyNumberFormat="1" applyFont="1" applyAlignment="1">
      <alignment horizontal="right" vertical="center"/>
    </xf>
    <xf numFmtId="178" fontId="4" fillId="0" borderId="0" xfId="7" applyNumberFormat="1" applyFont="1" applyAlignment="1">
      <alignment horizontal="left" vertical="center"/>
    </xf>
    <xf numFmtId="0" fontId="8" fillId="2" borderId="0" xfId="9" applyFont="1" applyFill="1">
      <alignment vertical="center"/>
    </xf>
    <xf numFmtId="0" fontId="4" fillId="0" borderId="0" xfId="7" applyFont="1" applyAlignment="1">
      <alignment horizontal="right" vertical="center"/>
    </xf>
    <xf numFmtId="0" fontId="4" fillId="2" borderId="6" xfId="9" applyFont="1" applyFill="1" applyBorder="1" applyAlignment="1">
      <alignment horizontal="center" vertical="center" wrapText="1"/>
    </xf>
    <xf numFmtId="0" fontId="10" fillId="0" borderId="6" xfId="7" applyFont="1" applyBorder="1" applyAlignment="1">
      <alignment horizontal="center" vertical="center"/>
    </xf>
    <xf numFmtId="179" fontId="10" fillId="0" borderId="6" xfId="7" applyNumberFormat="1" applyFont="1" applyBorder="1" applyAlignment="1">
      <alignment horizontal="center" vertical="center"/>
    </xf>
    <xf numFmtId="177" fontId="10" fillId="0" borderId="6" xfId="7" applyNumberFormat="1" applyFont="1" applyBorder="1" applyAlignment="1">
      <alignment horizontal="right" vertical="center"/>
    </xf>
    <xf numFmtId="178" fontId="10" fillId="0" borderId="6" xfId="7" applyNumberFormat="1" applyFont="1" applyBorder="1" applyAlignment="1">
      <alignment horizontal="right" vertical="center"/>
    </xf>
    <xf numFmtId="0" fontId="4" fillId="2" borderId="5" xfId="9" applyFont="1" applyFill="1" applyBorder="1" applyAlignment="1">
      <alignment horizontal="center" vertical="center" wrapText="1"/>
    </xf>
    <xf numFmtId="179" fontId="10" fillId="2" borderId="7" xfId="9" applyNumberFormat="1" applyFont="1" applyFill="1" applyBorder="1" applyAlignment="1">
      <alignment horizontal="center" vertical="center"/>
    </xf>
    <xf numFmtId="177" fontId="10" fillId="2" borderId="7" xfId="9" applyNumberFormat="1" applyFont="1" applyFill="1" applyBorder="1" applyAlignment="1">
      <alignment horizontal="right" vertical="center"/>
    </xf>
    <xf numFmtId="178" fontId="10" fillId="0" borderId="5" xfId="7" applyNumberFormat="1" applyFont="1" applyBorder="1" applyAlignment="1">
      <alignment horizontal="right" vertical="center"/>
    </xf>
    <xf numFmtId="0" fontId="10" fillId="2" borderId="5" xfId="9" applyFont="1" applyFill="1" applyBorder="1" applyAlignment="1">
      <alignment horizontal="center" vertical="center"/>
    </xf>
    <xf numFmtId="0" fontId="10" fillId="0" borderId="5" xfId="7" applyFont="1" applyBorder="1" applyAlignment="1">
      <alignment horizontal="center" vertical="center"/>
    </xf>
    <xf numFmtId="179" fontId="10" fillId="0" borderId="5" xfId="7" applyNumberFormat="1" applyFont="1" applyBorder="1" applyAlignment="1">
      <alignment horizontal="center" vertical="center"/>
    </xf>
    <xf numFmtId="177" fontId="10" fillId="0" borderId="5" xfId="7" applyNumberFormat="1" applyFont="1" applyBorder="1" applyAlignment="1">
      <alignment horizontal="right" vertical="center"/>
    </xf>
    <xf numFmtId="0" fontId="12" fillId="0" borderId="0" xfId="7" applyFont="1">
      <alignment vertical="center"/>
    </xf>
    <xf numFmtId="49" fontId="12" fillId="0" borderId="0" xfId="7" applyNumberFormat="1" applyFont="1" applyAlignment="1">
      <alignment horizontal="center" vertical="center"/>
    </xf>
    <xf numFmtId="176" fontId="12" fillId="3" borderId="5" xfId="7" applyNumberFormat="1" applyFont="1" applyFill="1" applyBorder="1" applyAlignment="1">
      <alignment horizontal="center" vertical="center"/>
    </xf>
    <xf numFmtId="0" fontId="12" fillId="3" borderId="5" xfId="7" applyFont="1" applyFill="1" applyBorder="1" applyAlignment="1">
      <alignment horizontal="center" vertical="center" wrapText="1"/>
    </xf>
    <xf numFmtId="38" fontId="0" fillId="0" borderId="11" xfId="1" applyFont="1" applyBorder="1" applyAlignment="1">
      <alignment vertical="center"/>
    </xf>
    <xf numFmtId="0" fontId="0" fillId="0" borderId="12" xfId="0" applyBorder="1" applyAlignment="1">
      <alignment horizontal="center" vertical="center"/>
    </xf>
    <xf numFmtId="2" fontId="0" fillId="0" borderId="12" xfId="0" applyNumberFormat="1" applyBorder="1">
      <alignment vertical="center"/>
    </xf>
    <xf numFmtId="2" fontId="0" fillId="3" borderId="13" xfId="0" applyNumberFormat="1" applyFill="1" applyBorder="1">
      <alignment vertical="center"/>
    </xf>
    <xf numFmtId="2" fontId="0" fillId="0" borderId="13" xfId="0" applyNumberFormat="1" applyBorder="1">
      <alignment vertical="center"/>
    </xf>
    <xf numFmtId="38" fontId="0" fillId="0" borderId="16" xfId="1" applyFont="1" applyBorder="1" applyAlignment="1">
      <alignment vertical="center"/>
    </xf>
    <xf numFmtId="38" fontId="0" fillId="0" borderId="10" xfId="1" applyFont="1" applyBorder="1" applyAlignment="1">
      <alignment vertical="center"/>
    </xf>
    <xf numFmtId="2" fontId="0" fillId="0" borderId="10" xfId="0" applyNumberFormat="1" applyBorder="1">
      <alignment vertical="center"/>
    </xf>
    <xf numFmtId="2" fontId="0" fillId="3" borderId="6" xfId="0" applyNumberFormat="1" applyFill="1" applyBorder="1">
      <alignment vertical="center"/>
    </xf>
    <xf numFmtId="2" fontId="0" fillId="0" borderId="6" xfId="0" applyNumberFormat="1" applyBorder="1">
      <alignment vertical="center"/>
    </xf>
    <xf numFmtId="0" fontId="0" fillId="0" borderId="6" xfId="0" applyBorder="1">
      <alignment vertical="center"/>
    </xf>
    <xf numFmtId="0" fontId="0" fillId="0" borderId="17" xfId="0" applyBorder="1" applyAlignment="1">
      <alignment horizontal="center" vertical="center"/>
    </xf>
    <xf numFmtId="38" fontId="0" fillId="0" borderId="18" xfId="1" applyFont="1" applyBorder="1" applyAlignment="1">
      <alignment vertical="center"/>
    </xf>
    <xf numFmtId="2" fontId="0" fillId="3" borderId="5" xfId="0" applyNumberFormat="1" applyFill="1" applyBorder="1">
      <alignment vertical="center"/>
    </xf>
    <xf numFmtId="2" fontId="0" fillId="0" borderId="5" xfId="0" applyNumberFormat="1" applyBorder="1">
      <alignment vertical="center"/>
    </xf>
    <xf numFmtId="0" fontId="0" fillId="0" borderId="8" xfId="0" applyBorder="1">
      <alignment vertical="center"/>
    </xf>
    <xf numFmtId="38" fontId="0" fillId="0" borderId="19" xfId="1" applyFont="1" applyBorder="1" applyAlignment="1">
      <alignment vertical="center"/>
    </xf>
    <xf numFmtId="38" fontId="0" fillId="0" borderId="20" xfId="1" applyFont="1" applyBorder="1" applyAlignment="1">
      <alignment vertical="center"/>
    </xf>
    <xf numFmtId="2" fontId="0" fillId="0" borderId="20" xfId="0" applyNumberFormat="1" applyBorder="1">
      <alignment vertical="center"/>
    </xf>
    <xf numFmtId="2" fontId="0" fillId="0" borderId="1" xfId="0" applyNumberFormat="1" applyBorder="1">
      <alignment vertical="center"/>
    </xf>
    <xf numFmtId="0" fontId="0" fillId="0" borderId="2" xfId="0" applyBorder="1">
      <alignment vertical="center"/>
    </xf>
    <xf numFmtId="0" fontId="0" fillId="0" borderId="21" xfId="0" applyBorder="1" applyAlignment="1">
      <alignment horizontal="center" vertical="center"/>
    </xf>
    <xf numFmtId="38" fontId="0" fillId="3" borderId="22" xfId="1" applyFont="1" applyFill="1" applyBorder="1" applyAlignment="1">
      <alignment horizontal="center" vertical="center"/>
    </xf>
    <xf numFmtId="0" fontId="0" fillId="3" borderId="23" xfId="0" applyFill="1" applyBorder="1" applyAlignment="1">
      <alignment horizontal="center" vertic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3" fillId="0" borderId="0" xfId="0" applyFont="1">
      <alignment vertical="center"/>
    </xf>
    <xf numFmtId="2" fontId="0" fillId="3" borderId="1" xfId="0" applyNumberFormat="1" applyFill="1" applyBorder="1">
      <alignment vertical="center"/>
    </xf>
    <xf numFmtId="0" fontId="16" fillId="0" borderId="0" xfId="0" applyFont="1">
      <alignment vertical="center"/>
    </xf>
    <xf numFmtId="0" fontId="17" fillId="0" borderId="0" xfId="0" applyFont="1" applyProtection="1">
      <alignment vertical="center"/>
      <protection locked="0"/>
    </xf>
    <xf numFmtId="38" fontId="18" fillId="0" borderId="10" xfId="1" applyFont="1" applyBorder="1" applyAlignment="1">
      <alignment horizontal="right" vertical="center"/>
    </xf>
    <xf numFmtId="38" fontId="0" fillId="0" borderId="0" xfId="1" applyFont="1" applyBorder="1" applyAlignment="1">
      <alignment vertical="center"/>
    </xf>
    <xf numFmtId="9" fontId="0" fillId="0" borderId="5" xfId="0" applyNumberFormat="1" applyBorder="1" applyAlignment="1">
      <alignment horizontal="center" vertical="center"/>
    </xf>
    <xf numFmtId="10" fontId="0" fillId="0" borderId="5" xfId="10" applyNumberFormat="1" applyFont="1" applyBorder="1" applyAlignment="1">
      <alignment horizontal="center" vertical="center"/>
    </xf>
    <xf numFmtId="0" fontId="0" fillId="0" borderId="5" xfId="0" applyBorder="1" applyAlignment="1">
      <alignment horizontal="center" vertical="center"/>
    </xf>
    <xf numFmtId="0" fontId="21" fillId="5" borderId="5" xfId="0" applyFont="1" applyFill="1" applyBorder="1" applyAlignment="1">
      <alignment vertical="center" wrapText="1" shrinkToFit="1"/>
    </xf>
    <xf numFmtId="38" fontId="0" fillId="4" borderId="5" xfId="1" applyFont="1" applyFill="1" applyBorder="1" applyAlignment="1">
      <alignment vertical="center"/>
    </xf>
    <xf numFmtId="38" fontId="0" fillId="4" borderId="8" xfId="0" applyNumberFormat="1" applyFill="1" applyBorder="1">
      <alignment vertical="center"/>
    </xf>
    <xf numFmtId="38" fontId="0" fillId="4" borderId="30" xfId="1" applyFont="1" applyFill="1" applyBorder="1" applyAlignment="1">
      <alignment vertical="center"/>
    </xf>
    <xf numFmtId="38" fontId="0" fillId="4" borderId="10" xfId="1" applyFont="1" applyFill="1" applyBorder="1" applyAlignment="1">
      <alignment vertical="center"/>
    </xf>
    <xf numFmtId="38" fontId="0" fillId="5" borderId="5" xfId="1" applyFont="1" applyFill="1" applyBorder="1" applyAlignment="1">
      <alignment vertical="center"/>
    </xf>
    <xf numFmtId="38" fontId="0" fillId="5" borderId="8" xfId="1" applyFont="1" applyFill="1" applyBorder="1" applyAlignment="1">
      <alignment vertical="center"/>
    </xf>
    <xf numFmtId="38" fontId="0" fillId="4" borderId="31" xfId="1" applyFont="1" applyFill="1" applyBorder="1" applyAlignment="1">
      <alignment vertical="center"/>
    </xf>
    <xf numFmtId="0" fontId="0" fillId="4" borderId="5" xfId="0" applyFill="1" applyBorder="1">
      <alignment vertical="center"/>
    </xf>
    <xf numFmtId="38" fontId="0" fillId="0" borderId="5" xfId="1" applyFont="1" applyBorder="1" applyAlignment="1">
      <alignment vertical="center"/>
    </xf>
    <xf numFmtId="38" fontId="0" fillId="4" borderId="5" xfId="1" applyFont="1" applyFill="1" applyBorder="1">
      <alignment vertical="center"/>
    </xf>
    <xf numFmtId="38" fontId="0" fillId="0" borderId="8" xfId="1" applyFont="1" applyBorder="1" applyAlignment="1">
      <alignment vertical="center"/>
    </xf>
    <xf numFmtId="0" fontId="0" fillId="0" borderId="5" xfId="0" applyBorder="1">
      <alignment vertical="center"/>
    </xf>
    <xf numFmtId="0" fontId="0" fillId="3" borderId="1"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35" xfId="0" applyFill="1" applyBorder="1" applyAlignment="1">
      <alignment horizontal="center" vertical="center" shrinkToFit="1"/>
    </xf>
    <xf numFmtId="0" fontId="23" fillId="0" borderId="9" xfId="11" applyFont="1" applyBorder="1" applyAlignment="1" applyProtection="1">
      <alignment horizontal="right" vertical="center"/>
      <protection locked="0"/>
    </xf>
    <xf numFmtId="0" fontId="24" fillId="0" borderId="9" xfId="11" applyFont="1" applyBorder="1" applyAlignment="1" applyProtection="1">
      <alignment horizontal="right" vertical="center"/>
      <protection locked="0"/>
    </xf>
    <xf numFmtId="0" fontId="23" fillId="0" borderId="3" xfId="11" applyFont="1" applyBorder="1" applyAlignment="1" applyProtection="1">
      <alignment horizontal="center" vertical="center"/>
      <protection locked="0"/>
    </xf>
    <xf numFmtId="0" fontId="23" fillId="0" borderId="0" xfId="0" applyFont="1" applyProtection="1">
      <alignment vertical="center"/>
      <protection locked="0"/>
    </xf>
    <xf numFmtId="0" fontId="23" fillId="0" borderId="0" xfId="0" applyFont="1" applyAlignment="1" applyProtection="1">
      <alignment horizontal="left" vertical="center"/>
      <protection locked="0"/>
    </xf>
    <xf numFmtId="0" fontId="23" fillId="0" borderId="3" xfId="0" applyFont="1" applyBorder="1" applyAlignment="1" applyProtection="1">
      <alignment horizontal="center" vertical="center"/>
      <protection locked="0"/>
    </xf>
    <xf numFmtId="0" fontId="26" fillId="0" borderId="0" xfId="11" applyFont="1" applyAlignment="1" applyProtection="1">
      <alignment vertical="center"/>
      <protection locked="0"/>
    </xf>
    <xf numFmtId="0" fontId="25" fillId="0" borderId="0" xfId="0" applyFont="1">
      <alignment vertical="center"/>
    </xf>
    <xf numFmtId="0" fontId="23" fillId="0" borderId="0" xfId="11" applyFont="1" applyAlignment="1" applyProtection="1">
      <alignment horizontal="left" vertical="center"/>
      <protection locked="0"/>
    </xf>
    <xf numFmtId="0" fontId="27" fillId="0" borderId="0" xfId="11" applyFont="1" applyAlignment="1" applyProtection="1">
      <alignment horizontal="center" vertical="center"/>
      <protection locked="0"/>
    </xf>
    <xf numFmtId="0" fontId="28" fillId="0" borderId="0" xfId="11" applyFont="1" applyAlignment="1" applyProtection="1">
      <alignment horizontal="center" vertical="center"/>
      <protection locked="0"/>
    </xf>
    <xf numFmtId="0" fontId="29" fillId="0" borderId="0" xfId="11" applyFont="1" applyAlignment="1" applyProtection="1">
      <alignment vertical="center"/>
      <protection locked="0"/>
    </xf>
    <xf numFmtId="176" fontId="12" fillId="3" borderId="10" xfId="2" applyNumberFormat="1" applyFont="1" applyFill="1" applyBorder="1" applyAlignment="1">
      <alignment horizontal="center" vertical="center"/>
    </xf>
    <xf numFmtId="0" fontId="10" fillId="2" borderId="7" xfId="4" applyFont="1" applyFill="1" applyBorder="1" applyAlignment="1">
      <alignment horizontal="center" vertical="center"/>
    </xf>
    <xf numFmtId="176" fontId="12" fillId="3" borderId="10" xfId="7" applyNumberFormat="1" applyFont="1" applyFill="1" applyBorder="1" applyAlignment="1">
      <alignment horizontal="center" vertical="center"/>
    </xf>
    <xf numFmtId="0" fontId="10" fillId="2" borderId="7" xfId="9" applyFont="1" applyFill="1" applyBorder="1" applyAlignment="1">
      <alignment horizontal="center" vertical="center"/>
    </xf>
    <xf numFmtId="0" fontId="23" fillId="0" borderId="0" xfId="0" applyFont="1" applyAlignment="1" applyProtection="1">
      <alignment horizontal="right" vertical="center"/>
      <protection locked="0"/>
    </xf>
    <xf numFmtId="0" fontId="25" fillId="0" borderId="0" xfId="0" applyFont="1" applyAlignment="1">
      <alignment horizontal="right" vertical="center"/>
    </xf>
    <xf numFmtId="0" fontId="0" fillId="3" borderId="5" xfId="0" applyFill="1" applyBorder="1" applyAlignment="1">
      <alignment horizontal="center" vertical="center"/>
    </xf>
    <xf numFmtId="0" fontId="0" fillId="0" borderId="8" xfId="0" applyBorder="1" applyAlignment="1">
      <alignment horizontal="center" vertical="center"/>
    </xf>
    <xf numFmtId="0" fontId="0" fillId="3" borderId="4" xfId="0" applyFill="1" applyBorder="1" applyAlignment="1">
      <alignment horizontal="center" vertical="center" shrinkToFit="1"/>
    </xf>
    <xf numFmtId="0" fontId="0" fillId="3" borderId="29" xfId="0" applyFill="1" applyBorder="1" applyAlignment="1">
      <alignment horizontal="center" vertical="center" shrinkToFit="1"/>
    </xf>
    <xf numFmtId="0" fontId="10" fillId="0" borderId="4" xfId="2" applyFont="1" applyBorder="1" applyAlignment="1">
      <alignment horizontal="right" vertical="center"/>
    </xf>
    <xf numFmtId="0" fontId="10" fillId="0" borderId="3" xfId="2" applyFont="1" applyBorder="1" applyAlignment="1">
      <alignment horizontal="right" vertical="center"/>
    </xf>
    <xf numFmtId="0" fontId="10" fillId="0" borderId="2" xfId="2" applyFont="1" applyBorder="1" applyAlignment="1">
      <alignment horizontal="right" vertical="center"/>
    </xf>
    <xf numFmtId="178" fontId="12" fillId="3" borderId="7" xfId="2" applyNumberFormat="1" applyFont="1" applyFill="1" applyBorder="1" applyAlignment="1">
      <alignment horizontal="center" vertical="center"/>
    </xf>
    <xf numFmtId="178" fontId="12" fillId="3" borderId="1"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0" fontId="12" fillId="3" borderId="7" xfId="2" applyFont="1" applyFill="1" applyBorder="1" applyAlignment="1">
      <alignment horizontal="center" vertical="center" wrapText="1"/>
    </xf>
    <xf numFmtId="0" fontId="12" fillId="3" borderId="1" xfId="2" applyFont="1" applyFill="1" applyBorder="1" applyAlignment="1">
      <alignment horizontal="center" vertical="center" wrapText="1"/>
    </xf>
    <xf numFmtId="0" fontId="12" fillId="3" borderId="7" xfId="2" applyFont="1" applyFill="1" applyBorder="1" applyAlignment="1">
      <alignment horizontal="center" vertical="center"/>
    </xf>
    <xf numFmtId="0" fontId="12" fillId="3" borderId="1" xfId="2" applyFont="1" applyFill="1" applyBorder="1" applyAlignment="1">
      <alignment horizontal="center" vertical="center"/>
    </xf>
    <xf numFmtId="176" fontId="12" fillId="3" borderId="7" xfId="2" applyNumberFormat="1" applyFont="1" applyFill="1" applyBorder="1" applyAlignment="1">
      <alignment horizontal="center" vertical="center"/>
    </xf>
    <xf numFmtId="176" fontId="12" fillId="3" borderId="1" xfId="2" applyNumberFormat="1" applyFont="1" applyFill="1" applyBorder="1" applyAlignment="1">
      <alignment horizontal="center" vertical="center"/>
    </xf>
    <xf numFmtId="176" fontId="12" fillId="3" borderId="10" xfId="2" applyNumberFormat="1" applyFont="1" applyFill="1" applyBorder="1" applyAlignment="1">
      <alignment horizontal="center" vertical="center"/>
    </xf>
    <xf numFmtId="176" fontId="12" fillId="3" borderId="8" xfId="2" applyNumberFormat="1" applyFont="1" applyFill="1" applyBorder="1" applyAlignment="1">
      <alignment horizontal="center" vertical="center"/>
    </xf>
    <xf numFmtId="176" fontId="12" fillId="3" borderId="9" xfId="2" applyNumberFormat="1" applyFont="1" applyFill="1" applyBorder="1" applyAlignment="1">
      <alignment horizontal="center" vertical="center"/>
    </xf>
    <xf numFmtId="0" fontId="10" fillId="2" borderId="7" xfId="4" applyFont="1" applyFill="1" applyBorder="1" applyAlignment="1">
      <alignment horizontal="center" vertical="center"/>
    </xf>
    <xf numFmtId="0" fontId="10" fillId="2" borderId="1" xfId="4" applyFont="1" applyFill="1" applyBorder="1" applyAlignment="1">
      <alignment horizontal="center" vertical="center"/>
    </xf>
    <xf numFmtId="0" fontId="10" fillId="0" borderId="4" xfId="7" applyFont="1" applyBorder="1" applyAlignment="1">
      <alignment horizontal="right" vertical="center"/>
    </xf>
    <xf numFmtId="0" fontId="10" fillId="0" borderId="3" xfId="7" applyFont="1" applyBorder="1" applyAlignment="1">
      <alignment horizontal="right" vertical="center"/>
    </xf>
    <xf numFmtId="0" fontId="10" fillId="0" borderId="2" xfId="7" applyFont="1" applyBorder="1" applyAlignment="1">
      <alignment horizontal="right" vertical="center"/>
    </xf>
    <xf numFmtId="178" fontId="12" fillId="3" borderId="7" xfId="7" applyNumberFormat="1" applyFont="1" applyFill="1" applyBorder="1" applyAlignment="1">
      <alignment horizontal="center" vertical="center"/>
    </xf>
    <xf numFmtId="178" fontId="12" fillId="3" borderId="1" xfId="7" applyNumberFormat="1" applyFont="1" applyFill="1" applyBorder="1" applyAlignment="1">
      <alignment horizontal="center" vertical="center"/>
    </xf>
    <xf numFmtId="177" fontId="12" fillId="3" borderId="7" xfId="7" applyNumberFormat="1" applyFont="1" applyFill="1" applyBorder="1" applyAlignment="1">
      <alignment horizontal="center" vertical="center"/>
    </xf>
    <xf numFmtId="177" fontId="12" fillId="3" borderId="1" xfId="7" applyNumberFormat="1" applyFont="1" applyFill="1" applyBorder="1" applyAlignment="1">
      <alignment horizontal="center" vertical="center"/>
    </xf>
    <xf numFmtId="0" fontId="12" fillId="3" borderId="7" xfId="7" applyFont="1" applyFill="1" applyBorder="1" applyAlignment="1">
      <alignment horizontal="center" vertical="center" wrapText="1"/>
    </xf>
    <xf numFmtId="0" fontId="12" fillId="3" borderId="1" xfId="7" applyFont="1" applyFill="1" applyBorder="1" applyAlignment="1">
      <alignment horizontal="center" vertical="center" wrapText="1"/>
    </xf>
    <xf numFmtId="0" fontId="12" fillId="3" borderId="7" xfId="7" applyFont="1" applyFill="1" applyBorder="1" applyAlignment="1">
      <alignment horizontal="center" vertical="center"/>
    </xf>
    <xf numFmtId="0" fontId="12" fillId="3" borderId="1" xfId="7" applyFont="1" applyFill="1" applyBorder="1" applyAlignment="1">
      <alignment horizontal="center" vertical="center"/>
    </xf>
    <xf numFmtId="176" fontId="12" fillId="3" borderId="7" xfId="7" applyNumberFormat="1" applyFont="1" applyFill="1" applyBorder="1" applyAlignment="1">
      <alignment horizontal="center" vertical="center"/>
    </xf>
    <xf numFmtId="176" fontId="12" fillId="3" borderId="1" xfId="7" applyNumberFormat="1" applyFont="1" applyFill="1" applyBorder="1" applyAlignment="1">
      <alignment horizontal="center" vertical="center"/>
    </xf>
    <xf numFmtId="176" fontId="12" fillId="3" borderId="10" xfId="7" applyNumberFormat="1" applyFont="1" applyFill="1" applyBorder="1" applyAlignment="1">
      <alignment horizontal="center" vertical="center"/>
    </xf>
    <xf numFmtId="176" fontId="12" fillId="3" borderId="8" xfId="7" applyNumberFormat="1" applyFont="1" applyFill="1" applyBorder="1" applyAlignment="1">
      <alignment horizontal="center" vertical="center"/>
    </xf>
    <xf numFmtId="176" fontId="12" fillId="3" borderId="9" xfId="7" applyNumberFormat="1" applyFont="1" applyFill="1" applyBorder="1" applyAlignment="1">
      <alignment horizontal="center" vertical="center"/>
    </xf>
    <xf numFmtId="0" fontId="10" fillId="2" borderId="7" xfId="9" applyFont="1" applyFill="1" applyBorder="1" applyAlignment="1">
      <alignment horizontal="center" vertical="center"/>
    </xf>
    <xf numFmtId="0" fontId="10" fillId="2" borderId="1" xfId="9" applyFont="1"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0" fillId="0" borderId="0" xfId="0" applyAlignment="1">
      <alignment horizontal="left" vertical="center" wrapText="1"/>
    </xf>
    <xf numFmtId="0" fontId="0" fillId="3" borderId="27"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19" fillId="3" borderId="9" xfId="0" applyFont="1" applyFill="1" applyBorder="1" applyAlignment="1">
      <alignment horizontal="left" vertical="center"/>
    </xf>
    <xf numFmtId="0" fontId="19" fillId="3" borderId="8" xfId="0" applyFont="1" applyFill="1" applyBorder="1" applyAlignment="1">
      <alignment horizontal="left" vertical="center"/>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3" borderId="8" xfId="0" applyFill="1" applyBorder="1" applyAlignment="1">
      <alignment horizontal="center" vertical="center"/>
    </xf>
    <xf numFmtId="2" fontId="18" fillId="0" borderId="10" xfId="0" applyNumberFormat="1" applyFont="1" applyBorder="1" applyAlignment="1">
      <alignment horizontal="right" vertical="center"/>
    </xf>
    <xf numFmtId="2" fontId="18" fillId="0" borderId="9" xfId="0" applyNumberFormat="1" applyFont="1" applyBorder="1" applyAlignment="1">
      <alignment horizontal="right" vertical="center"/>
    </xf>
    <xf numFmtId="9" fontId="0" fillId="0" borderId="10" xfId="0" applyNumberFormat="1" applyBorder="1" applyAlignment="1">
      <alignment horizontal="center" vertical="center" shrinkToFit="1"/>
    </xf>
    <xf numFmtId="9" fontId="0" fillId="0" borderId="10" xfId="0" applyNumberFormat="1" applyBorder="1" applyAlignment="1">
      <alignment horizontal="center" vertical="center"/>
    </xf>
    <xf numFmtId="9" fontId="0" fillId="0" borderId="8" xfId="0" applyNumberFormat="1" applyBorder="1" applyAlignment="1">
      <alignment horizontal="center" vertical="center"/>
    </xf>
    <xf numFmtId="40" fontId="18" fillId="4" borderId="10" xfId="1" applyNumberFormat="1" applyFont="1" applyFill="1" applyBorder="1" applyAlignment="1">
      <alignment horizontal="right" vertical="center"/>
    </xf>
    <xf numFmtId="40" fontId="18" fillId="4" borderId="9" xfId="1" applyNumberFormat="1" applyFont="1" applyFill="1" applyBorder="1" applyAlignment="1">
      <alignment horizontal="right" vertical="center"/>
    </xf>
    <xf numFmtId="38" fontId="18" fillId="4" borderId="10" xfId="1" applyFont="1" applyFill="1" applyBorder="1" applyAlignment="1">
      <alignment vertical="center"/>
    </xf>
    <xf numFmtId="38" fontId="18" fillId="4" borderId="9" xfId="1" applyFont="1" applyFill="1" applyBorder="1" applyAlignment="1">
      <alignment vertical="center"/>
    </xf>
    <xf numFmtId="0" fontId="0" fillId="3" borderId="29"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2" xfId="0" applyFill="1" applyBorder="1" applyAlignment="1">
      <alignment horizontal="center" vertical="center" shrinkToFit="1"/>
    </xf>
    <xf numFmtId="0" fontId="20" fillId="3" borderId="9" xfId="0" applyFont="1" applyFill="1" applyBorder="1" applyAlignment="1">
      <alignment horizontal="left" vertical="center"/>
    </xf>
    <xf numFmtId="0" fontId="20" fillId="3" borderId="8" xfId="0" applyFont="1" applyFill="1" applyBorder="1" applyAlignment="1">
      <alignment horizontal="left" vertical="center"/>
    </xf>
    <xf numFmtId="0" fontId="0" fillId="3" borderId="10"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shrinkToFit="1"/>
    </xf>
    <xf numFmtId="0" fontId="0" fillId="6" borderId="10" xfId="0" applyFill="1" applyBorder="1" applyAlignment="1">
      <alignment horizontal="center" vertical="center"/>
    </xf>
    <xf numFmtId="0" fontId="0" fillId="6" borderId="8" xfId="0" applyFill="1" applyBorder="1" applyAlignment="1">
      <alignment horizontal="center" vertical="center"/>
    </xf>
    <xf numFmtId="0" fontId="0" fillId="5" borderId="10" xfId="0" applyFill="1" applyBorder="1" applyAlignment="1">
      <alignment horizontal="center" vertical="center"/>
    </xf>
    <xf numFmtId="0" fontId="0" fillId="5" borderId="8" xfId="0" applyFill="1"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3" borderId="37" xfId="0" applyFill="1" applyBorder="1" applyAlignment="1">
      <alignment horizontal="center" vertical="center" wrapText="1"/>
    </xf>
    <xf numFmtId="0" fontId="0" fillId="3" borderId="34" xfId="0" applyFill="1" applyBorder="1" applyAlignment="1">
      <alignment horizontal="center" vertical="center" wrapText="1"/>
    </xf>
    <xf numFmtId="0" fontId="0" fillId="3" borderId="32" xfId="0" applyFill="1" applyBorder="1" applyAlignment="1">
      <alignment horizontal="center" vertical="center" wrapText="1"/>
    </xf>
    <xf numFmtId="38" fontId="0" fillId="3" borderId="28" xfId="0" applyNumberFormat="1" applyFill="1" applyBorder="1" applyAlignment="1">
      <alignment horizontal="center" vertical="center" wrapText="1"/>
    </xf>
    <xf numFmtId="38" fontId="0" fillId="3" borderId="33" xfId="0" applyNumberFormat="1" applyFill="1" applyBorder="1" applyAlignment="1">
      <alignment horizontal="center" vertical="center"/>
    </xf>
    <xf numFmtId="38" fontId="0" fillId="3" borderId="2" xfId="0" applyNumberFormat="1" applyFill="1" applyBorder="1" applyAlignment="1">
      <alignment horizontal="center" vertical="center"/>
    </xf>
    <xf numFmtId="0" fontId="0" fillId="3" borderId="7" xfId="0" applyFill="1" applyBorder="1" applyAlignment="1">
      <alignment horizontal="center" vertical="center" wrapText="1"/>
    </xf>
    <xf numFmtId="0" fontId="0" fillId="3" borderId="1" xfId="0" applyFill="1" applyBorder="1" applyAlignment="1">
      <alignment horizontal="center" vertical="center" wrapText="1"/>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0" fillId="3" borderId="29" xfId="0" applyFill="1" applyBorder="1" applyAlignment="1">
      <alignment horizontal="center" vertical="center"/>
    </xf>
    <xf numFmtId="0" fontId="0" fillId="3" borderId="4" xfId="0" applyFill="1" applyBorder="1" applyAlignment="1">
      <alignment horizontal="center" vertical="center"/>
    </xf>
    <xf numFmtId="0" fontId="0" fillId="3" borderId="10"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5" xfId="0" applyFill="1" applyBorder="1" applyAlignment="1">
      <alignment horizontal="center" vertical="center"/>
    </xf>
    <xf numFmtId="0" fontId="0" fillId="3" borderId="38" xfId="0" applyFill="1" applyBorder="1" applyAlignment="1">
      <alignment horizontal="center" vertical="center"/>
    </xf>
    <xf numFmtId="0" fontId="0" fillId="3" borderId="28" xfId="0" applyFill="1" applyBorder="1" applyAlignment="1">
      <alignment horizontal="center" vertical="center" wrapText="1"/>
    </xf>
    <xf numFmtId="0" fontId="0" fillId="3" borderId="3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5" xfId="0" applyFill="1" applyBorder="1" applyAlignment="1">
      <alignment horizontal="center" vertical="center" wrapText="1"/>
    </xf>
    <xf numFmtId="0" fontId="29" fillId="0" borderId="0" xfId="11" applyFont="1" applyAlignment="1" applyProtection="1">
      <alignment horizontal="center" vertical="center"/>
      <protection locked="0"/>
    </xf>
    <xf numFmtId="0" fontId="25" fillId="0" borderId="0" xfId="11" applyFont="1" applyAlignment="1" applyProtection="1">
      <alignment horizontal="right" vertical="center"/>
      <protection locked="0"/>
    </xf>
    <xf numFmtId="0" fontId="23" fillId="0" borderId="3" xfId="11" applyFont="1" applyBorder="1" applyAlignment="1" applyProtection="1">
      <alignment horizontal="left" vertical="center"/>
      <protection locked="0"/>
    </xf>
    <xf numFmtId="0" fontId="25" fillId="0" borderId="3" xfId="0" applyFont="1" applyBorder="1" applyAlignment="1">
      <alignment vertical="center"/>
    </xf>
    <xf numFmtId="0" fontId="23" fillId="0" borderId="9" xfId="0" applyFont="1" applyBorder="1" applyAlignment="1" applyProtection="1">
      <alignment horizontal="left" vertical="center"/>
      <protection locked="0"/>
    </xf>
    <xf numFmtId="0" fontId="23" fillId="0" borderId="0" xfId="0" applyFont="1" applyAlignment="1" applyProtection="1">
      <alignment horizontal="right" vertical="center"/>
      <protection locked="0"/>
    </xf>
    <xf numFmtId="0" fontId="23" fillId="0" borderId="39" xfId="0" applyFont="1" applyBorder="1" applyAlignment="1" applyProtection="1">
      <alignment horizontal="left" vertical="center"/>
      <protection locked="0"/>
    </xf>
    <xf numFmtId="0" fontId="25" fillId="0" borderId="0" xfId="0" applyFont="1" applyAlignment="1">
      <alignment horizontal="right" vertical="center"/>
    </xf>
    <xf numFmtId="0" fontId="25" fillId="0" borderId="3" xfId="0" applyFont="1" applyBorder="1" applyAlignment="1" applyProtection="1">
      <alignment horizontal="left" vertical="center"/>
      <protection locked="0"/>
    </xf>
    <xf numFmtId="0" fontId="23" fillId="0" borderId="3" xfId="0" applyFont="1" applyBorder="1" applyAlignment="1" applyProtection="1">
      <alignment horizontal="left" vertical="center"/>
      <protection locked="0"/>
    </xf>
    <xf numFmtId="0" fontId="0" fillId="3" borderId="28" xfId="0" applyFill="1" applyBorder="1" applyAlignment="1">
      <alignment horizontal="center" vertical="center"/>
    </xf>
    <xf numFmtId="0" fontId="0" fillId="3" borderId="36" xfId="0" applyFill="1" applyBorder="1" applyAlignment="1">
      <alignment horizontal="center" vertical="center"/>
    </xf>
    <xf numFmtId="0" fontId="0" fillId="3" borderId="33" xfId="0" applyFill="1" applyBorder="1" applyAlignment="1">
      <alignment horizontal="center" vertical="center"/>
    </xf>
    <xf numFmtId="0" fontId="0" fillId="3" borderId="2" xfId="0" applyFill="1" applyBorder="1" applyAlignment="1">
      <alignment horizontal="center" vertical="center"/>
    </xf>
    <xf numFmtId="0" fontId="0" fillId="3" borderId="35" xfId="0" applyFill="1" applyBorder="1" applyAlignment="1">
      <alignment horizontal="center" vertical="center"/>
    </xf>
    <xf numFmtId="0" fontId="30" fillId="0" borderId="0" xfId="12">
      <alignment vertical="center"/>
    </xf>
    <xf numFmtId="0" fontId="1" fillId="0" borderId="0" xfId="13">
      <alignment vertical="center"/>
    </xf>
    <xf numFmtId="0" fontId="31" fillId="0" borderId="0" xfId="12" applyFont="1">
      <alignment vertical="center"/>
    </xf>
    <xf numFmtId="0" fontId="4" fillId="0" borderId="0" xfId="12" applyFont="1">
      <alignment vertical="center"/>
    </xf>
    <xf numFmtId="0" fontId="32" fillId="0" borderId="0" xfId="12" applyFont="1" applyAlignment="1">
      <alignment horizontal="center" vertical="center"/>
    </xf>
    <xf numFmtId="0" fontId="32" fillId="0" borderId="0" xfId="12" applyFont="1">
      <alignment vertical="center"/>
    </xf>
    <xf numFmtId="0" fontId="33" fillId="7" borderId="7" xfId="12" applyFont="1" applyFill="1" applyBorder="1" applyAlignment="1">
      <alignment horizontal="center" vertical="center"/>
    </xf>
    <xf numFmtId="0" fontId="33" fillId="7" borderId="7" xfId="12" applyFont="1" applyFill="1" applyBorder="1" applyAlignment="1">
      <alignment horizontal="center" vertical="center" wrapText="1"/>
    </xf>
    <xf numFmtId="0" fontId="34" fillId="8" borderId="10" xfId="12" applyFont="1" applyFill="1" applyBorder="1" applyAlignment="1">
      <alignment horizontal="center" vertical="center"/>
    </xf>
    <xf numFmtId="0" fontId="34" fillId="8" borderId="9" xfId="12" applyFont="1" applyFill="1" applyBorder="1" applyAlignment="1">
      <alignment horizontal="center" vertical="center"/>
    </xf>
    <xf numFmtId="0" fontId="34" fillId="8" borderId="8" xfId="12" applyFont="1" applyFill="1" applyBorder="1" applyAlignment="1">
      <alignment horizontal="center" vertical="center"/>
    </xf>
    <xf numFmtId="0" fontId="34" fillId="9" borderId="10" xfId="12" applyFont="1" applyFill="1" applyBorder="1" applyAlignment="1">
      <alignment horizontal="center" vertical="center"/>
    </xf>
    <xf numFmtId="0" fontId="34" fillId="9" borderId="9" xfId="12" applyFont="1" applyFill="1" applyBorder="1" applyAlignment="1">
      <alignment horizontal="center" vertical="center"/>
    </xf>
    <xf numFmtId="0" fontId="34" fillId="9" borderId="8" xfId="12" applyFont="1" applyFill="1" applyBorder="1" applyAlignment="1">
      <alignment horizontal="center" vertical="center"/>
    </xf>
    <xf numFmtId="0" fontId="33" fillId="7" borderId="1" xfId="12" applyFont="1" applyFill="1" applyBorder="1" applyAlignment="1">
      <alignment horizontal="center" vertical="center"/>
    </xf>
    <xf numFmtId="0" fontId="33" fillId="7" borderId="1" xfId="12" applyFont="1" applyFill="1" applyBorder="1" applyAlignment="1">
      <alignment horizontal="center" vertical="center" wrapText="1"/>
    </xf>
    <xf numFmtId="0" fontId="33" fillId="8" borderId="5" xfId="12" applyFont="1" applyFill="1" applyBorder="1" applyAlignment="1">
      <alignment horizontal="center" vertical="center" wrapText="1"/>
    </xf>
    <xf numFmtId="0" fontId="33" fillId="9" borderId="5" xfId="12" applyFont="1" applyFill="1" applyBorder="1" applyAlignment="1">
      <alignment horizontal="center" vertical="center" wrapText="1"/>
    </xf>
    <xf numFmtId="0" fontId="33" fillId="9" borderId="5" xfId="12" applyFont="1" applyFill="1" applyBorder="1" applyAlignment="1">
      <alignment horizontal="center" vertical="center"/>
    </xf>
    <xf numFmtId="0" fontId="4" fillId="0" borderId="5" xfId="12" applyFont="1" applyBorder="1" applyAlignment="1">
      <alignment vertical="center" wrapText="1"/>
    </xf>
    <xf numFmtId="3" fontId="4" fillId="0" borderId="7" xfId="12" applyNumberFormat="1" applyFont="1" applyBorder="1" applyAlignment="1">
      <alignment horizontal="center" vertical="center"/>
    </xf>
    <xf numFmtId="0" fontId="4" fillId="0" borderId="5" xfId="12" applyFont="1" applyBorder="1">
      <alignment vertical="center"/>
    </xf>
    <xf numFmtId="4" fontId="4" fillId="0" borderId="5" xfId="12" applyNumberFormat="1" applyFont="1" applyBorder="1">
      <alignment vertical="center"/>
    </xf>
    <xf numFmtId="14" fontId="4" fillId="0" borderId="5" xfId="12" applyNumberFormat="1" applyFont="1" applyBorder="1" applyAlignment="1">
      <alignment horizontal="right" vertical="center"/>
    </xf>
    <xf numFmtId="38" fontId="4" fillId="0" borderId="5" xfId="1" applyFont="1" applyBorder="1">
      <alignment vertical="center"/>
    </xf>
    <xf numFmtId="3" fontId="4" fillId="0" borderId="5" xfId="12" applyNumberFormat="1" applyFont="1" applyBorder="1">
      <alignment vertical="center"/>
    </xf>
    <xf numFmtId="49" fontId="4" fillId="0" borderId="5" xfId="12" applyNumberFormat="1" applyFont="1" applyBorder="1" applyAlignment="1">
      <alignment horizontal="left" vertical="center" wrapText="1"/>
    </xf>
    <xf numFmtId="3" fontId="4" fillId="0" borderId="35" xfId="12" applyNumberFormat="1" applyFont="1" applyBorder="1" applyAlignment="1">
      <alignment horizontal="center" vertical="center"/>
    </xf>
    <xf numFmtId="3" fontId="4" fillId="0" borderId="1" xfId="12" applyNumberFormat="1" applyFont="1" applyBorder="1" applyAlignment="1">
      <alignment horizontal="center" vertical="center"/>
    </xf>
    <xf numFmtId="0" fontId="4" fillId="0" borderId="5" xfId="12" applyFont="1" applyBorder="1" applyAlignment="1">
      <alignment horizontal="center" vertical="center"/>
    </xf>
  </cellXfs>
  <cellStyles count="14">
    <cellStyle name="パーセント 2" xfId="10" xr:uid="{B3D3CB34-0A11-4A7D-A3B0-396BB349E1BB}"/>
    <cellStyle name="桁区切り" xfId="1" builtinId="6"/>
    <cellStyle name="桁区切り 2 2 3" xfId="3" xr:uid="{A630B7A0-4AE3-4328-AFBF-5C862632B67F}"/>
    <cellStyle name="桁区切り 2 2 3 2" xfId="8" xr:uid="{93066C24-D5B1-4426-91A0-E7B41FE7008F}"/>
    <cellStyle name="桁区切り 4" xfId="6" xr:uid="{D3D8BABA-037D-4845-A835-F6266F9872EF}"/>
    <cellStyle name="標準" xfId="0" builtinId="0"/>
    <cellStyle name="標準 2 2 2 2" xfId="4" xr:uid="{1A4090CF-6580-42DB-BAF1-40812E93208B}"/>
    <cellStyle name="標準 2 2 2 2 2" xfId="9" xr:uid="{8ED35C2B-698F-4715-9F3F-B41871B5FB45}"/>
    <cellStyle name="標準 2 2 3" xfId="2" xr:uid="{C87B1CB0-824D-433F-8E00-62CC17C9BA4F}"/>
    <cellStyle name="標準 2 2 3 2" xfId="7" xr:uid="{9E0529E6-F908-499F-9529-0821C42C1F9B}"/>
    <cellStyle name="標準 5" xfId="5" xr:uid="{53E881B4-8550-4F33-8FFC-142AC7C7A095}"/>
    <cellStyle name="標準 6" xfId="12" xr:uid="{69555BFD-D945-455E-A163-983935F4F689}"/>
    <cellStyle name="標準 6 2 2" xfId="13" xr:uid="{69D37A46-6FBA-4C2F-B118-AA1292BB748F}"/>
    <cellStyle name="標準_H20年度版経理処理規程別表3・4（従事日誌・労務費積算表）" xfId="11" xr:uid="{857AC3A9-4EB0-4C3B-A417-9C93E654A0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90712</xdr:colOff>
      <xdr:row>8</xdr:row>
      <xdr:rowOff>127004</xdr:rowOff>
    </xdr:from>
    <xdr:to>
      <xdr:col>14</xdr:col>
      <xdr:colOff>671286</xdr:colOff>
      <xdr:row>9</xdr:row>
      <xdr:rowOff>290289</xdr:rowOff>
    </xdr:to>
    <xdr:sp macro="" textlink="">
      <xdr:nvSpPr>
        <xdr:cNvPr id="2" name="左中かっこ 1">
          <a:extLst>
            <a:ext uri="{FF2B5EF4-FFF2-40B4-BE49-F238E27FC236}">
              <a16:creationId xmlns:a16="http://schemas.microsoft.com/office/drawing/2014/main" id="{84E7B50C-BAE2-4EDC-96B3-82E28B80AA41}"/>
            </a:ext>
          </a:extLst>
        </xdr:cNvPr>
        <xdr:cNvSpPr/>
      </xdr:nvSpPr>
      <xdr:spPr>
        <a:xfrm rot="5400000">
          <a:off x="7487557" y="-322941"/>
          <a:ext cx="198210" cy="3682549"/>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9079</xdr:colOff>
      <xdr:row>6</xdr:row>
      <xdr:rowOff>607783</xdr:rowOff>
    </xdr:from>
    <xdr:ext cx="4662714" cy="492571"/>
    <xdr:sp macro="" textlink="">
      <xdr:nvSpPr>
        <xdr:cNvPr id="3" name="テキスト ボックス 2">
          <a:extLst>
            <a:ext uri="{FF2B5EF4-FFF2-40B4-BE49-F238E27FC236}">
              <a16:creationId xmlns:a16="http://schemas.microsoft.com/office/drawing/2014/main" id="{16E37EEA-7F1C-469E-AE8D-28FBBCA3C1EC}"/>
            </a:ext>
          </a:extLst>
        </xdr:cNvPr>
        <xdr:cNvSpPr txBox="1"/>
      </xdr:nvSpPr>
      <xdr:spPr>
        <a:xfrm>
          <a:off x="5041454" y="1131658"/>
          <a:ext cx="4662714"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①～③給与明細または賃金台帳と、協会けんぽや健康保険組合等の</a:t>
          </a:r>
          <a:endParaRPr kumimoji="1" lang="en-US" altLang="ja-JP" sz="1200">
            <a:solidFill>
              <a:srgbClr val="FF0000"/>
            </a:solidFill>
            <a:latin typeface="+mn-ea"/>
            <a:ea typeface="+mn-ea"/>
          </a:endParaRPr>
        </a:p>
        <a:p>
          <a:r>
            <a:rPr kumimoji="1" lang="ja-JP" altLang="en-US" sz="1200" b="0" i="0" u="none" strike="noStrike">
              <a:solidFill>
                <a:srgbClr val="FF0000"/>
              </a:solidFill>
              <a:effectLst/>
              <a:latin typeface="+mn-ea"/>
              <a:ea typeface="+mn-ea"/>
              <a:cs typeface="+mn-cs"/>
            </a:rPr>
            <a:t>保険</a:t>
          </a:r>
          <a:r>
            <a:rPr lang="ja-JP" altLang="en-US" sz="1200" b="0" i="0" u="none" strike="noStrike">
              <a:solidFill>
                <a:srgbClr val="FF0000"/>
              </a:solidFill>
              <a:effectLst/>
              <a:latin typeface="+mn-ea"/>
              <a:ea typeface="+mn-ea"/>
              <a:cs typeface="+mn-cs"/>
            </a:rPr>
            <a:t>料額表などを</a:t>
          </a:r>
          <a:r>
            <a:rPr lang="ja-JP" altLang="en-US" sz="1200">
              <a:solidFill>
                <a:srgbClr val="FF0000"/>
              </a:solidFill>
              <a:latin typeface="+mn-ea"/>
              <a:ea typeface="+mn-ea"/>
            </a:rPr>
            <a:t> もとに、事業主負担分の金額を記入してください。</a:t>
          </a:r>
          <a:endParaRPr kumimoji="1" lang="ja-JP" altLang="en-US" sz="1200">
            <a:solidFill>
              <a:srgbClr val="FF0000"/>
            </a:solidFill>
            <a:latin typeface="+mn-ea"/>
            <a:ea typeface="+mn-ea"/>
          </a:endParaRPr>
        </a:p>
      </xdr:txBody>
    </xdr:sp>
    <xdr:clientData/>
  </xdr:oneCellAnchor>
  <xdr:twoCellAnchor>
    <xdr:from>
      <xdr:col>9</xdr:col>
      <xdr:colOff>124239</xdr:colOff>
      <xdr:row>4</xdr:row>
      <xdr:rowOff>35508</xdr:rowOff>
    </xdr:from>
    <xdr:to>
      <xdr:col>14</xdr:col>
      <xdr:colOff>464230</xdr:colOff>
      <xdr:row>6</xdr:row>
      <xdr:rowOff>252827</xdr:rowOff>
    </xdr:to>
    <xdr:sp macro="" textlink="">
      <xdr:nvSpPr>
        <xdr:cNvPr id="4" name="吹き出し: 折線 3">
          <a:extLst>
            <a:ext uri="{FF2B5EF4-FFF2-40B4-BE49-F238E27FC236}">
              <a16:creationId xmlns:a16="http://schemas.microsoft.com/office/drawing/2014/main" id="{2B5D8F76-D9B0-4061-9EDB-07A8EB20956B}"/>
            </a:ext>
          </a:extLst>
        </xdr:cNvPr>
        <xdr:cNvSpPr/>
      </xdr:nvSpPr>
      <xdr:spPr>
        <a:xfrm>
          <a:off x="5778914" y="683208"/>
          <a:ext cx="3489591" cy="449094"/>
        </a:xfrm>
        <a:prstGeom prst="borderCallout2">
          <a:avLst>
            <a:gd name="adj1" fmla="val 54135"/>
            <a:gd name="adj2" fmla="val 100605"/>
            <a:gd name="adj3" fmla="val 54134"/>
            <a:gd name="adj4" fmla="val 116654"/>
            <a:gd name="adj5" fmla="val 288935"/>
            <a:gd name="adj6" fmla="val 11401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④各月の標準報酬月額または標準賞与額に、その月の拠出金料率を乗じて、小数点以下を切り捨てた金額を記入してください。</a:t>
          </a:r>
        </a:p>
      </xdr:txBody>
    </xdr:sp>
    <xdr:clientData/>
  </xdr:twoCellAnchor>
  <xdr:twoCellAnchor>
    <xdr:from>
      <xdr:col>12</xdr:col>
      <xdr:colOff>1241</xdr:colOff>
      <xdr:row>0</xdr:row>
      <xdr:rowOff>51764</xdr:rowOff>
    </xdr:from>
    <xdr:to>
      <xdr:col>16</xdr:col>
      <xdr:colOff>265044</xdr:colOff>
      <xdr:row>3</xdr:row>
      <xdr:rowOff>240194</xdr:rowOff>
    </xdr:to>
    <xdr:sp macro="" textlink="">
      <xdr:nvSpPr>
        <xdr:cNvPr id="5" name="吹き出し: 折線 4">
          <a:extLst>
            <a:ext uri="{FF2B5EF4-FFF2-40B4-BE49-F238E27FC236}">
              <a16:creationId xmlns:a16="http://schemas.microsoft.com/office/drawing/2014/main" id="{5D4E4A69-2F06-4D6B-8C9C-B8CBC846CAA8}"/>
            </a:ext>
          </a:extLst>
        </xdr:cNvPr>
        <xdr:cNvSpPr/>
      </xdr:nvSpPr>
      <xdr:spPr>
        <a:xfrm>
          <a:off x="7545041" y="48589"/>
          <a:ext cx="2778403" cy="598005"/>
        </a:xfrm>
        <a:prstGeom prst="borderCallout2">
          <a:avLst>
            <a:gd name="adj1" fmla="val 54135"/>
            <a:gd name="adj2" fmla="val 100605"/>
            <a:gd name="adj3" fmla="val 75064"/>
            <a:gd name="adj4" fmla="val 105734"/>
            <a:gd name="adj5" fmla="val 345167"/>
            <a:gd name="adj6" fmla="val 10904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⑤給与明細または賃金台帳に記載された金額を</a:t>
          </a:r>
          <a:r>
            <a:rPr kumimoji="1" lang="ja-JP" altLang="en-US" sz="1200" u="wavy" baseline="0">
              <a:solidFill>
                <a:srgbClr val="FF0000"/>
              </a:solidFill>
              <a:latin typeface="+mn-ea"/>
              <a:ea typeface="+mn-ea"/>
            </a:rPr>
            <a:t>印刷範囲外</a:t>
          </a:r>
          <a:r>
            <a:rPr kumimoji="1" lang="en-US" altLang="ja-JP" sz="1200" u="wavy" baseline="0">
              <a:solidFill>
                <a:srgbClr val="0000FF"/>
              </a:solidFill>
              <a:latin typeface="+mn-ea"/>
              <a:ea typeface="+mn-ea"/>
            </a:rPr>
            <a:t>(V</a:t>
          </a:r>
          <a:r>
            <a:rPr kumimoji="1" lang="ja-JP" altLang="en-US" sz="1200" u="wavy" baseline="0">
              <a:solidFill>
                <a:srgbClr val="0000FF"/>
              </a:solidFill>
              <a:latin typeface="+mn-ea"/>
              <a:ea typeface="+mn-ea"/>
            </a:rPr>
            <a:t>列</a:t>
          </a:r>
          <a:r>
            <a:rPr kumimoji="1" lang="en-US" altLang="ja-JP" sz="1200" u="wavy" baseline="0">
              <a:solidFill>
                <a:srgbClr val="0000FF"/>
              </a:solidFill>
              <a:latin typeface="+mn-ea"/>
              <a:ea typeface="+mn-ea"/>
            </a:rPr>
            <a:t>)</a:t>
          </a:r>
          <a:r>
            <a:rPr kumimoji="1" lang="ja-JP" altLang="en-US" sz="1200" u="wavy" baseline="0">
              <a:solidFill>
                <a:srgbClr val="FF0000"/>
              </a:solidFill>
              <a:latin typeface="+mn-ea"/>
              <a:ea typeface="+mn-ea"/>
            </a:rPr>
            <a:t>の雇用保険欄に記入してください。</a:t>
          </a:r>
          <a:r>
            <a:rPr kumimoji="1" lang="ja-JP" altLang="en-US" sz="1200">
              <a:solidFill>
                <a:srgbClr val="FF0000"/>
              </a:solidFill>
              <a:latin typeface="+mn-ea"/>
              <a:ea typeface="+mn-ea"/>
            </a:rPr>
            <a:t>事業主負担分は、自動計算します。</a:t>
          </a:r>
        </a:p>
      </xdr:txBody>
    </xdr:sp>
    <xdr:clientData/>
  </xdr:twoCellAnchor>
  <xdr:twoCellAnchor>
    <xdr:from>
      <xdr:col>17</xdr:col>
      <xdr:colOff>261250</xdr:colOff>
      <xdr:row>1</xdr:row>
      <xdr:rowOff>96169</xdr:rowOff>
    </xdr:from>
    <xdr:to>
      <xdr:col>19</xdr:col>
      <xdr:colOff>743852</xdr:colOff>
      <xdr:row>3</xdr:row>
      <xdr:rowOff>52616</xdr:rowOff>
    </xdr:to>
    <xdr:sp macro="" textlink="">
      <xdr:nvSpPr>
        <xdr:cNvPr id="6" name="吹き出し: 線 5">
          <a:extLst>
            <a:ext uri="{FF2B5EF4-FFF2-40B4-BE49-F238E27FC236}">
              <a16:creationId xmlns:a16="http://schemas.microsoft.com/office/drawing/2014/main" id="{31A4DF54-52B7-46B5-A18F-DD6F6486F63C}"/>
            </a:ext>
          </a:extLst>
        </xdr:cNvPr>
        <xdr:cNvSpPr/>
      </xdr:nvSpPr>
      <xdr:spPr>
        <a:xfrm>
          <a:off x="10945125" y="258094"/>
          <a:ext cx="1628777" cy="277122"/>
        </a:xfrm>
        <a:prstGeom prst="borderCallout1">
          <a:avLst>
            <a:gd name="adj1" fmla="val 96454"/>
            <a:gd name="adj2" fmla="val 15813"/>
            <a:gd name="adj3" fmla="val 565211"/>
            <a:gd name="adj4" fmla="val 413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⑥雇用保険と労災保険の料率の比より自動計算します。</a:t>
          </a:r>
        </a:p>
      </xdr:txBody>
    </xdr:sp>
    <xdr:clientData/>
  </xdr:twoCellAnchor>
  <xdr:twoCellAnchor>
    <xdr:from>
      <xdr:col>3</xdr:col>
      <xdr:colOff>95976</xdr:colOff>
      <xdr:row>7</xdr:row>
      <xdr:rowOff>246386</xdr:rowOff>
    </xdr:from>
    <xdr:to>
      <xdr:col>7</xdr:col>
      <xdr:colOff>675277</xdr:colOff>
      <xdr:row>9</xdr:row>
      <xdr:rowOff>15790</xdr:rowOff>
    </xdr:to>
    <xdr:sp macro="" textlink="">
      <xdr:nvSpPr>
        <xdr:cNvPr id="7" name="左中かっこ 6">
          <a:extLst>
            <a:ext uri="{FF2B5EF4-FFF2-40B4-BE49-F238E27FC236}">
              <a16:creationId xmlns:a16="http://schemas.microsoft.com/office/drawing/2014/main" id="{DE07EC28-F0F7-4E70-97F5-A256B44093B1}"/>
            </a:ext>
          </a:extLst>
        </xdr:cNvPr>
        <xdr:cNvSpPr/>
      </xdr:nvSpPr>
      <xdr:spPr>
        <a:xfrm rot="5400000">
          <a:off x="3418750" y="-142688"/>
          <a:ext cx="175804" cy="3049451"/>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256760</xdr:colOff>
      <xdr:row>6</xdr:row>
      <xdr:rowOff>339824</xdr:rowOff>
    </xdr:from>
    <xdr:ext cx="2977743" cy="492571"/>
    <xdr:sp macro="" textlink="">
      <xdr:nvSpPr>
        <xdr:cNvPr id="8" name="テキスト ボックス 7">
          <a:extLst>
            <a:ext uri="{FF2B5EF4-FFF2-40B4-BE49-F238E27FC236}">
              <a16:creationId xmlns:a16="http://schemas.microsoft.com/office/drawing/2014/main" id="{170262A9-1889-4532-AE9F-D8A479A396BD}"/>
            </a:ext>
          </a:extLst>
        </xdr:cNvPr>
        <xdr:cNvSpPr txBox="1"/>
      </xdr:nvSpPr>
      <xdr:spPr>
        <a:xfrm>
          <a:off x="2145885" y="1130399"/>
          <a:ext cx="2977743"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給与明細または賃金台帳</a:t>
          </a:r>
          <a:r>
            <a:rPr lang="ja-JP" altLang="en-US" sz="1200" b="0" i="0" u="none" strike="noStrike">
              <a:solidFill>
                <a:srgbClr val="FF0000"/>
              </a:solidFill>
              <a:effectLst/>
              <a:latin typeface="+mn-ea"/>
              <a:ea typeface="+mn-ea"/>
              <a:cs typeface="+mn-cs"/>
            </a:rPr>
            <a:t>を</a:t>
          </a:r>
          <a:r>
            <a:rPr lang="ja-JP" altLang="en-US" sz="1200">
              <a:solidFill>
                <a:srgbClr val="FF0000"/>
              </a:solidFill>
              <a:latin typeface="+mn-ea"/>
              <a:ea typeface="+mn-ea"/>
            </a:rPr>
            <a:t> もとに、基本給＋諸手当の金額を記入してください。</a:t>
          </a:r>
          <a:endParaRPr kumimoji="1" lang="ja-JP" altLang="en-US" sz="1200">
            <a:solidFill>
              <a:srgbClr val="FF0000"/>
            </a:solidFill>
            <a:latin typeface="+mn-ea"/>
            <a:ea typeface="+mn-ea"/>
          </a:endParaRPr>
        </a:p>
      </xdr:txBody>
    </xdr:sp>
    <xdr:clientData/>
  </xdr:oneCellAnchor>
  <xdr:twoCellAnchor>
    <xdr:from>
      <xdr:col>16</xdr:col>
      <xdr:colOff>265044</xdr:colOff>
      <xdr:row>2</xdr:row>
      <xdr:rowOff>63154</xdr:rowOff>
    </xdr:from>
    <xdr:to>
      <xdr:col>21</xdr:col>
      <xdr:colOff>352011</xdr:colOff>
      <xdr:row>10</xdr:row>
      <xdr:rowOff>93179</xdr:rowOff>
    </xdr:to>
    <xdr:cxnSp macro="">
      <xdr:nvCxnSpPr>
        <xdr:cNvPr id="9" name="直線矢印コネクタ 8">
          <a:extLst>
            <a:ext uri="{FF2B5EF4-FFF2-40B4-BE49-F238E27FC236}">
              <a16:creationId xmlns:a16="http://schemas.microsoft.com/office/drawing/2014/main" id="{0FD0F9DB-930C-413E-A357-EC4CED60FA6D}"/>
            </a:ext>
          </a:extLst>
        </xdr:cNvPr>
        <xdr:cNvCxnSpPr>
          <a:stCxn id="5" idx="0"/>
        </xdr:cNvCxnSpPr>
      </xdr:nvCxnSpPr>
      <xdr:spPr>
        <a:xfrm>
          <a:off x="10323444" y="390179"/>
          <a:ext cx="3233392" cy="1322250"/>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591507</xdr:colOff>
      <xdr:row>30</xdr:row>
      <xdr:rowOff>32619</xdr:rowOff>
    </xdr:from>
    <xdr:to>
      <xdr:col>11</xdr:col>
      <xdr:colOff>693715</xdr:colOff>
      <xdr:row>32</xdr:row>
      <xdr:rowOff>256744</xdr:rowOff>
    </xdr:to>
    <xdr:sp macro="" textlink="">
      <xdr:nvSpPr>
        <xdr:cNvPr id="10" name="左中かっこ 9">
          <a:extLst>
            <a:ext uri="{FF2B5EF4-FFF2-40B4-BE49-F238E27FC236}">
              <a16:creationId xmlns:a16="http://schemas.microsoft.com/office/drawing/2014/main" id="{DDD9EEC2-634A-490A-BE5B-70968ABE2CF6}"/>
            </a:ext>
          </a:extLst>
        </xdr:cNvPr>
        <xdr:cNvSpPr/>
      </xdr:nvSpPr>
      <xdr:spPr>
        <a:xfrm>
          <a:off x="7506657" y="4887194"/>
          <a:ext cx="38708" cy="459075"/>
        </a:xfrm>
        <a:prstGeom prst="leftBrace">
          <a:avLst>
            <a:gd name="adj1" fmla="val 87369"/>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182217</xdr:colOff>
      <xdr:row>30</xdr:row>
      <xdr:rowOff>143423</xdr:rowOff>
    </xdr:from>
    <xdr:ext cx="3174107" cy="492571"/>
    <xdr:sp macro="" textlink="">
      <xdr:nvSpPr>
        <xdr:cNvPr id="11" name="テキスト ボックス 10">
          <a:extLst>
            <a:ext uri="{FF2B5EF4-FFF2-40B4-BE49-F238E27FC236}">
              <a16:creationId xmlns:a16="http://schemas.microsoft.com/office/drawing/2014/main" id="{C8D8657D-501B-4624-87DD-7D379E9AB2EB}"/>
            </a:ext>
          </a:extLst>
        </xdr:cNvPr>
        <xdr:cNvSpPr txBox="1"/>
      </xdr:nvSpPr>
      <xdr:spPr>
        <a:xfrm>
          <a:off x="4579592" y="4997998"/>
          <a:ext cx="3174107"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右の各保険料の事業主負担分と本人負担分の料率および事業主負担率を記入してください。</a:t>
          </a:r>
        </a:p>
      </xdr:txBody>
    </xdr:sp>
    <xdr:clientData/>
  </xdr:oneCellAnchor>
  <xdr:twoCellAnchor>
    <xdr:from>
      <xdr:col>0</xdr:col>
      <xdr:colOff>10353</xdr:colOff>
      <xdr:row>0</xdr:row>
      <xdr:rowOff>66123</xdr:rowOff>
    </xdr:from>
    <xdr:to>
      <xdr:col>5</xdr:col>
      <xdr:colOff>72472</xdr:colOff>
      <xdr:row>5</xdr:row>
      <xdr:rowOff>0</xdr:rowOff>
    </xdr:to>
    <xdr:sp macro="" textlink="">
      <xdr:nvSpPr>
        <xdr:cNvPr id="12" name="角丸四角形吹き出し 3">
          <a:extLst>
            <a:ext uri="{FF2B5EF4-FFF2-40B4-BE49-F238E27FC236}">
              <a16:creationId xmlns:a16="http://schemas.microsoft.com/office/drawing/2014/main" id="{D18AFB1D-D0D3-4A70-A4BA-33ED7E363F86}"/>
            </a:ext>
          </a:extLst>
        </xdr:cNvPr>
        <xdr:cNvSpPr/>
      </xdr:nvSpPr>
      <xdr:spPr>
        <a:xfrm>
          <a:off x="10353" y="66123"/>
          <a:ext cx="3085271" cy="1196975"/>
        </a:xfrm>
        <a:prstGeom prst="wedgeRoundRectCallout">
          <a:avLst>
            <a:gd name="adj1" fmla="val -32388"/>
            <a:gd name="adj2" fmla="val 2612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年間の総支給額が分かれば、期間は前後してもかまいません。</a:t>
          </a:r>
          <a:endParaRPr kumimoji="1" lang="en-US" altLang="ja-JP" sz="1100">
            <a:solidFill>
              <a:srgbClr val="7030A0"/>
            </a:solidFill>
          </a:endParaRPr>
        </a:p>
        <a:p>
          <a:pPr algn="l"/>
          <a:r>
            <a:rPr kumimoji="1" lang="en-US" altLang="ja-JP" sz="1100">
              <a:solidFill>
                <a:srgbClr val="7030A0"/>
              </a:solidFill>
            </a:rPr>
            <a:t>ex</a:t>
          </a:r>
          <a:r>
            <a:rPr kumimoji="1" lang="ja-JP" altLang="en-US" sz="1100">
              <a:solidFill>
                <a:srgbClr val="7030A0"/>
              </a:solidFill>
            </a:rPr>
            <a:t>　</a:t>
          </a:r>
          <a:r>
            <a:rPr kumimoji="1" lang="en-US" altLang="ja-JP" sz="1100">
              <a:solidFill>
                <a:srgbClr val="7030A0"/>
              </a:solidFill>
            </a:rPr>
            <a:t>2022</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a:t>
          </a:r>
          <a:r>
            <a:rPr kumimoji="1" lang="en-US" altLang="ja-JP" sz="1100">
              <a:solidFill>
                <a:srgbClr val="7030A0"/>
              </a:solidFill>
            </a:rPr>
            <a:t>2022</a:t>
          </a:r>
          <a:r>
            <a:rPr kumimoji="1" lang="ja-JP" altLang="en-US" sz="1100">
              <a:solidFill>
                <a:srgbClr val="7030A0"/>
              </a:solidFill>
            </a:rPr>
            <a:t>年</a:t>
          </a:r>
          <a:r>
            <a:rPr kumimoji="1" lang="en-US" altLang="ja-JP" sz="1100">
              <a:solidFill>
                <a:srgbClr val="7030A0"/>
              </a:solidFill>
            </a:rPr>
            <a:t>12</a:t>
          </a:r>
          <a:r>
            <a:rPr kumimoji="1" lang="ja-JP" altLang="en-US" sz="1100">
              <a:solidFill>
                <a:srgbClr val="7030A0"/>
              </a:solidFill>
            </a:rPr>
            <a:t>月 </a:t>
          </a:r>
          <a:r>
            <a:rPr kumimoji="1" lang="en-US" altLang="ja-JP" sz="1100">
              <a:solidFill>
                <a:srgbClr val="7030A0"/>
              </a:solidFill>
            </a:rPr>
            <a:t>or</a:t>
          </a:r>
          <a:r>
            <a:rPr kumimoji="1" lang="en-US" altLang="ja-JP" sz="1100" baseline="0">
              <a:solidFill>
                <a:srgbClr val="7030A0"/>
              </a:solidFill>
            </a:rPr>
            <a:t> </a:t>
          </a:r>
        </a:p>
        <a:p>
          <a:pPr algn="l"/>
          <a:r>
            <a:rPr kumimoji="1" lang="ja-JP" altLang="en-US" sz="1100" baseline="0">
              <a:solidFill>
                <a:srgbClr val="7030A0"/>
              </a:solidFill>
            </a:rPr>
            <a:t>　　</a:t>
          </a:r>
          <a:r>
            <a:rPr kumimoji="1" lang="en-US" altLang="ja-JP" sz="1100" baseline="0">
              <a:solidFill>
                <a:srgbClr val="7030A0"/>
              </a:solidFill>
            </a:rPr>
            <a:t>2022</a:t>
          </a:r>
          <a:r>
            <a:rPr kumimoji="1" lang="ja-JP" altLang="en-US" sz="1100">
              <a:solidFill>
                <a:srgbClr val="7030A0"/>
              </a:solidFill>
            </a:rPr>
            <a:t>年</a:t>
          </a:r>
          <a:r>
            <a:rPr kumimoji="1" lang="en-US" altLang="ja-JP" sz="1100">
              <a:solidFill>
                <a:srgbClr val="7030A0"/>
              </a:solidFill>
            </a:rPr>
            <a:t>2</a:t>
          </a:r>
          <a:r>
            <a:rPr kumimoji="1" lang="ja-JP" altLang="en-US" sz="1100">
              <a:solidFill>
                <a:srgbClr val="7030A0"/>
              </a:solidFill>
            </a:rPr>
            <a:t>月～</a:t>
          </a:r>
          <a:r>
            <a:rPr kumimoji="1" lang="en-US" altLang="ja-JP" sz="1100">
              <a:solidFill>
                <a:srgbClr val="7030A0"/>
              </a:solidFill>
            </a:rPr>
            <a:t>2023</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月など</a:t>
          </a:r>
          <a:endParaRPr kumimoji="1" lang="en-US" altLang="ja-JP" sz="1100">
            <a:solidFill>
              <a:srgbClr val="7030A0"/>
            </a:solidFill>
          </a:endParaRPr>
        </a:p>
        <a:p>
          <a:pPr algn="l"/>
          <a:endParaRPr kumimoji="1" lang="ja-JP" altLang="en-US" sz="1100"/>
        </a:p>
      </xdr:txBody>
    </xdr:sp>
    <xdr:clientData/>
  </xdr:twoCellAnchor>
  <xdr:twoCellAnchor>
    <xdr:from>
      <xdr:col>18</xdr:col>
      <xdr:colOff>41414</xdr:colOff>
      <xdr:row>29</xdr:row>
      <xdr:rowOff>300245</xdr:rowOff>
    </xdr:from>
    <xdr:to>
      <xdr:col>20</xdr:col>
      <xdr:colOff>72473</xdr:colOff>
      <xdr:row>33</xdr:row>
      <xdr:rowOff>113885</xdr:rowOff>
    </xdr:to>
    <xdr:sp macro="" textlink="">
      <xdr:nvSpPr>
        <xdr:cNvPr id="13" name="角丸四角形吹き出し 4">
          <a:extLst>
            <a:ext uri="{FF2B5EF4-FFF2-40B4-BE49-F238E27FC236}">
              <a16:creationId xmlns:a16="http://schemas.microsoft.com/office/drawing/2014/main" id="{BE200937-3D31-4231-9790-999698DC55BF}"/>
            </a:ext>
          </a:extLst>
        </xdr:cNvPr>
        <xdr:cNvSpPr/>
      </xdr:nvSpPr>
      <xdr:spPr>
        <a:xfrm>
          <a:off x="11360289" y="4859545"/>
          <a:ext cx="1282009" cy="597865"/>
        </a:xfrm>
        <a:prstGeom prst="wedgeRoundRectCallout">
          <a:avLst>
            <a:gd name="adj1" fmla="val -54455"/>
            <a:gd name="adj2" fmla="val 1152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時間外時間給＝御社が従業員に支払った時間単価　∵賞与をこ含めないため、上記時間内時間単価より通常は低くなります。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31282;&#30000;&#12288;&#20581;&#24535;/Downloads/R4&#24180;&#24230;&#29256;_&#35373;&#20633;&#35036;&#21161;_&#27096;&#24335;&#12539;&#35352;&#20837;&#20363;&#31561;rev00_2022080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1805K6/Desktop/&#12469;&#12454;&#12472;&#12450;&#12521;&#12499;&#12450;/Round%202/Model&#9733;/20_1m23%20-%20&#9733;JCM/25&#24180;&#20107;&#26989;&#35336;&#30011;/&#9733;REPDO_v2.48_R_25&#24180;JCM&#29992;.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02%20JCM&#35373;&#20633;&#35036;&#21161;\H26&#24180;&#24230;&#25505;&#25246;\45%20&#23455;&#32318;&#22577;&#21578;&amp;&#30906;&#23450;&#26908;&#26619;\&#9320;&#33615;&#21407;&#20919;&#29105;&#65288;&#12496;&#12531;&#12464;&#12521;&#12487;&#12471;&#12517;&#65289;\&#32076;&#36027;&#31934;&#31639;&#35352;&#20837;&#20363;&#12539;&#12501;&#12449;&#12452;&#12522;&#12531;&#12464;&#20363;201511NEW.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1%20CDM_FS/H25/11_FS&#22865;&#32004;&#26360;&#39006;/02%20&#27096;&#24335;&amp;&#21029;&#34920;/H25&#20107;&#21209;&#20966;&#29702;&#35215;&#31243;&#65288;&#21029;&#34920;&#12288;&#26893;&#30000;&#2031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ecjp.sharepoint.com/Users/Ueda/Desktop/26&#24180;&#24230;&#27096;&#24335;/&#23455;&#32318;&#22577;&#21578;/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ecjp.sharepoint.com/01%20CDM_FS/H25/11_FS&#22865;&#32004;&#26360;&#39006;/02%20&#27096;&#24335;&amp;&#21029;&#34920;/H25&#20107;&#21209;&#20966;&#29702;&#35215;&#31243;&#65288;&#21029;&#34920;&#12288;&#26893;&#30000;&#2031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０_表紙"/>
      <sheetName val="1_目次"/>
      <sheetName val="2_更新履歴"/>
      <sheetName val="3_記入例_月次報告(様式1)"/>
      <sheetName val="4_月次報告(様式1)"/>
      <sheetName val="5_A-1.概算調書1回目"/>
      <sheetName val="6_A-1.概算調書1回目(システム出力例)"/>
      <sheetName val="7_A-2.経費内訳"/>
      <sheetName val="8_A-2.経費内訳(システム出力例)"/>
      <sheetName val="9_A-3.概算調書2回目"/>
      <sheetName val="10_A-5.精算調書"/>
      <sheetName val="11_精算調書エコリース"/>
      <sheetName val="12_遅延報告工程表 記入例"/>
      <sheetName val="13_遅延報告工程表 説明付き"/>
      <sheetName val="14_遅延報告工程表(年度内遅延)記入例"/>
      <sheetName val="15_遅延報告工程表(年度内遅延)説明付き"/>
      <sheetName val="16_工事費・設備費　集計表"/>
      <sheetName val="17_工事費・設備費　集計表 (WHT有り)"/>
      <sheetName val="18_労務費集計表"/>
      <sheetName val="19_労務費単価算出表"/>
      <sheetName val="20_業務日誌"/>
      <sheetName val="21_業務日誌(兼務)"/>
      <sheetName val="22_業務日誌(兼務・時間外有)"/>
      <sheetName val="23_旅費集計表"/>
      <sheetName val="24_旅費精算書"/>
      <sheetName val="25_旅費証憑(タクシー利用)"/>
      <sheetName val="26_旅費証憑(搭乗券半券)"/>
      <sheetName val="27_外貨両替計算書"/>
      <sheetName val="28_遂行状況報告書類チェックリスト"/>
      <sheetName val="29_【完了実績報告】チェックリスト"/>
      <sheetName val="30_記入例 GHG排出削減量算定の根拠資料"/>
      <sheetName val="30_例 【●●版】GHG排出削減量算定の根拠資料 (2)"/>
      <sheetName val="31_GHG排出削減量算定の根拠資料"/>
      <sheetName val="32_検査チェックリスト"/>
      <sheetName val="33_検査確認(指摘)事項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Key"/>
      <sheetName val="Guide"/>
      <sheetName val="Sens"/>
      <sheetName val="Track"/>
      <sheetName val="Summary"/>
      <sheetName val="Changes"/>
      <sheetName val="Dashboard"/>
      <sheetName val="提出用"/>
      <sheetName val="Return"/>
      <sheetName val="Input"/>
      <sheetName val="Input_Time"/>
      <sheetName val="Cons"/>
      <sheetName val="Qtrly Calcs"/>
      <sheetName val="Ops"/>
      <sheetName val="Time"/>
      <sheetName val="FS_Q"/>
      <sheetName val="Ann FS"/>
      <sheetName val="Ann USD FS"/>
      <sheetName val="Composite FS"/>
      <sheetName val="O&amp;M Co"/>
      <sheetName val="-&gt;Marubeni ONLY"/>
      <sheetName val="MC input"/>
      <sheetName val="Exposure"/>
      <sheetName val="PATRAC"/>
      <sheetName val="EIRR"/>
      <sheetName val="Exposure Sheet for Ringi"/>
      <sheetName val="ざっくり説明用"/>
      <sheetName val="Business Plan for Ringi"/>
      <sheetName val="Tables for Ringi"/>
      <sheetName val="PATRAC Calculation"/>
      <sheetName val="Exposure Profile"/>
      <sheetName val="Tax Sheet-&gt;"/>
      <sheetName val="Assumption"/>
      <sheetName val="総合採算"/>
      <sheetName val="利用方法"/>
      <sheetName val="税効果"/>
      <sheetName val="前提条件 (記載例)"/>
      <sheetName val="税効果（留意事項）"/>
      <sheetName val="実効税率(州税)"/>
      <sheetName val="F.0 J"/>
      <sheetName val="F.1 J"/>
      <sheetName val="F.2.1 J"/>
      <sheetName val="F.2.2 J"/>
      <sheetName val="G.1 J"/>
      <sheetName val="G.2 J"/>
      <sheetName val="G.3 J"/>
      <sheetName val="G.4 J"/>
      <sheetName val="G.5 J"/>
      <sheetName val="G.6 J"/>
      <sheetName val="G.7 J"/>
      <sheetName val="G.8 J"/>
      <sheetName val="G.9.1 J"/>
      <sheetName val="G.9.2 J"/>
      <sheetName val="H.1 J"/>
      <sheetName val="H.2.1 J"/>
      <sheetName val="H.2.2 J"/>
      <sheetName val="H.3 J"/>
      <sheetName val="H.4 J"/>
      <sheetName val="F.0 R"/>
      <sheetName val="F.1 R"/>
      <sheetName val="F.2.1 R"/>
      <sheetName val="F.2.2 R"/>
      <sheetName val="G.1 R"/>
      <sheetName val="G.2 R"/>
      <sheetName val="G.3 R"/>
      <sheetName val="G.4 R"/>
      <sheetName val="G.5 R"/>
      <sheetName val="G.6 R"/>
      <sheetName val="G.7 R"/>
      <sheetName val="G.8 R"/>
      <sheetName val="G.9.1 R"/>
      <sheetName val="G.9.2 R"/>
      <sheetName val="H.1 R"/>
      <sheetName val="H.2.1 R"/>
      <sheetName val="H.2.2 R"/>
      <sheetName val="H.3 R"/>
      <sheetName val="H.4 R"/>
      <sheetName val="F.0 Q"/>
      <sheetName val="F.1 Q"/>
      <sheetName val="F.2.1 Q"/>
      <sheetName val="F.2.2 Q"/>
      <sheetName val="G.1 Q"/>
      <sheetName val="G.2 Q"/>
      <sheetName val="G.3 Q"/>
      <sheetName val="G.4 Q"/>
      <sheetName val="G.5 Q"/>
      <sheetName val="G.6 Q"/>
      <sheetName val="G.7 Q"/>
      <sheetName val="G.8 Q"/>
      <sheetName val="G.9.1 Q"/>
      <sheetName val="G.9.2 Q"/>
      <sheetName val="H.1 Q"/>
      <sheetName val="H.2.1 Q"/>
      <sheetName val="H.2.2 Q"/>
      <sheetName val="H.3 Q"/>
      <sheetName val="H.4 Q"/>
      <sheetName val="F.0 A"/>
      <sheetName val="F.1 A"/>
      <sheetName val="F.2.1 A"/>
      <sheetName val="F.2.2 A"/>
      <sheetName val="G.1 A"/>
      <sheetName val="G.2 A"/>
      <sheetName val="G.3 A"/>
      <sheetName val="G.4 A"/>
      <sheetName val="G.5 A"/>
      <sheetName val="G.6 A"/>
      <sheetName val="G.7 A"/>
      <sheetName val="G.8 A"/>
      <sheetName val="G.9.1 A"/>
      <sheetName val="G.9.2 A"/>
      <sheetName val="H.1 A"/>
      <sheetName val="H.2.1 A"/>
      <sheetName val="H.2.2 A"/>
      <sheetName val="H.3 A"/>
      <sheetName val="H.4 A"/>
      <sheetName val="★REPDO_v2.48_R_25年JCM用"/>
    </sheetNames>
    <sheetDataSet>
      <sheetData sheetId="0" refreshError="1"/>
      <sheetData sheetId="1" refreshError="1"/>
      <sheetData sheetId="2" refreshError="1"/>
      <sheetData sheetId="3"/>
      <sheetData sheetId="4" refreshError="1"/>
      <sheetData sheetId="5" refreshError="1"/>
      <sheetData sheetId="6" refreshError="1"/>
      <sheetData sheetId="7">
        <row r="24">
          <cell r="F24">
            <v>8.6999999999999994E-2</v>
          </cell>
        </row>
        <row r="25">
          <cell r="F25">
            <v>6.5110084414482142E-2</v>
          </cell>
          <cell r="M25">
            <v>2</v>
          </cell>
        </row>
        <row r="102">
          <cell r="F102">
            <v>0</v>
          </cell>
        </row>
      </sheetData>
      <sheetData sheetId="8" refreshError="1"/>
      <sheetData sheetId="9">
        <row r="393">
          <cell r="E393" t="str">
            <v>Bidder EIRR</v>
          </cell>
          <cell r="F393">
            <v>4.4607350230216988E-2</v>
          </cell>
        </row>
        <row r="437">
          <cell r="F437">
            <v>4.3414321541786205E-2</v>
          </cell>
        </row>
        <row r="470">
          <cell r="F470">
            <v>4.5805874466896074E-2</v>
          </cell>
        </row>
        <row r="668">
          <cell r="F668">
            <v>3.6003628373146065E-2</v>
          </cell>
        </row>
      </sheetData>
      <sheetData sheetId="10">
        <row r="1">
          <cell r="A1" t="str">
            <v>Project : Rabigh - 300 MW</v>
          </cell>
        </row>
        <row r="6">
          <cell r="F6">
            <v>2</v>
          </cell>
        </row>
        <row r="10">
          <cell r="F10" t="str">
            <v>Rabigh - 300 MW</v>
          </cell>
        </row>
        <row r="11">
          <cell r="F11" t="str">
            <v>KSA</v>
          </cell>
        </row>
        <row r="12">
          <cell r="F12" t="str">
            <v>SPPC</v>
          </cell>
        </row>
        <row r="13">
          <cell r="F13" t="str">
            <v>Bid Model</v>
          </cell>
        </row>
        <row r="14">
          <cell r="F14" t="str">
            <v>'000 SAR</v>
          </cell>
        </row>
        <row r="15">
          <cell r="F15" t="str">
            <v>'000 USD</v>
          </cell>
        </row>
        <row r="16">
          <cell r="F16" t="str">
            <v>SAR</v>
          </cell>
        </row>
        <row r="17">
          <cell r="F17" t="str">
            <v>USD</v>
          </cell>
        </row>
        <row r="23">
          <cell r="F23">
            <v>43831</v>
          </cell>
        </row>
        <row r="28">
          <cell r="F28">
            <v>44043</v>
          </cell>
        </row>
        <row r="34">
          <cell r="F34">
            <v>44712</v>
          </cell>
        </row>
        <row r="37">
          <cell r="F37">
            <v>44713</v>
          </cell>
        </row>
        <row r="38">
          <cell r="F38">
            <v>44895</v>
          </cell>
        </row>
        <row r="40">
          <cell r="F40">
            <v>53843</v>
          </cell>
        </row>
        <row r="42">
          <cell r="F42">
            <v>53843</v>
          </cell>
        </row>
        <row r="49">
          <cell r="E49" t="str">
            <v>Marubeni</v>
          </cell>
        </row>
        <row r="50">
          <cell r="E50" t="str">
            <v>Aljomaih</v>
          </cell>
        </row>
        <row r="51">
          <cell r="E51" t="str">
            <v>Sponsor 3</v>
          </cell>
        </row>
        <row r="52">
          <cell r="E52" t="str">
            <v>Sponsor 4</v>
          </cell>
        </row>
        <row r="56">
          <cell r="F56">
            <v>1</v>
          </cell>
        </row>
        <row r="71">
          <cell r="F71">
            <v>0.02</v>
          </cell>
        </row>
        <row r="72">
          <cell r="F72">
            <v>0.02</v>
          </cell>
        </row>
        <row r="74">
          <cell r="F74">
            <v>3.75</v>
          </cell>
        </row>
        <row r="221">
          <cell r="F221">
            <v>682776.82266148878</v>
          </cell>
        </row>
        <row r="752">
          <cell r="F752" t="str">
            <v>P50</v>
          </cell>
        </row>
        <row r="753">
          <cell r="F753" t="str">
            <v>P50</v>
          </cell>
        </row>
        <row r="754">
          <cell r="F754" t="str">
            <v>P50</v>
          </cell>
        </row>
        <row r="755">
          <cell r="F755">
            <v>1</v>
          </cell>
        </row>
        <row r="756">
          <cell r="F756">
            <v>1</v>
          </cell>
        </row>
        <row r="757">
          <cell r="F757" t="str">
            <v>P50</v>
          </cell>
        </row>
        <row r="759">
          <cell r="F759" t="str">
            <v>P50</v>
          </cell>
        </row>
        <row r="1059">
          <cell r="F1059">
            <v>52.289470280959641</v>
          </cell>
        </row>
        <row r="1064">
          <cell r="F1064">
            <v>9.1308954875035155</v>
          </cell>
        </row>
        <row r="1096">
          <cell r="F1096">
            <v>0.65</v>
          </cell>
        </row>
        <row r="1097">
          <cell r="F1097">
            <v>0.85</v>
          </cell>
        </row>
        <row r="1106">
          <cell r="E1106" t="str">
            <v>Domestic commercial loan</v>
          </cell>
        </row>
        <row r="1107">
          <cell r="E1107" t="str">
            <v xml:space="preserve">Multilateral funding </v>
          </cell>
        </row>
        <row r="1108">
          <cell r="E1108" t="str">
            <v>ESF Facility (not used)</v>
          </cell>
        </row>
        <row r="1109">
          <cell r="E1109" t="str">
            <v>Foreign commercial loan</v>
          </cell>
        </row>
        <row r="1498">
          <cell r="C1498" t="str">
            <v>Standby debt</v>
          </cell>
        </row>
        <row r="1602">
          <cell r="E1602" t="str">
            <v>EBL</v>
          </cell>
        </row>
        <row r="1603">
          <cell r="E1603" t="str">
            <v>Share capital (excl min equity)</v>
          </cell>
        </row>
        <row r="1604">
          <cell r="E1604" t="str">
            <v xml:space="preserve">SHL </v>
          </cell>
        </row>
        <row r="1609">
          <cell r="E1609" t="str">
            <v>Minimum equity</v>
          </cell>
        </row>
        <row r="1666">
          <cell r="C1666" t="str">
            <v xml:space="preserve">Refinancing </v>
          </cell>
        </row>
        <row r="1669">
          <cell r="F1669">
            <v>1</v>
          </cell>
        </row>
        <row r="1677">
          <cell r="F1677">
            <v>46538</v>
          </cell>
        </row>
        <row r="1759">
          <cell r="C1759" t="str">
            <v>Second Refinancing (Not used)</v>
          </cell>
        </row>
        <row r="1761">
          <cell r="F1761">
            <v>0</v>
          </cell>
        </row>
        <row r="1762">
          <cell r="F1762">
            <v>4.2588583416606278</v>
          </cell>
        </row>
        <row r="1767">
          <cell r="F1767">
            <v>48365</v>
          </cell>
        </row>
        <row r="1883">
          <cell r="F1883">
            <v>0.501</v>
          </cell>
        </row>
        <row r="1890">
          <cell r="F1890">
            <v>0.10020000000000001</v>
          </cell>
        </row>
        <row r="1927">
          <cell r="F1927">
            <v>0</v>
          </cell>
        </row>
        <row r="1929">
          <cell r="F1929">
            <v>3.5930553682877099E-2</v>
          </cell>
        </row>
        <row r="1932">
          <cell r="F1932">
            <v>0</v>
          </cell>
        </row>
        <row r="2050">
          <cell r="F2050">
            <v>12</v>
          </cell>
        </row>
        <row r="2052">
          <cell r="F2052">
            <v>30</v>
          </cell>
        </row>
        <row r="2053">
          <cell r="F2053">
            <v>365</v>
          </cell>
        </row>
        <row r="2054">
          <cell r="F2054">
            <v>360</v>
          </cell>
        </row>
        <row r="2057">
          <cell r="F2057">
            <v>1000</v>
          </cell>
        </row>
        <row r="2058">
          <cell r="F2058">
            <v>1000000</v>
          </cell>
        </row>
        <row r="2060">
          <cell r="F2060">
            <v>1E-4</v>
          </cell>
        </row>
        <row r="2061">
          <cell r="F2061">
            <v>1E-3</v>
          </cell>
        </row>
        <row r="2062">
          <cell r="F2062">
            <v>0.01</v>
          </cell>
        </row>
        <row r="2063">
          <cell r="F2063">
            <v>0.1</v>
          </cell>
        </row>
        <row r="2064">
          <cell r="F2064">
            <v>1</v>
          </cell>
        </row>
        <row r="2065">
          <cell r="F2065">
            <v>3</v>
          </cell>
        </row>
        <row r="2066">
          <cell r="F2066">
            <v>6</v>
          </cell>
        </row>
        <row r="2073">
          <cell r="F2073">
            <v>5</v>
          </cell>
        </row>
        <row r="2088">
          <cell r="F2088">
            <v>27</v>
          </cell>
        </row>
      </sheetData>
      <sheetData sheetId="11">
        <row r="100">
          <cell r="E100" t="str">
            <v>Overall S-curve check</v>
          </cell>
        </row>
      </sheetData>
      <sheetData sheetId="12">
        <row r="11">
          <cell r="E11" t="str">
            <v>EPC costs</v>
          </cell>
        </row>
        <row r="21">
          <cell r="J21">
            <v>0</v>
          </cell>
          <cell r="K21">
            <v>0</v>
          </cell>
          <cell r="L21">
            <v>0</v>
          </cell>
          <cell r="M21">
            <v>0</v>
          </cell>
          <cell r="N21">
            <v>0</v>
          </cell>
          <cell r="O21">
            <v>0</v>
          </cell>
          <cell r="P21">
            <v>0</v>
          </cell>
          <cell r="Q21">
            <v>81188.824582910514</v>
          </cell>
          <cell r="R21">
            <v>29128.65979350634</v>
          </cell>
          <cell r="S21">
            <v>55833.274295962648</v>
          </cell>
          <cell r="T21">
            <v>55944.24739338721</v>
          </cell>
          <cell r="U21">
            <v>56091.053620651881</v>
          </cell>
          <cell r="V21">
            <v>56213.429148515519</v>
          </cell>
          <cell r="W21">
            <v>56262.189013614799</v>
          </cell>
          <cell r="X21">
            <v>56468.946563561127</v>
          </cell>
          <cell r="Y21">
            <v>70215.475092117762</v>
          </cell>
          <cell r="Z21">
            <v>56753.643445043075</v>
          </cell>
          <cell r="AA21">
            <v>71336.901318907156</v>
          </cell>
          <cell r="AB21">
            <v>22902.745869796763</v>
          </cell>
          <cell r="AC21">
            <v>16121.870848710007</v>
          </cell>
          <cell r="AD21">
            <v>9271.0371765333402</v>
          </cell>
          <cell r="AE21">
            <v>9338.0236784112694</v>
          </cell>
          <cell r="AF21">
            <v>9297.5042817787726</v>
          </cell>
          <cell r="AG21">
            <v>4256.0348306115675</v>
          </cell>
          <cell r="AH21">
            <v>4264.0492920349006</v>
          </cell>
          <cell r="AI21">
            <v>4102.3879660774328</v>
          </cell>
          <cell r="AJ21">
            <v>4267.8909835255217</v>
          </cell>
          <cell r="AK21">
            <v>4214.4832424750457</v>
          </cell>
          <cell r="AL21">
            <v>19403.017659387453</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row>
        <row r="1257">
          <cell r="D1257" t="str">
            <v>Standby Equity</v>
          </cell>
        </row>
      </sheetData>
      <sheetData sheetId="13">
        <row r="24">
          <cell r="J24">
            <v>0</v>
          </cell>
          <cell r="K24">
            <v>0</v>
          </cell>
          <cell r="L24">
            <v>0</v>
          </cell>
          <cell r="M24">
            <v>0</v>
          </cell>
          <cell r="N24">
            <v>0</v>
          </cell>
          <cell r="O24">
            <v>0</v>
          </cell>
          <cell r="P24">
            <v>0</v>
          </cell>
          <cell r="Q24">
            <v>0</v>
          </cell>
          <cell r="R24">
            <v>0</v>
          </cell>
          <cell r="S24">
            <v>17005.183939625065</v>
          </cell>
          <cell r="T24">
            <v>11119.046518409539</v>
          </cell>
          <cell r="U24">
            <v>9157.3310357755672</v>
          </cell>
          <cell r="V24">
            <v>12658.924394098056</v>
          </cell>
          <cell r="W24">
            <v>12142.950384629321</v>
          </cell>
          <cell r="X24">
            <v>11115.847633112791</v>
          </cell>
          <cell r="Y24">
            <v>9145.7283564251029</v>
          </cell>
          <cell r="Z24">
            <v>12661.406355874358</v>
          </cell>
          <cell r="AA24">
            <v>12152.558659194454</v>
          </cell>
          <cell r="AB24">
            <v>11106.995440314215</v>
          </cell>
          <cell r="AC24">
            <v>9134.7131882453632</v>
          </cell>
          <cell r="AD24">
            <v>12719.949790034383</v>
          </cell>
          <cell r="AE24">
            <v>12162.275195580911</v>
          </cell>
          <cell r="AF24">
            <v>11098.506067250019</v>
          </cell>
          <cell r="AG24">
            <v>9123.7002275672494</v>
          </cell>
          <cell r="AH24">
            <v>12239.055251129479</v>
          </cell>
          <cell r="AI24">
            <v>12171.669484882304</v>
          </cell>
          <cell r="AJ24">
            <v>11090.086427027229</v>
          </cell>
          <cell r="AK24">
            <v>9112.8475475909054</v>
          </cell>
          <cell r="AL24">
            <v>531083.18781884538</v>
          </cell>
          <cell r="AM24">
            <v>11913.800476005634</v>
          </cell>
          <cell r="AN24">
            <v>10813.933290000214</v>
          </cell>
          <cell r="AO24">
            <v>8831.687194869648</v>
          </cell>
          <cell r="AP24">
            <v>12357.115069362819</v>
          </cell>
          <cell r="AQ24">
            <v>11919.8635518714</v>
          </cell>
          <cell r="AR24">
            <v>10801.791233729431</v>
          </cell>
          <cell r="AS24">
            <v>8817.015445877083</v>
          </cell>
          <cell r="AT24">
            <v>12369.473773913607</v>
          </cell>
          <cell r="AU24">
            <v>11918.07147819796</v>
          </cell>
          <cell r="AV24">
            <v>10789.75954786803</v>
          </cell>
          <cell r="AW24">
            <v>8802.2163043422061</v>
          </cell>
          <cell r="AX24">
            <v>12381.619775599276</v>
          </cell>
          <cell r="AY24">
            <v>11916.105389290271</v>
          </cell>
          <cell r="AZ24">
            <v>10777.584149609946</v>
          </cell>
          <cell r="BA24">
            <v>8787.2368782405556</v>
          </cell>
          <cell r="BB24">
            <v>12394.893775282275</v>
          </cell>
          <cell r="BC24">
            <v>11914.093408404789</v>
          </cell>
          <cell r="BD24">
            <v>10765.374394138003</v>
          </cell>
          <cell r="BE24">
            <v>8772.0069014465225</v>
          </cell>
          <cell r="BF24">
            <v>12368.238252032666</v>
          </cell>
          <cell r="BG24">
            <v>11911.884481569792</v>
          </cell>
          <cell r="BH24">
            <v>10753.034076422484</v>
          </cell>
          <cell r="BI24">
            <v>8756.9440724266042</v>
          </cell>
          <cell r="BJ24">
            <v>12358.325648876742</v>
          </cell>
          <cell r="BK24">
            <v>11909.70165531669</v>
          </cell>
          <cell r="BL24">
            <v>10740.684980496382</v>
          </cell>
          <cell r="BM24">
            <v>8741.6461706965674</v>
          </cell>
          <cell r="BN24">
            <v>12370.116997703926</v>
          </cell>
          <cell r="BO24">
            <v>11907.483476841977</v>
          </cell>
          <cell r="BP24">
            <v>10728.304733051275</v>
          </cell>
          <cell r="BQ24">
            <v>8726.2623506730997</v>
          </cell>
          <cell r="BR24">
            <v>12381.53137797564</v>
          </cell>
          <cell r="BS24">
            <v>11905.417405982706</v>
          </cell>
          <cell r="BT24">
            <v>10716.054737619979</v>
          </cell>
          <cell r="BU24">
            <v>8710.7639366809326</v>
          </cell>
          <cell r="BV24">
            <v>12391.736585737273</v>
          </cell>
          <cell r="BW24">
            <v>11903.517258996722</v>
          </cell>
          <cell r="BX24">
            <v>10703.942260433572</v>
          </cell>
          <cell r="BY24">
            <v>8695.6535253436705</v>
          </cell>
          <cell r="BZ24">
            <v>12405.301938771801</v>
          </cell>
          <cell r="CA24">
            <v>11901.68525306083</v>
          </cell>
          <cell r="CB24">
            <v>10691.888216974503</v>
          </cell>
          <cell r="CC24">
            <v>8680.3657063551345</v>
          </cell>
          <cell r="CD24">
            <v>12422.310745772716</v>
          </cell>
          <cell r="CE24">
            <v>11899.954909261216</v>
          </cell>
          <cell r="CF24">
            <v>10679.913766822605</v>
          </cell>
          <cell r="CG24">
            <v>8665.087266509272</v>
          </cell>
          <cell r="CH24">
            <v>12487.670026539794</v>
          </cell>
          <cell r="CI24">
            <v>11892.010507692808</v>
          </cell>
          <cell r="CJ24">
            <v>10668.048313174802</v>
          </cell>
          <cell r="CK24">
            <v>8649.6683451287681</v>
          </cell>
          <cell r="CL24">
            <v>12505.057111778229</v>
          </cell>
          <cell r="CM24">
            <v>11884.207259959703</v>
          </cell>
          <cell r="CN24">
            <v>10656.274813119178</v>
          </cell>
          <cell r="CO24">
            <v>8634.6008124182717</v>
          </cell>
          <cell r="CP24">
            <v>12523.435852388469</v>
          </cell>
          <cell r="CQ24">
            <v>11876.411036003308</v>
          </cell>
          <cell r="CR24">
            <v>10644.444897465184</v>
          </cell>
          <cell r="CS24">
            <v>8619.2547676465438</v>
          </cell>
          <cell r="CT24">
            <v>12539.669602439324</v>
          </cell>
          <cell r="CU24">
            <v>11868.687042298661</v>
          </cell>
          <cell r="CV24">
            <v>10632.613151252599</v>
          </cell>
          <cell r="CW24">
            <v>8603.8418428878922</v>
          </cell>
          <cell r="CX24">
            <v>12555.705773071513</v>
          </cell>
          <cell r="CY24">
            <v>11861.066479314199</v>
          </cell>
          <cell r="CZ24">
            <v>10620.805388586068</v>
          </cell>
          <cell r="DA24">
            <v>8588.2171420271079</v>
          </cell>
          <cell r="DB24">
            <v>12573.02360116156</v>
          </cell>
          <cell r="DC24">
            <v>11853.753248751536</v>
          </cell>
          <cell r="DD24">
            <v>10609.194781561011</v>
          </cell>
          <cell r="DE24">
            <v>8573.0255907610099</v>
          </cell>
          <cell r="DF24">
            <v>12577.72881829532</v>
          </cell>
          <cell r="DG24">
            <v>11846.565450280863</v>
          </cell>
          <cell r="DH24">
            <v>10597.644300297343</v>
          </cell>
          <cell r="DI24">
            <v>8557.6539133412534</v>
          </cell>
          <cell r="DJ24">
            <v>12568.930139657801</v>
          </cell>
          <cell r="DK24">
            <v>11839.526847843917</v>
          </cell>
          <cell r="DL24">
            <v>10586.144750075331</v>
          </cell>
          <cell r="DM24">
            <v>8549.4945792826529</v>
          </cell>
          <cell r="DN24">
            <v>12574.387891263108</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row>
        <row r="26">
          <cell r="J26">
            <v>0</v>
          </cell>
          <cell r="K26">
            <v>0</v>
          </cell>
          <cell r="L26">
            <v>0</v>
          </cell>
          <cell r="M26">
            <v>0</v>
          </cell>
          <cell r="N26">
            <v>0</v>
          </cell>
          <cell r="O26">
            <v>0</v>
          </cell>
          <cell r="P26">
            <v>0</v>
          </cell>
          <cell r="Q26">
            <v>0</v>
          </cell>
          <cell r="R26">
            <v>0</v>
          </cell>
          <cell r="S26">
            <v>17005.183939625065</v>
          </cell>
          <cell r="T26">
            <v>11119.046518409539</v>
          </cell>
          <cell r="U26">
            <v>9157.3310357755672</v>
          </cell>
          <cell r="V26">
            <v>12658.924394098056</v>
          </cell>
          <cell r="W26">
            <v>12142.950384629321</v>
          </cell>
          <cell r="X26">
            <v>11115.847633112791</v>
          </cell>
          <cell r="Y26">
            <v>9145.7283564251029</v>
          </cell>
          <cell r="Z26">
            <v>12661.406355874358</v>
          </cell>
          <cell r="AA26">
            <v>12152.558659194454</v>
          </cell>
          <cell r="AB26">
            <v>11106.995440314215</v>
          </cell>
          <cell r="AC26">
            <v>9134.7131882453632</v>
          </cell>
          <cell r="AD26">
            <v>12719.949790034383</v>
          </cell>
          <cell r="AE26">
            <v>12162.275195580911</v>
          </cell>
          <cell r="AF26">
            <v>11098.506067250019</v>
          </cell>
          <cell r="AG26">
            <v>9123.7002275672494</v>
          </cell>
          <cell r="AH26">
            <v>12239.055251129479</v>
          </cell>
          <cell r="AI26">
            <v>12171.783409427011</v>
          </cell>
          <cell r="AJ26">
            <v>11090.305461175551</v>
          </cell>
          <cell r="AK26">
            <v>9113.1502917477956</v>
          </cell>
          <cell r="AL26">
            <v>522923.9513027817</v>
          </cell>
          <cell r="AM26">
            <v>11913.996023265747</v>
          </cell>
          <cell r="AN26">
            <v>10814.141421104483</v>
          </cell>
          <cell r="AO26">
            <v>8831.9209767825814</v>
          </cell>
          <cell r="AP26">
            <v>12326.748670282341</v>
          </cell>
          <cell r="AQ26">
            <v>11920.058778955919</v>
          </cell>
          <cell r="AR26">
            <v>10801.999286592614</v>
          </cell>
          <cell r="AS26">
            <v>8817.246710440877</v>
          </cell>
          <cell r="AT26">
            <v>12340.259097592745</v>
          </cell>
          <cell r="AU26">
            <v>11918.266381494184</v>
          </cell>
          <cell r="AV26">
            <v>10789.967520532431</v>
          </cell>
          <cell r="AW26">
            <v>8802.4476084159796</v>
          </cell>
          <cell r="AX26">
            <v>12353.516175560922</v>
          </cell>
          <cell r="AY26">
            <v>11916.299954136241</v>
          </cell>
          <cell r="AZ26">
            <v>10777.792042580246</v>
          </cell>
          <cell r="BA26">
            <v>8787.4682480968186</v>
          </cell>
          <cell r="BB26">
            <v>12367.93013539845</v>
          </cell>
          <cell r="BC26">
            <v>11914.287682942639</v>
          </cell>
          <cell r="BD26">
            <v>10765.582228537351</v>
          </cell>
          <cell r="BE26">
            <v>8772.240891059455</v>
          </cell>
          <cell r="BF26">
            <v>12380.573028377483</v>
          </cell>
          <cell r="BG26">
            <v>11912.0784301641</v>
          </cell>
          <cell r="BH26">
            <v>10753.241283428279</v>
          </cell>
          <cell r="BI26">
            <v>8757.1750094142189</v>
          </cell>
          <cell r="BJ26">
            <v>12330.340557295802</v>
          </cell>
          <cell r="BK26">
            <v>11909.895315437601</v>
          </cell>
          <cell r="BL26">
            <v>10740.892100328909</v>
          </cell>
          <cell r="BM26">
            <v>8741.877127666723</v>
          </cell>
          <cell r="BN26">
            <v>12343.228400342003</v>
          </cell>
          <cell r="BO26">
            <v>11907.676832056201</v>
          </cell>
          <cell r="BP26">
            <v>10728.511781111765</v>
          </cell>
          <cell r="BQ26">
            <v>8726.4933448317079</v>
          </cell>
          <cell r="BR26">
            <v>12355.79334811748</v>
          </cell>
          <cell r="BS26">
            <v>11905.610452600658</v>
          </cell>
          <cell r="BT26">
            <v>10716.261700852083</v>
          </cell>
          <cell r="BU26">
            <v>8710.9975133586686</v>
          </cell>
          <cell r="BV26">
            <v>12367.154977224873</v>
          </cell>
          <cell r="BW26">
            <v>11903.709966952689</v>
          </cell>
          <cell r="BX26">
            <v>10704.149144874576</v>
          </cell>
          <cell r="BY26">
            <v>8695.8845715485822</v>
          </cell>
          <cell r="BZ26">
            <v>12382.007134420161</v>
          </cell>
          <cell r="CA26">
            <v>11901.877609449235</v>
          </cell>
          <cell r="CB26">
            <v>10692.094962658804</v>
          </cell>
          <cell r="CC26">
            <v>8680.5967303828256</v>
          </cell>
          <cell r="CD26">
            <v>12392.087135962227</v>
          </cell>
          <cell r="CE26">
            <v>11900.146909915306</v>
          </cell>
          <cell r="CF26">
            <v>10680.120419400129</v>
          </cell>
          <cell r="CG26">
            <v>8665.3182483518394</v>
          </cell>
          <cell r="CH26">
            <v>12440.742899580955</v>
          </cell>
          <cell r="CI26">
            <v>11892.202148091763</v>
          </cell>
          <cell r="CJ26">
            <v>10668.255393956109</v>
          </cell>
          <cell r="CK26">
            <v>8649.9023601138251</v>
          </cell>
          <cell r="CL26">
            <v>12489.618466107357</v>
          </cell>
          <cell r="CM26">
            <v>11884.398498698842</v>
          </cell>
          <cell r="CN26">
            <v>10656.481758710068</v>
          </cell>
          <cell r="CO26">
            <v>8634.8321805148753</v>
          </cell>
          <cell r="CP26">
            <v>12509.605740149171</v>
          </cell>
          <cell r="CQ26">
            <v>11876.601863641368</v>
          </cell>
          <cell r="CR26">
            <v>10644.651703447484</v>
          </cell>
          <cell r="CS26">
            <v>8619.4860482083168</v>
          </cell>
          <cell r="CT26">
            <v>12528.389671126155</v>
          </cell>
          <cell r="CU26">
            <v>11868.877438876165</v>
          </cell>
          <cell r="CV26">
            <v>10632.819797986822</v>
          </cell>
          <cell r="CW26">
            <v>8604.0730202733212</v>
          </cell>
          <cell r="CX26">
            <v>12545.973514336083</v>
          </cell>
          <cell r="CY26">
            <v>11861.256433193241</v>
          </cell>
          <cell r="CZ26">
            <v>10621.011879567506</v>
          </cell>
          <cell r="DA26">
            <v>8588.4507839367834</v>
          </cell>
          <cell r="DB26">
            <v>12564.863305584195</v>
          </cell>
          <cell r="DC26">
            <v>11853.942734628235</v>
          </cell>
          <cell r="DD26">
            <v>10609.401101000458</v>
          </cell>
          <cell r="DE26">
            <v>8573.2565554845187</v>
          </cell>
          <cell r="DF26">
            <v>12576.032955313411</v>
          </cell>
          <cell r="DG26">
            <v>11846.754451767843</v>
          </cell>
          <cell r="DH26">
            <v>10597.850146001414</v>
          </cell>
          <cell r="DI26">
            <v>8557.8844685947533</v>
          </cell>
          <cell r="DJ26">
            <v>12567.181799175538</v>
          </cell>
          <cell r="DK26">
            <v>11839.715423176598</v>
          </cell>
          <cell r="DL26">
            <v>10586.350327223983</v>
          </cell>
          <cell r="DM26">
            <v>8549.6154193062266</v>
          </cell>
          <cell r="DN26">
            <v>12572.36708437332</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row>
        <row r="80">
          <cell r="F80">
            <v>603294.12184006092</v>
          </cell>
        </row>
        <row r="856">
          <cell r="F856">
            <v>524989.60209093941</v>
          </cell>
        </row>
        <row r="869">
          <cell r="F869">
            <v>21676.26285483106</v>
          </cell>
        </row>
        <row r="876">
          <cell r="F876">
            <v>510103.32933919958</v>
          </cell>
        </row>
        <row r="877">
          <cell r="F877">
            <v>693977.81670224085</v>
          </cell>
        </row>
        <row r="2335">
          <cell r="F2335">
            <v>750316.50819543411</v>
          </cell>
        </row>
      </sheetData>
      <sheetData sheetId="14">
        <row r="551">
          <cell r="E551" t="str">
            <v>PV of operating costs vs operating charge - check</v>
          </cell>
        </row>
      </sheetData>
      <sheetData sheetId="15"/>
      <sheetData sheetId="16">
        <row r="201">
          <cell r="E201" t="str">
            <v>Negative cash balance check</v>
          </cell>
        </row>
      </sheetData>
      <sheetData sheetId="17">
        <row r="201">
          <cell r="E201" t="str">
            <v>Negative cash balance check - Ann FS</v>
          </cell>
        </row>
      </sheetData>
      <sheetData sheetId="18">
        <row r="201">
          <cell r="E201" t="str">
            <v>Negative cash balance check - Ann FS - Ann USD FS</v>
          </cell>
        </row>
      </sheetData>
      <sheetData sheetId="19">
        <row r="201">
          <cell r="E201" t="str">
            <v>Negative cash balance check - Ann FS - Composite FS</v>
          </cell>
        </row>
      </sheetData>
      <sheetData sheetId="20" refreshError="1"/>
      <sheetData sheetId="21" refreshError="1"/>
      <sheetData sheetId="22" refreshError="1"/>
      <sheetData sheetId="23" refreshError="1"/>
      <sheetData sheetId="24" refreshError="1"/>
      <sheetData sheetId="25">
        <row r="125">
          <cell r="D125" t="str">
            <v>EIRR</v>
          </cell>
        </row>
      </sheetData>
      <sheetData sheetId="26" refreshError="1"/>
      <sheetData sheetId="27" refreshError="1"/>
      <sheetData sheetId="28" refreshError="1"/>
      <sheetData sheetId="29" refreshError="1"/>
      <sheetData sheetId="30">
        <row r="38">
          <cell r="A38" t="str">
            <v>ｾｰﾙｽ&amp;ﾏｰｹﾃｨﾝｸﾞ/ﾌｧｲﾅﾝｽ</v>
          </cell>
          <cell r="B38" t="str">
            <v>安定収益型</v>
          </cell>
          <cell r="C38" t="str">
            <v>資源権益</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34">
          <cell r="C34" t="str">
            <v>LCOE</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ow r="34">
          <cell r="E34">
            <v>6.3811383417010896</v>
          </cell>
        </row>
      </sheetData>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ow r="34">
          <cell r="E34">
            <v>0</v>
          </cell>
        </row>
      </sheetData>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ow r="34">
          <cell r="E34">
            <v>0</v>
          </cell>
        </row>
      </sheetData>
      <sheetData sheetId="112" refreshError="1"/>
      <sheetData sheetId="113" refreshError="1"/>
      <sheetData sheetId="114" refreshError="1"/>
      <sheetData sheetId="115" refreshError="1"/>
      <sheetData sheetId="1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ルール"/>
      <sheetName val="按分ルール"/>
      <sheetName val="目次 "/>
      <sheetName val="精算調書"/>
      <sheetName val="原価管理票①（冷凍機）"/>
      <sheetName val="冷凍機輸入諸費用"/>
      <sheetName val="原価管理票②（冷却塔）"/>
      <sheetName val="冷却塔輸入諸費用"/>
      <sheetName val="原価管理表③（モニタリング機器）"/>
      <sheetName val="モニ_労務"/>
      <sheetName val="旅費積算表"/>
      <sheetName val="モニ_旅費"/>
      <sheetName val="事務費_労務費"/>
      <sheetName val="事務費_旅費積算表"/>
      <sheetName val="事務費_旅費"/>
      <sheetName val="業務従事日誌"/>
      <sheetName val="人件費単価算出表"/>
      <sheetName val="【共通】為替レート"/>
    </sheetNames>
    <sheetDataSet>
      <sheetData sheetId="0"/>
      <sheetData sheetId="1"/>
      <sheetData sheetId="2"/>
      <sheetData sheetId="3"/>
      <sheetData sheetId="4"/>
      <sheetData sheetId="5"/>
      <sheetData sheetId="6"/>
      <sheetData sheetId="7"/>
      <sheetData sheetId="8"/>
      <sheetData sheetId="9"/>
      <sheetData sheetId="10"/>
      <sheetData sheetId="11">
        <row r="5">
          <cell r="E5" t="str">
            <v>奥田　敏宏</v>
          </cell>
        </row>
        <row r="6">
          <cell r="E6" t="str">
            <v>バングラデシュ、ダッカ</v>
          </cell>
        </row>
        <row r="7">
          <cell r="E7" t="str">
            <v>モニタリング現地調査、打合せ</v>
          </cell>
        </row>
        <row r="8">
          <cell r="E8">
            <v>42236</v>
          </cell>
          <cell r="H8">
            <v>42241</v>
          </cell>
        </row>
        <row r="11">
          <cell r="R11">
            <v>98605</v>
          </cell>
        </row>
      </sheetData>
      <sheetData sheetId="12"/>
      <sheetData sheetId="13"/>
      <sheetData sheetId="14"/>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v>0</v>
          </cell>
          <cell r="B5">
            <v>1</v>
          </cell>
          <cell r="C5" t="str">
            <v>R021708501</v>
          </cell>
          <cell r="D5">
            <v>771490</v>
          </cell>
          <cell r="E5">
            <v>12350114</v>
          </cell>
          <cell r="F5">
            <v>246950</v>
          </cell>
          <cell r="G5">
            <v>6740</v>
          </cell>
          <cell r="H5">
            <v>599000</v>
          </cell>
          <cell r="I5">
            <v>379000</v>
          </cell>
        </row>
        <row r="6">
          <cell r="A6">
            <v>0</v>
          </cell>
          <cell r="B6">
            <v>2</v>
          </cell>
          <cell r="C6" t="str">
            <v>B030004101</v>
          </cell>
          <cell r="D6">
            <v>18028226</v>
          </cell>
          <cell r="E6">
            <v>5967432</v>
          </cell>
          <cell r="F6">
            <v>594008</v>
          </cell>
          <cell r="G6">
            <v>3499600</v>
          </cell>
          <cell r="H6">
            <v>0</v>
          </cell>
          <cell r="I6">
            <v>70000</v>
          </cell>
        </row>
        <row r="7">
          <cell r="A7">
            <v>0</v>
          </cell>
          <cell r="B7">
            <v>3</v>
          </cell>
          <cell r="C7" t="str">
            <v>B030019801</v>
          </cell>
          <cell r="D7">
            <v>4391316</v>
          </cell>
          <cell r="E7">
            <v>1302600</v>
          </cell>
          <cell r="F7">
            <v>1659140</v>
          </cell>
          <cell r="G7">
            <v>650000</v>
          </cell>
          <cell r="H7">
            <v>62000</v>
          </cell>
          <cell r="I7">
            <v>82000</v>
          </cell>
        </row>
        <row r="8">
          <cell r="A8">
            <v>0</v>
          </cell>
          <cell r="B8">
            <v>4</v>
          </cell>
          <cell r="C8" t="str">
            <v>B030019901</v>
          </cell>
          <cell r="D8">
            <v>4366624</v>
          </cell>
          <cell r="E8">
            <v>2526500</v>
          </cell>
          <cell r="F8">
            <v>2576168</v>
          </cell>
          <cell r="G8">
            <v>2186000</v>
          </cell>
          <cell r="H8">
            <v>469000</v>
          </cell>
          <cell r="I8">
            <v>233000</v>
          </cell>
        </row>
        <row r="9">
          <cell r="A9">
            <v>0</v>
          </cell>
          <cell r="B9">
            <v>5</v>
          </cell>
          <cell r="C9" t="str">
            <v>B030020101</v>
          </cell>
          <cell r="D9">
            <v>9247444</v>
          </cell>
          <cell r="E9">
            <v>4213200</v>
          </cell>
          <cell r="F9">
            <v>3278280</v>
          </cell>
          <cell r="G9">
            <v>1360000</v>
          </cell>
          <cell r="H9">
            <v>124000</v>
          </cell>
          <cell r="I9">
            <v>33000</v>
          </cell>
        </row>
        <row r="10">
          <cell r="A10">
            <v>0</v>
          </cell>
          <cell r="B10">
            <v>6</v>
          </cell>
          <cell r="C10" t="str">
            <v>B030020201</v>
          </cell>
          <cell r="D10">
            <v>5636325</v>
          </cell>
          <cell r="E10">
            <v>1778000</v>
          </cell>
          <cell r="F10">
            <v>1599080</v>
          </cell>
          <cell r="G10">
            <v>1036000</v>
          </cell>
          <cell r="H10">
            <v>0</v>
          </cell>
          <cell r="I10">
            <v>33000</v>
          </cell>
        </row>
        <row r="11">
          <cell r="A11">
            <v>0</v>
          </cell>
          <cell r="B11">
            <v>7</v>
          </cell>
          <cell r="C11" t="str">
            <v>B030021601</v>
          </cell>
          <cell r="D11">
            <v>11984590</v>
          </cell>
          <cell r="E11">
            <v>7260400</v>
          </cell>
          <cell r="F11">
            <v>6781038</v>
          </cell>
          <cell r="G11">
            <v>4444000</v>
          </cell>
          <cell r="H11">
            <v>996000</v>
          </cell>
          <cell r="I11">
            <v>523500</v>
          </cell>
        </row>
        <row r="12">
          <cell r="A12">
            <v>0</v>
          </cell>
          <cell r="B12">
            <v>8</v>
          </cell>
          <cell r="C12" t="str">
            <v>B030023901</v>
          </cell>
          <cell r="D12">
            <v>45542000</v>
          </cell>
          <cell r="E12">
            <v>0</v>
          </cell>
          <cell r="F12">
            <v>0</v>
          </cell>
          <cell r="G12">
            <v>0</v>
          </cell>
          <cell r="H12">
            <v>0</v>
          </cell>
          <cell r="I12">
            <v>0</v>
          </cell>
        </row>
        <row r="13">
          <cell r="A13">
            <v>0</v>
          </cell>
          <cell r="B13">
            <v>9</v>
          </cell>
          <cell r="C13" t="str">
            <v>B031000101</v>
          </cell>
          <cell r="D13">
            <v>2010893</v>
          </cell>
          <cell r="E13">
            <v>566900</v>
          </cell>
          <cell r="F13">
            <v>409477</v>
          </cell>
          <cell r="G13">
            <v>336800</v>
          </cell>
          <cell r="H13">
            <v>162000</v>
          </cell>
          <cell r="I13">
            <v>42400</v>
          </cell>
        </row>
        <row r="14">
          <cell r="A14">
            <v>0</v>
          </cell>
          <cell r="B14">
            <v>10</v>
          </cell>
          <cell r="C14" t="str">
            <v>B031010301</v>
          </cell>
          <cell r="D14">
            <v>3154990</v>
          </cell>
          <cell r="E14">
            <v>797800</v>
          </cell>
          <cell r="F14">
            <v>215229</v>
          </cell>
          <cell r="G14">
            <v>613500</v>
          </cell>
          <cell r="H14">
            <v>298000</v>
          </cell>
          <cell r="I14">
            <v>79600</v>
          </cell>
        </row>
        <row r="15">
          <cell r="A15">
            <v>0</v>
          </cell>
          <cell r="B15">
            <v>11</v>
          </cell>
          <cell r="C15" t="str">
            <v>B031011301</v>
          </cell>
          <cell r="D15">
            <v>7915702</v>
          </cell>
          <cell r="E15">
            <v>1863400</v>
          </cell>
          <cell r="F15">
            <v>1005058</v>
          </cell>
          <cell r="G15">
            <v>1560000</v>
          </cell>
          <cell r="H15">
            <v>596000</v>
          </cell>
          <cell r="I15">
            <v>105200</v>
          </cell>
        </row>
        <row r="16">
          <cell r="A16">
            <v>0</v>
          </cell>
          <cell r="B16">
            <v>12</v>
          </cell>
          <cell r="C16" t="str">
            <v>B031018901</v>
          </cell>
          <cell r="D16">
            <v>5950894</v>
          </cell>
          <cell r="E16">
            <v>2654980</v>
          </cell>
          <cell r="F16">
            <v>884954</v>
          </cell>
          <cell r="G16">
            <v>709600</v>
          </cell>
          <cell r="H16">
            <v>0</v>
          </cell>
          <cell r="I16">
            <v>242400</v>
          </cell>
        </row>
        <row r="17">
          <cell r="A17">
            <v>0</v>
          </cell>
          <cell r="B17">
            <v>13</v>
          </cell>
          <cell r="C17" t="str">
            <v>B031025901</v>
          </cell>
          <cell r="D17">
            <v>5560599</v>
          </cell>
          <cell r="E17">
            <v>820080</v>
          </cell>
          <cell r="F17">
            <v>951744</v>
          </cell>
          <cell r="G17">
            <v>1546000</v>
          </cell>
          <cell r="H17">
            <v>447000</v>
          </cell>
          <cell r="I17">
            <v>123100</v>
          </cell>
        </row>
        <row r="18">
          <cell r="A18">
            <v>0</v>
          </cell>
          <cell r="B18">
            <v>14</v>
          </cell>
          <cell r="C18" t="str">
            <v>B031045101</v>
          </cell>
          <cell r="D18">
            <v>2524176</v>
          </cell>
          <cell r="E18">
            <v>646400</v>
          </cell>
          <cell r="F18">
            <v>1005866</v>
          </cell>
          <cell r="G18">
            <v>281900</v>
          </cell>
          <cell r="H18">
            <v>116000</v>
          </cell>
          <cell r="I18">
            <v>53400</v>
          </cell>
        </row>
        <row r="19">
          <cell r="A19">
            <v>0</v>
          </cell>
          <cell r="B19">
            <v>15</v>
          </cell>
          <cell r="C19" t="str">
            <v>B031045201</v>
          </cell>
          <cell r="D19">
            <v>4096686</v>
          </cell>
          <cell r="E19">
            <v>753000</v>
          </cell>
          <cell r="F19">
            <v>1199310</v>
          </cell>
          <cell r="G19">
            <v>732000</v>
          </cell>
          <cell r="H19">
            <v>56000</v>
          </cell>
          <cell r="I19">
            <v>47000</v>
          </cell>
        </row>
        <row r="20">
          <cell r="A20">
            <v>0</v>
          </cell>
          <cell r="B20">
            <v>16</v>
          </cell>
          <cell r="C20" t="str">
            <v>B031045202</v>
          </cell>
          <cell r="D20">
            <v>3962686</v>
          </cell>
          <cell r="E20">
            <v>753000</v>
          </cell>
          <cell r="F20">
            <v>1199310</v>
          </cell>
          <cell r="G20">
            <v>732000</v>
          </cell>
          <cell r="H20">
            <v>56000</v>
          </cell>
          <cell r="I20">
            <v>47000</v>
          </cell>
        </row>
        <row r="21">
          <cell r="A21">
            <v>0</v>
          </cell>
          <cell r="B21">
            <v>17</v>
          </cell>
          <cell r="C21" t="str">
            <v>B031048501</v>
          </cell>
          <cell r="D21">
            <v>4366710</v>
          </cell>
          <cell r="E21">
            <v>722400</v>
          </cell>
          <cell r="F21">
            <v>876767</v>
          </cell>
          <cell r="G21">
            <v>1680000</v>
          </cell>
          <cell r="H21">
            <v>357000</v>
          </cell>
          <cell r="I21">
            <v>49400</v>
          </cell>
        </row>
        <row r="22">
          <cell r="A22">
            <v>0</v>
          </cell>
          <cell r="B22">
            <v>18</v>
          </cell>
          <cell r="C22" t="str">
            <v>B031051701</v>
          </cell>
          <cell r="D22">
            <v>13674000</v>
          </cell>
          <cell r="E22">
            <v>0</v>
          </cell>
          <cell r="F22">
            <v>0</v>
          </cell>
          <cell r="G22">
            <v>0</v>
          </cell>
          <cell r="H22">
            <v>0</v>
          </cell>
          <cell r="I22">
            <v>0</v>
          </cell>
        </row>
        <row r="23">
          <cell r="A23">
            <v>0</v>
          </cell>
          <cell r="B23">
            <v>19</v>
          </cell>
          <cell r="C23" t="str">
            <v>B031065701</v>
          </cell>
          <cell r="D23">
            <v>13619158</v>
          </cell>
          <cell r="E23">
            <v>3498800</v>
          </cell>
          <cell r="F23">
            <v>546742</v>
          </cell>
          <cell r="G23">
            <v>1380000</v>
          </cell>
          <cell r="H23">
            <v>656000</v>
          </cell>
          <cell r="I23">
            <v>247200</v>
          </cell>
        </row>
        <row r="24">
          <cell r="A24">
            <v>0</v>
          </cell>
          <cell r="B24">
            <v>20</v>
          </cell>
          <cell r="C24" t="str">
            <v>B031066101</v>
          </cell>
          <cell r="D24">
            <v>5756579</v>
          </cell>
          <cell r="E24">
            <v>1121400</v>
          </cell>
          <cell r="F24">
            <v>273371</v>
          </cell>
          <cell r="G24">
            <v>690000</v>
          </cell>
          <cell r="H24">
            <v>376000</v>
          </cell>
          <cell r="I24">
            <v>140600</v>
          </cell>
        </row>
        <row r="25">
          <cell r="A25">
            <v>0</v>
          </cell>
          <cell r="B25">
            <v>21</v>
          </cell>
          <cell r="C25" t="str">
            <v>B031066102</v>
          </cell>
          <cell r="D25">
            <v>6981579</v>
          </cell>
          <cell r="E25">
            <v>1121400</v>
          </cell>
          <cell r="F25">
            <v>273371</v>
          </cell>
          <cell r="G25">
            <v>690000</v>
          </cell>
          <cell r="H25">
            <v>376000</v>
          </cell>
          <cell r="I25">
            <v>140600</v>
          </cell>
        </row>
        <row r="26">
          <cell r="A26">
            <v>0</v>
          </cell>
          <cell r="B26">
            <v>22</v>
          </cell>
          <cell r="C26" t="str">
            <v>B031100301</v>
          </cell>
          <cell r="D26">
            <v>16630176</v>
          </cell>
          <cell r="E26">
            <v>2049220</v>
          </cell>
          <cell r="F26">
            <v>539012</v>
          </cell>
          <cell r="G26">
            <v>1398000</v>
          </cell>
          <cell r="H26">
            <v>928000</v>
          </cell>
          <cell r="I26">
            <v>116900</v>
          </cell>
        </row>
        <row r="27">
          <cell r="A27">
            <v>0</v>
          </cell>
          <cell r="B27">
            <v>23</v>
          </cell>
          <cell r="C27" t="str">
            <v>B031108401</v>
          </cell>
          <cell r="D27">
            <v>11137758</v>
          </cell>
          <cell r="E27">
            <v>2242800</v>
          </cell>
          <cell r="F27">
            <v>546742</v>
          </cell>
          <cell r="G27">
            <v>2148000</v>
          </cell>
          <cell r="H27">
            <v>752000</v>
          </cell>
          <cell r="I27">
            <v>281200</v>
          </cell>
        </row>
        <row r="28">
          <cell r="A28">
            <v>0</v>
          </cell>
          <cell r="B28">
            <v>24</v>
          </cell>
          <cell r="C28" t="str">
            <v>B031114601</v>
          </cell>
          <cell r="D28">
            <v>20096026</v>
          </cell>
          <cell r="E28">
            <v>3031600</v>
          </cell>
          <cell r="F28">
            <v>3284820</v>
          </cell>
          <cell r="G28">
            <v>4536000</v>
          </cell>
          <cell r="H28">
            <v>828000</v>
          </cell>
          <cell r="I28">
            <v>247200</v>
          </cell>
        </row>
        <row r="29">
          <cell r="A29">
            <v>0</v>
          </cell>
          <cell r="B29">
            <v>25</v>
          </cell>
          <cell r="C29" t="str">
            <v>B031118801</v>
          </cell>
          <cell r="D29">
            <v>5095098</v>
          </cell>
          <cell r="E29">
            <v>1231500</v>
          </cell>
          <cell r="F29">
            <v>742020</v>
          </cell>
          <cell r="G29">
            <v>1508250</v>
          </cell>
          <cell r="H29">
            <v>705000</v>
          </cell>
          <cell r="I29">
            <v>175000</v>
          </cell>
        </row>
        <row r="30">
          <cell r="A30">
            <v>0</v>
          </cell>
          <cell r="B30">
            <v>26</v>
          </cell>
          <cell r="C30" t="str">
            <v>B031119601</v>
          </cell>
          <cell r="D30">
            <v>4397374</v>
          </cell>
          <cell r="E30">
            <v>1240400</v>
          </cell>
          <cell r="F30">
            <v>944444</v>
          </cell>
          <cell r="G30">
            <v>673600</v>
          </cell>
          <cell r="H30">
            <v>232000</v>
          </cell>
          <cell r="I30">
            <v>140800</v>
          </cell>
        </row>
        <row r="31">
          <cell r="A31">
            <v>0</v>
          </cell>
          <cell r="B31">
            <v>27</v>
          </cell>
          <cell r="C31" t="str">
            <v>B031120701</v>
          </cell>
          <cell r="D31">
            <v>2479687</v>
          </cell>
          <cell r="E31">
            <v>623900</v>
          </cell>
          <cell r="F31">
            <v>472222</v>
          </cell>
          <cell r="G31">
            <v>336800</v>
          </cell>
          <cell r="H31">
            <v>170000</v>
          </cell>
          <cell r="I31">
            <v>157370</v>
          </cell>
        </row>
        <row r="32">
          <cell r="A32">
            <v>0</v>
          </cell>
          <cell r="B32">
            <v>28</v>
          </cell>
          <cell r="C32" t="str">
            <v>B031141401</v>
          </cell>
          <cell r="D32">
            <v>3178961</v>
          </cell>
          <cell r="E32">
            <v>1564100</v>
          </cell>
          <cell r="F32">
            <v>536138</v>
          </cell>
          <cell r="G32">
            <v>354800</v>
          </cell>
          <cell r="H32">
            <v>0</v>
          </cell>
          <cell r="I32">
            <v>73200</v>
          </cell>
        </row>
        <row r="33">
          <cell r="A33">
            <v>0</v>
          </cell>
          <cell r="B33">
            <v>29</v>
          </cell>
          <cell r="C33" t="str">
            <v>B031142101</v>
          </cell>
          <cell r="D33">
            <v>9340390</v>
          </cell>
          <cell r="E33">
            <v>1260500</v>
          </cell>
          <cell r="F33">
            <v>683904</v>
          </cell>
          <cell r="G33">
            <v>942000</v>
          </cell>
          <cell r="H33">
            <v>0</v>
          </cell>
          <cell r="I33">
            <v>0</v>
          </cell>
        </row>
        <row r="34">
          <cell r="A34">
            <v>0</v>
          </cell>
          <cell r="B34">
            <v>30</v>
          </cell>
          <cell r="C34" t="str">
            <v>B031145101</v>
          </cell>
          <cell r="D34">
            <v>5299884</v>
          </cell>
          <cell r="E34">
            <v>1189000</v>
          </cell>
          <cell r="F34">
            <v>1006276</v>
          </cell>
          <cell r="G34">
            <v>673600</v>
          </cell>
          <cell r="H34">
            <v>364000</v>
          </cell>
          <cell r="I34">
            <v>636800</v>
          </cell>
        </row>
        <row r="35">
          <cell r="A35">
            <v>0</v>
          </cell>
          <cell r="B35">
            <v>31</v>
          </cell>
          <cell r="C35" t="str">
            <v>B031145201</v>
          </cell>
          <cell r="D35">
            <v>8023379</v>
          </cell>
          <cell r="E35">
            <v>1121400</v>
          </cell>
          <cell r="F35">
            <v>273371</v>
          </cell>
          <cell r="G35">
            <v>690000</v>
          </cell>
          <cell r="H35">
            <v>328000</v>
          </cell>
          <cell r="I35">
            <v>123600</v>
          </cell>
        </row>
        <row r="36">
          <cell r="A36">
            <v>0</v>
          </cell>
          <cell r="B36">
            <v>32</v>
          </cell>
          <cell r="C36" t="str">
            <v>B031145202</v>
          </cell>
          <cell r="D36">
            <v>3967374</v>
          </cell>
          <cell r="E36">
            <v>1240400</v>
          </cell>
          <cell r="F36">
            <v>944444</v>
          </cell>
          <cell r="G36">
            <v>673600</v>
          </cell>
          <cell r="H36">
            <v>232000</v>
          </cell>
          <cell r="I36">
            <v>106800</v>
          </cell>
        </row>
        <row r="37">
          <cell r="A37">
            <v>0</v>
          </cell>
          <cell r="B37">
            <v>33</v>
          </cell>
          <cell r="C37" t="str">
            <v>B031145203</v>
          </cell>
          <cell r="D37">
            <v>5818689</v>
          </cell>
          <cell r="E37">
            <v>948100</v>
          </cell>
          <cell r="F37">
            <v>221728</v>
          </cell>
          <cell r="G37">
            <v>613500</v>
          </cell>
          <cell r="H37">
            <v>0</v>
          </cell>
          <cell r="I37">
            <v>52600</v>
          </cell>
        </row>
        <row r="38">
          <cell r="A38">
            <v>0</v>
          </cell>
          <cell r="B38">
            <v>34</v>
          </cell>
          <cell r="C38" t="str">
            <v>B031148501</v>
          </cell>
          <cell r="D38">
            <v>6138016</v>
          </cell>
          <cell r="E38">
            <v>1883100</v>
          </cell>
          <cell r="F38">
            <v>2756454</v>
          </cell>
          <cell r="G38">
            <v>845700</v>
          </cell>
          <cell r="H38">
            <v>348000</v>
          </cell>
          <cell r="I38">
            <v>160200</v>
          </cell>
        </row>
        <row r="39">
          <cell r="A39">
            <v>0</v>
          </cell>
          <cell r="B39">
            <v>35</v>
          </cell>
          <cell r="C39" t="str">
            <v>B031148502</v>
          </cell>
          <cell r="D39">
            <v>4029344</v>
          </cell>
          <cell r="E39">
            <v>1255400</v>
          </cell>
          <cell r="F39">
            <v>1837636</v>
          </cell>
          <cell r="G39">
            <v>563800</v>
          </cell>
          <cell r="H39">
            <v>232000</v>
          </cell>
          <cell r="I39">
            <v>106800</v>
          </cell>
        </row>
        <row r="40">
          <cell r="A40">
            <v>0</v>
          </cell>
          <cell r="B40">
            <v>36</v>
          </cell>
          <cell r="C40" t="str">
            <v>B031157801</v>
          </cell>
          <cell r="D40">
            <v>993690</v>
          </cell>
          <cell r="E40">
            <v>16316288</v>
          </cell>
          <cell r="F40">
            <v>423990</v>
          </cell>
          <cell r="G40">
            <v>6146</v>
          </cell>
          <cell r="H40">
            <v>564000</v>
          </cell>
          <cell r="I40">
            <v>66000</v>
          </cell>
        </row>
        <row r="41">
          <cell r="A41">
            <v>0</v>
          </cell>
          <cell r="B41">
            <v>37</v>
          </cell>
          <cell r="C41" t="str">
            <v>B031158001</v>
          </cell>
          <cell r="D41">
            <v>6256158</v>
          </cell>
          <cell r="E41">
            <v>1395600</v>
          </cell>
          <cell r="F41">
            <v>1072602</v>
          </cell>
          <cell r="G41">
            <v>673600</v>
          </cell>
          <cell r="H41">
            <v>354000</v>
          </cell>
          <cell r="I41">
            <v>106800</v>
          </cell>
        </row>
        <row r="42">
          <cell r="A42">
            <v>0</v>
          </cell>
          <cell r="B42">
            <v>38</v>
          </cell>
          <cell r="C42" t="str">
            <v>B031158101</v>
          </cell>
          <cell r="D42">
            <v>5299884</v>
          </cell>
          <cell r="E42">
            <v>1269200</v>
          </cell>
          <cell r="F42">
            <v>1006276</v>
          </cell>
          <cell r="G42">
            <v>673600</v>
          </cell>
          <cell r="H42">
            <v>354000</v>
          </cell>
          <cell r="I42">
            <v>256800</v>
          </cell>
        </row>
        <row r="43">
          <cell r="A43">
            <v>0</v>
          </cell>
          <cell r="B43">
            <v>39</v>
          </cell>
          <cell r="C43" t="str">
            <v>B031158201</v>
          </cell>
          <cell r="D43">
            <v>5299884</v>
          </cell>
          <cell r="E43">
            <v>1269200</v>
          </cell>
          <cell r="F43">
            <v>1006276</v>
          </cell>
          <cell r="G43">
            <v>673600</v>
          </cell>
          <cell r="H43">
            <v>354000</v>
          </cell>
          <cell r="I43">
            <v>206800</v>
          </cell>
        </row>
        <row r="44">
          <cell r="A44">
            <v>0</v>
          </cell>
          <cell r="B44">
            <v>40</v>
          </cell>
          <cell r="C44" t="str">
            <v>B031163901</v>
          </cell>
          <cell r="D44">
            <v>6295884</v>
          </cell>
          <cell r="E44">
            <v>1269200</v>
          </cell>
          <cell r="F44">
            <v>1006276</v>
          </cell>
          <cell r="G44">
            <v>673600</v>
          </cell>
          <cell r="H44">
            <v>354000</v>
          </cell>
          <cell r="I44">
            <v>106800</v>
          </cell>
        </row>
        <row r="45">
          <cell r="A45">
            <v>0</v>
          </cell>
          <cell r="B45">
            <v>41</v>
          </cell>
          <cell r="C45" t="str">
            <v>B031164001</v>
          </cell>
          <cell r="D45">
            <v>5779102</v>
          </cell>
          <cell r="E45">
            <v>1863400</v>
          </cell>
          <cell r="F45">
            <v>1005058</v>
          </cell>
          <cell r="G45">
            <v>2328000</v>
          </cell>
          <cell r="H45">
            <v>744000</v>
          </cell>
          <cell r="I45">
            <v>105200</v>
          </cell>
        </row>
        <row r="46">
          <cell r="A46">
            <v>0</v>
          </cell>
          <cell r="B46">
            <v>42</v>
          </cell>
          <cell r="C46" t="str">
            <v>B031164201</v>
          </cell>
          <cell r="D46">
            <v>5408702</v>
          </cell>
          <cell r="E46">
            <v>3327400</v>
          </cell>
          <cell r="F46">
            <v>1005058</v>
          </cell>
          <cell r="G46">
            <v>1560000</v>
          </cell>
          <cell r="H46">
            <v>744000</v>
          </cell>
          <cell r="I46">
            <v>83200</v>
          </cell>
        </row>
        <row r="47">
          <cell r="A47">
            <v>0</v>
          </cell>
          <cell r="B47">
            <v>43</v>
          </cell>
          <cell r="C47" t="str">
            <v>B031166801</v>
          </cell>
          <cell r="D47">
            <v>7726918</v>
          </cell>
          <cell r="E47">
            <v>4319000</v>
          </cell>
          <cell r="F47">
            <v>1205872</v>
          </cell>
          <cell r="G47">
            <v>4670000</v>
          </cell>
          <cell r="H47">
            <v>870000</v>
          </cell>
          <cell r="I47">
            <v>108000</v>
          </cell>
        </row>
        <row r="48">
          <cell r="A48">
            <v>0</v>
          </cell>
          <cell r="B48">
            <v>44</v>
          </cell>
          <cell r="C48" t="str">
            <v>B031170601</v>
          </cell>
          <cell r="D48">
            <v>10863014</v>
          </cell>
          <cell r="E48">
            <v>4670200</v>
          </cell>
          <cell r="F48">
            <v>703810</v>
          </cell>
          <cell r="G48">
            <v>4773000</v>
          </cell>
          <cell r="H48">
            <v>208000</v>
          </cell>
          <cell r="I48">
            <v>184000</v>
          </cell>
        </row>
        <row r="49">
          <cell r="A49">
            <v>0</v>
          </cell>
          <cell r="B49">
            <v>45</v>
          </cell>
          <cell r="C49" t="str">
            <v>B031172001</v>
          </cell>
          <cell r="D49">
            <v>4389884</v>
          </cell>
          <cell r="E49">
            <v>1364200</v>
          </cell>
          <cell r="F49">
            <v>1006276</v>
          </cell>
          <cell r="G49">
            <v>673600</v>
          </cell>
          <cell r="H49">
            <v>354000</v>
          </cell>
          <cell r="I49">
            <v>140800</v>
          </cell>
        </row>
        <row r="50">
          <cell r="A50">
            <v>0</v>
          </cell>
          <cell r="B50">
            <v>46</v>
          </cell>
          <cell r="C50" t="str">
            <v>B031176701</v>
          </cell>
          <cell r="D50">
            <v>12460100</v>
          </cell>
          <cell r="E50">
            <v>3498800</v>
          </cell>
          <cell r="F50">
            <v>1260872</v>
          </cell>
          <cell r="G50">
            <v>1686000</v>
          </cell>
          <cell r="H50">
            <v>1144000</v>
          </cell>
          <cell r="I50">
            <v>91600</v>
          </cell>
        </row>
        <row r="51">
          <cell r="A51">
            <v>0</v>
          </cell>
          <cell r="B51">
            <v>47</v>
          </cell>
          <cell r="C51" t="str">
            <v>B031181501</v>
          </cell>
          <cell r="D51">
            <v>5975964</v>
          </cell>
          <cell r="E51">
            <v>1299000</v>
          </cell>
          <cell r="F51">
            <v>1998850</v>
          </cell>
          <cell r="G51">
            <v>1220000</v>
          </cell>
          <cell r="H51">
            <v>0</v>
          </cell>
          <cell r="I51">
            <v>119000</v>
          </cell>
        </row>
        <row r="52">
          <cell r="A52">
            <v>0</v>
          </cell>
          <cell r="B52">
            <v>48</v>
          </cell>
          <cell r="C52" t="str">
            <v>B031186301</v>
          </cell>
          <cell r="D52">
            <v>41793708</v>
          </cell>
          <cell r="E52">
            <v>5597000</v>
          </cell>
          <cell r="F52">
            <v>5163816</v>
          </cell>
          <cell r="G52">
            <v>3860000</v>
          </cell>
          <cell r="H52">
            <v>938000</v>
          </cell>
          <cell r="I52">
            <v>136000</v>
          </cell>
        </row>
        <row r="53">
          <cell r="A53">
            <v>0</v>
          </cell>
          <cell r="B53">
            <v>49</v>
          </cell>
          <cell r="C53" t="str">
            <v>B031192401</v>
          </cell>
          <cell r="D53">
            <v>3365436</v>
          </cell>
          <cell r="E53">
            <v>2930500</v>
          </cell>
          <cell r="F53">
            <v>1847397</v>
          </cell>
          <cell r="G53">
            <v>1760000</v>
          </cell>
          <cell r="H53">
            <v>444000</v>
          </cell>
          <cell r="I53">
            <v>67000</v>
          </cell>
        </row>
        <row r="54">
          <cell r="A54">
            <v>0</v>
          </cell>
          <cell r="B54">
            <v>50</v>
          </cell>
          <cell r="C54" t="str">
            <v>B031193901</v>
          </cell>
          <cell r="D54">
            <v>6623084</v>
          </cell>
          <cell r="E54">
            <v>1374000</v>
          </cell>
          <cell r="F54">
            <v>1037324</v>
          </cell>
          <cell r="G54">
            <v>673600</v>
          </cell>
          <cell r="H54">
            <v>0</v>
          </cell>
          <cell r="I54">
            <v>0</v>
          </cell>
        </row>
        <row r="55">
          <cell r="A55">
            <v>0</v>
          </cell>
          <cell r="B55">
            <v>51</v>
          </cell>
          <cell r="C55" t="str">
            <v>B031201402</v>
          </cell>
          <cell r="D55">
            <v>8245248</v>
          </cell>
          <cell r="E55">
            <v>6195200</v>
          </cell>
          <cell r="F55">
            <v>5052336</v>
          </cell>
          <cell r="G55">
            <v>3860000</v>
          </cell>
          <cell r="H55">
            <v>938000</v>
          </cell>
          <cell r="I55">
            <v>112000</v>
          </cell>
        </row>
        <row r="56">
          <cell r="A56">
            <v>0</v>
          </cell>
          <cell r="B56">
            <v>52</v>
          </cell>
          <cell r="C56" t="str">
            <v>B031201701</v>
          </cell>
          <cell r="D56">
            <v>2187942</v>
          </cell>
          <cell r="E56">
            <v>634600</v>
          </cell>
          <cell r="F56">
            <v>503138</v>
          </cell>
          <cell r="G56">
            <v>336800</v>
          </cell>
          <cell r="H56">
            <v>177000</v>
          </cell>
          <cell r="I56">
            <v>42400</v>
          </cell>
        </row>
        <row r="57">
          <cell r="A57">
            <v>0</v>
          </cell>
          <cell r="B57">
            <v>53</v>
          </cell>
          <cell r="C57" t="str">
            <v>B031202901</v>
          </cell>
          <cell r="D57">
            <v>6318158</v>
          </cell>
          <cell r="E57">
            <v>1395600</v>
          </cell>
          <cell r="F57">
            <v>1072602</v>
          </cell>
          <cell r="G57">
            <v>673600</v>
          </cell>
          <cell r="H57">
            <v>0</v>
          </cell>
          <cell r="I57">
            <v>106800</v>
          </cell>
        </row>
        <row r="58">
          <cell r="A58">
            <v>0</v>
          </cell>
          <cell r="B58">
            <v>54</v>
          </cell>
          <cell r="C58" t="str">
            <v>B031208201</v>
          </cell>
          <cell r="D58">
            <v>6457588</v>
          </cell>
          <cell r="E58">
            <v>1674800</v>
          </cell>
          <cell r="F58">
            <v>269506</v>
          </cell>
          <cell r="G58">
            <v>663000</v>
          </cell>
          <cell r="H58">
            <v>100000</v>
          </cell>
          <cell r="I58">
            <v>58450</v>
          </cell>
        </row>
        <row r="59">
          <cell r="A59">
            <v>0</v>
          </cell>
          <cell r="B59">
            <v>55</v>
          </cell>
          <cell r="C59" t="str">
            <v>B031219701</v>
          </cell>
          <cell r="D59">
            <v>1196408</v>
          </cell>
          <cell r="E59">
            <v>432000</v>
          </cell>
          <cell r="F59">
            <v>399770</v>
          </cell>
          <cell r="G59">
            <v>522000</v>
          </cell>
          <cell r="H59">
            <v>0</v>
          </cell>
          <cell r="I59">
            <v>33000</v>
          </cell>
        </row>
        <row r="60">
          <cell r="A60">
            <v>0</v>
          </cell>
          <cell r="B60">
            <v>56</v>
          </cell>
          <cell r="C60" t="str">
            <v>B031220501</v>
          </cell>
          <cell r="D60">
            <v>4850591</v>
          </cell>
          <cell r="E60">
            <v>1062800</v>
          </cell>
          <cell r="F60">
            <v>271799</v>
          </cell>
          <cell r="G60">
            <v>690000</v>
          </cell>
          <cell r="H60">
            <v>0</v>
          </cell>
          <cell r="I60">
            <v>58450</v>
          </cell>
        </row>
        <row r="61">
          <cell r="A61">
            <v>0</v>
          </cell>
          <cell r="B61">
            <v>57</v>
          </cell>
          <cell r="C61" t="str">
            <v>B031221501</v>
          </cell>
          <cell r="D61">
            <v>6235922</v>
          </cell>
          <cell r="E61">
            <v>3128200</v>
          </cell>
          <cell r="F61">
            <v>1072276</v>
          </cell>
          <cell r="G61">
            <v>709600</v>
          </cell>
          <cell r="H61">
            <v>0</v>
          </cell>
          <cell r="I61">
            <v>146400</v>
          </cell>
        </row>
        <row r="62">
          <cell r="A62">
            <v>0</v>
          </cell>
          <cell r="B62">
            <v>58</v>
          </cell>
          <cell r="C62" t="str">
            <v>B031222701</v>
          </cell>
          <cell r="D62">
            <v>5487192</v>
          </cell>
          <cell r="E62">
            <v>4034700</v>
          </cell>
          <cell r="F62">
            <v>2607388</v>
          </cell>
          <cell r="G62">
            <v>1930000</v>
          </cell>
          <cell r="H62">
            <v>0</v>
          </cell>
          <cell r="I62">
            <v>105550</v>
          </cell>
        </row>
        <row r="63">
          <cell r="A63">
            <v>0</v>
          </cell>
          <cell r="B63">
            <v>59</v>
          </cell>
          <cell r="C63" t="str">
            <v>B031227801</v>
          </cell>
          <cell r="D63">
            <v>7153405</v>
          </cell>
          <cell r="E63">
            <v>3649500</v>
          </cell>
          <cell r="F63">
            <v>664700</v>
          </cell>
          <cell r="G63">
            <v>3783400</v>
          </cell>
          <cell r="H63">
            <v>100000</v>
          </cell>
          <cell r="I63">
            <v>0</v>
          </cell>
        </row>
        <row r="64">
          <cell r="A64">
            <v>0</v>
          </cell>
          <cell r="B64">
            <v>60</v>
          </cell>
          <cell r="C64" t="str">
            <v>B031229701</v>
          </cell>
          <cell r="D64">
            <v>9232190</v>
          </cell>
          <cell r="E64">
            <v>1260500</v>
          </cell>
          <cell r="F64">
            <v>683904</v>
          </cell>
          <cell r="G64">
            <v>906000</v>
          </cell>
          <cell r="H64">
            <v>0</v>
          </cell>
          <cell r="I64">
            <v>97450</v>
          </cell>
        </row>
        <row r="65">
          <cell r="A65">
            <v>0</v>
          </cell>
          <cell r="B65">
            <v>61</v>
          </cell>
          <cell r="C65" t="str">
            <v>B031234301</v>
          </cell>
          <cell r="D65">
            <v>3174935</v>
          </cell>
          <cell r="E65">
            <v>674200</v>
          </cell>
          <cell r="F65">
            <v>800295</v>
          </cell>
          <cell r="G65">
            <v>568500</v>
          </cell>
          <cell r="H65">
            <v>0</v>
          </cell>
          <cell r="I65">
            <v>48910</v>
          </cell>
        </row>
        <row r="66">
          <cell r="A66">
            <v>0</v>
          </cell>
          <cell r="B66">
            <v>62</v>
          </cell>
          <cell r="C66" t="str">
            <v>B031237201</v>
          </cell>
          <cell r="D66">
            <v>5299884</v>
          </cell>
          <cell r="E66">
            <v>1269200</v>
          </cell>
          <cell r="F66">
            <v>1006276</v>
          </cell>
          <cell r="G66">
            <v>673600</v>
          </cell>
          <cell r="H66">
            <v>0</v>
          </cell>
          <cell r="I66">
            <v>514800</v>
          </cell>
        </row>
        <row r="67">
          <cell r="A67">
            <v>0</v>
          </cell>
          <cell r="B67">
            <v>63</v>
          </cell>
          <cell r="C67" t="str">
            <v>B031237501</v>
          </cell>
          <cell r="D67">
            <v>5299884</v>
          </cell>
          <cell r="E67">
            <v>1269200</v>
          </cell>
          <cell r="F67">
            <v>1006276</v>
          </cell>
          <cell r="G67">
            <v>673600</v>
          </cell>
          <cell r="H67">
            <v>0</v>
          </cell>
          <cell r="I67">
            <v>334800</v>
          </cell>
        </row>
        <row r="68">
          <cell r="A68">
            <v>0</v>
          </cell>
          <cell r="B68">
            <v>64</v>
          </cell>
          <cell r="C68" t="str">
            <v>B031239101</v>
          </cell>
          <cell r="D68">
            <v>20386000</v>
          </cell>
          <cell r="E68">
            <v>81000</v>
          </cell>
          <cell r="F68">
            <v>0</v>
          </cell>
          <cell r="G68">
            <v>0</v>
          </cell>
          <cell r="H68">
            <v>0</v>
          </cell>
          <cell r="I68">
            <v>0</v>
          </cell>
        </row>
        <row r="69">
          <cell r="A69">
            <v>0</v>
          </cell>
          <cell r="B69">
            <v>65</v>
          </cell>
          <cell r="C69" t="str">
            <v>B031240101</v>
          </cell>
          <cell r="D69">
            <v>3957858</v>
          </cell>
          <cell r="E69">
            <v>876800</v>
          </cell>
          <cell r="F69">
            <v>219187</v>
          </cell>
          <cell r="G69">
            <v>613500</v>
          </cell>
          <cell r="H69">
            <v>0</v>
          </cell>
          <cell r="I69">
            <v>52600</v>
          </cell>
        </row>
        <row r="70">
          <cell r="A70">
            <v>0</v>
          </cell>
          <cell r="B70">
            <v>66</v>
          </cell>
          <cell r="C70" t="str">
            <v>B031241201</v>
          </cell>
          <cell r="D70">
            <v>3811686</v>
          </cell>
          <cell r="E70">
            <v>1396000</v>
          </cell>
          <cell r="F70">
            <v>1199310</v>
          </cell>
          <cell r="G70">
            <v>732000</v>
          </cell>
          <cell r="H70">
            <v>0</v>
          </cell>
          <cell r="I70">
            <v>27000</v>
          </cell>
        </row>
        <row r="71">
          <cell r="A71">
            <v>0</v>
          </cell>
          <cell r="B71">
            <v>67</v>
          </cell>
          <cell r="C71" t="str">
            <v>B031242501</v>
          </cell>
          <cell r="D71">
            <v>23932016</v>
          </cell>
          <cell r="E71">
            <v>5695000</v>
          </cell>
          <cell r="F71">
            <v>4091116</v>
          </cell>
          <cell r="G71">
            <v>2580000</v>
          </cell>
          <cell r="H71">
            <v>0</v>
          </cell>
          <cell r="I71">
            <v>395800</v>
          </cell>
        </row>
        <row r="72">
          <cell r="A72">
            <v>0</v>
          </cell>
          <cell r="B72">
            <v>68</v>
          </cell>
          <cell r="C72" t="str">
            <v>B031248401</v>
          </cell>
          <cell r="D72">
            <v>2081687</v>
          </cell>
          <cell r="E72">
            <v>623900</v>
          </cell>
          <cell r="F72">
            <v>472222</v>
          </cell>
          <cell r="G72">
            <v>336800</v>
          </cell>
          <cell r="H72">
            <v>0</v>
          </cell>
          <cell r="I72">
            <v>53400</v>
          </cell>
        </row>
        <row r="73">
          <cell r="A73">
            <v>0</v>
          </cell>
          <cell r="B73">
            <v>69</v>
          </cell>
          <cell r="C73" t="str">
            <v>B031248501</v>
          </cell>
          <cell r="D73">
            <v>4701325</v>
          </cell>
          <cell r="E73">
            <v>587000</v>
          </cell>
          <cell r="F73">
            <v>1599080</v>
          </cell>
          <cell r="G73">
            <v>976000</v>
          </cell>
          <cell r="H73">
            <v>0</v>
          </cell>
          <cell r="I73">
            <v>44000</v>
          </cell>
        </row>
        <row r="74">
          <cell r="A74">
            <v>0</v>
          </cell>
          <cell r="B74">
            <v>70</v>
          </cell>
          <cell r="C74" t="str">
            <v>B035043501</v>
          </cell>
          <cell r="D74">
            <v>9210341</v>
          </cell>
          <cell r="E74">
            <v>1374500</v>
          </cell>
          <cell r="F74">
            <v>1780594</v>
          </cell>
          <cell r="G74">
            <v>2020000</v>
          </cell>
          <cell r="H74">
            <v>0</v>
          </cell>
          <cell r="I74">
            <v>120400</v>
          </cell>
        </row>
        <row r="75">
          <cell r="A75">
            <v>0</v>
          </cell>
          <cell r="B75">
            <v>71</v>
          </cell>
          <cell r="C75" t="str">
            <v>B036080301</v>
          </cell>
          <cell r="D75">
            <v>4341189</v>
          </cell>
          <cell r="E75">
            <v>948100</v>
          </cell>
          <cell r="F75">
            <v>221728</v>
          </cell>
          <cell r="G75">
            <v>613500</v>
          </cell>
          <cell r="H75">
            <v>342000</v>
          </cell>
          <cell r="I75">
            <v>41600</v>
          </cell>
        </row>
        <row r="76">
          <cell r="A76">
            <v>0</v>
          </cell>
          <cell r="B76">
            <v>72</v>
          </cell>
          <cell r="C76" t="str">
            <v>B036081301</v>
          </cell>
          <cell r="D76">
            <v>10418316</v>
          </cell>
          <cell r="E76">
            <v>3184600</v>
          </cell>
          <cell r="F76">
            <v>438374</v>
          </cell>
          <cell r="G76">
            <v>1227000</v>
          </cell>
          <cell r="H76">
            <v>596000</v>
          </cell>
          <cell r="I76">
            <v>83200</v>
          </cell>
        </row>
        <row r="77">
          <cell r="A77">
            <v>0</v>
          </cell>
          <cell r="B77">
            <v>73</v>
          </cell>
          <cell r="C77" t="str">
            <v>B036110401</v>
          </cell>
          <cell r="D77">
            <v>4311316</v>
          </cell>
          <cell r="E77">
            <v>660600</v>
          </cell>
          <cell r="F77">
            <v>1659140</v>
          </cell>
          <cell r="G77">
            <v>650000</v>
          </cell>
          <cell r="H77">
            <v>62000</v>
          </cell>
          <cell r="I77">
            <v>33000</v>
          </cell>
        </row>
        <row r="78">
          <cell r="A78">
            <v>0</v>
          </cell>
          <cell r="B78">
            <v>74</v>
          </cell>
          <cell r="C78" t="str">
            <v>B036114701</v>
          </cell>
          <cell r="D78">
            <v>5047084</v>
          </cell>
          <cell r="E78">
            <v>1374000</v>
          </cell>
          <cell r="F78">
            <v>1037324</v>
          </cell>
          <cell r="G78">
            <v>673600</v>
          </cell>
          <cell r="H78">
            <v>0</v>
          </cell>
          <cell r="I78">
            <v>84800</v>
          </cell>
        </row>
        <row r="79">
          <cell r="A79">
            <v>0</v>
          </cell>
          <cell r="B79">
            <v>75</v>
          </cell>
          <cell r="C79" t="str">
            <v>B036117901</v>
          </cell>
          <cell r="D79">
            <v>2344893</v>
          </cell>
          <cell r="E79">
            <v>713300</v>
          </cell>
          <cell r="F79">
            <v>409477</v>
          </cell>
          <cell r="G79">
            <v>336800</v>
          </cell>
          <cell r="H79">
            <v>146000</v>
          </cell>
          <cell r="I79">
            <v>70400</v>
          </cell>
        </row>
        <row r="80">
          <cell r="A80">
            <v>0</v>
          </cell>
          <cell r="B80">
            <v>76</v>
          </cell>
          <cell r="C80" t="str">
            <v>B036124101</v>
          </cell>
          <cell r="D80">
            <v>2207282</v>
          </cell>
          <cell r="E80">
            <v>1199490</v>
          </cell>
          <cell r="F80">
            <v>428915</v>
          </cell>
          <cell r="G80">
            <v>354800</v>
          </cell>
          <cell r="H80">
            <v>231000</v>
          </cell>
          <cell r="I80">
            <v>45200</v>
          </cell>
        </row>
        <row r="81">
          <cell r="A81">
            <v>0</v>
          </cell>
          <cell r="B81">
            <v>77</v>
          </cell>
          <cell r="C81" t="str">
            <v>B036128401</v>
          </cell>
          <cell r="D81">
            <v>4765084</v>
          </cell>
          <cell r="E81">
            <v>1244800</v>
          </cell>
          <cell r="F81">
            <v>1037324</v>
          </cell>
          <cell r="G81">
            <v>673600</v>
          </cell>
          <cell r="H81">
            <v>0</v>
          </cell>
          <cell r="I81">
            <v>84800</v>
          </cell>
        </row>
        <row r="82">
          <cell r="A82">
            <v>0</v>
          </cell>
          <cell r="B82">
            <v>78</v>
          </cell>
          <cell r="C82" t="str">
            <v>B036145901</v>
          </cell>
          <cell r="D82">
            <v>2816961</v>
          </cell>
          <cell r="E82">
            <v>1588500</v>
          </cell>
          <cell r="F82">
            <v>536138</v>
          </cell>
          <cell r="G82">
            <v>354800</v>
          </cell>
          <cell r="H82">
            <v>0</v>
          </cell>
          <cell r="I82">
            <v>45200</v>
          </cell>
        </row>
        <row r="83">
          <cell r="A83">
            <v>0</v>
          </cell>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Yuko Iwata (岩田 優子)" id="{214426BD-ED64-4E09-B26E-24141B9EF63A}" userId="S::iwata@gec.jp::f03a1ab2-0575-4859-8e42-f0ecd7a673b6"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3" dT="2023-04-11T00:41:44.95" personId="{214426BD-ED64-4E09-B26E-24141B9EF63A}" id="{6F51AB9B-FD09-4265-B9E0-03A7D8E9E1F3}">
    <text>令和5年度の方がよいのではないでしょうか。</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microsoft.com/office/2017/10/relationships/threadedComment" Target="../threadedComments/threadedComment1.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816C-6B77-4430-A49D-1B8FA0192611}">
  <sheetPr>
    <tabColor theme="9" tint="0.59999389629810485"/>
    <pageSetUpPr fitToPage="1"/>
  </sheetPr>
  <dimension ref="B1:N18"/>
  <sheetViews>
    <sheetView showGridLines="0" tabSelected="1" view="pageBreakPreview" zoomScaleNormal="100" zoomScaleSheetLayoutView="100" workbookViewId="0">
      <selection activeCell="G6" sqref="G6"/>
    </sheetView>
  </sheetViews>
  <sheetFormatPr defaultColWidth="9" defaultRowHeight="18"/>
  <cols>
    <col min="1" max="1" width="1.453125" style="253" customWidth="1"/>
    <col min="2" max="2" width="10.6328125" style="252" customWidth="1"/>
    <col min="3" max="3" width="10.453125" style="252" bestFit="1" customWidth="1"/>
    <col min="4" max="4" width="11.6328125" style="252" customWidth="1"/>
    <col min="5" max="5" width="7.6328125" style="252" customWidth="1"/>
    <col min="6" max="10" width="15.7265625" style="252" customWidth="1"/>
    <col min="11" max="11" width="11.26953125" style="252" customWidth="1"/>
    <col min="12" max="13" width="15.7265625" style="252" customWidth="1"/>
    <col min="14" max="14" width="15.90625" style="252" customWidth="1"/>
    <col min="15" max="15" width="1.36328125" style="253" customWidth="1"/>
    <col min="16" max="16384" width="9" style="253"/>
  </cols>
  <sheetData>
    <row r="1" spans="2:14" ht="6" customHeight="1"/>
    <row r="2" spans="2:14" ht="21" customHeight="1">
      <c r="B2" s="254" t="s">
        <v>130</v>
      </c>
      <c r="C2" s="255"/>
      <c r="D2" s="255"/>
      <c r="E2" s="255"/>
      <c r="F2" s="256" t="s">
        <v>131</v>
      </c>
      <c r="G2" s="256" t="s">
        <v>132</v>
      </c>
      <c r="H2" s="256" t="s">
        <v>133</v>
      </c>
      <c r="I2" s="256" t="s">
        <v>134</v>
      </c>
      <c r="J2" s="257"/>
      <c r="K2" s="256" t="s">
        <v>135</v>
      </c>
      <c r="L2" s="256" t="s">
        <v>136</v>
      </c>
      <c r="M2" s="256" t="s">
        <v>137</v>
      </c>
      <c r="N2" s="255"/>
    </row>
    <row r="3" spans="2:14" ht="21" customHeight="1">
      <c r="B3" s="258" t="s">
        <v>138</v>
      </c>
      <c r="C3" s="259" t="s">
        <v>139</v>
      </c>
      <c r="D3" s="258" t="s">
        <v>140</v>
      </c>
      <c r="E3" s="259" t="s">
        <v>141</v>
      </c>
      <c r="F3" s="260" t="s">
        <v>142</v>
      </c>
      <c r="G3" s="261"/>
      <c r="H3" s="262"/>
      <c r="I3" s="263" t="s">
        <v>143</v>
      </c>
      <c r="J3" s="264"/>
      <c r="K3" s="264"/>
      <c r="L3" s="264"/>
      <c r="M3" s="265"/>
      <c r="N3" s="258" t="s">
        <v>144</v>
      </c>
    </row>
    <row r="4" spans="2:14" ht="35.25" customHeight="1">
      <c r="B4" s="266"/>
      <c r="C4" s="266"/>
      <c r="D4" s="266"/>
      <c r="E4" s="267"/>
      <c r="F4" s="268" t="s">
        <v>145</v>
      </c>
      <c r="G4" s="268" t="s">
        <v>146</v>
      </c>
      <c r="H4" s="268" t="s">
        <v>147</v>
      </c>
      <c r="I4" s="269" t="s">
        <v>148</v>
      </c>
      <c r="J4" s="270" t="s">
        <v>149</v>
      </c>
      <c r="K4" s="270" t="s">
        <v>150</v>
      </c>
      <c r="L4" s="269" t="s">
        <v>151</v>
      </c>
      <c r="M4" s="269" t="s">
        <v>152</v>
      </c>
      <c r="N4" s="266"/>
    </row>
    <row r="5" spans="2:14">
      <c r="B5" s="271" t="s">
        <v>175</v>
      </c>
      <c r="C5" s="272">
        <v>1705750</v>
      </c>
      <c r="D5" s="273" t="s">
        <v>153</v>
      </c>
      <c r="E5" s="273"/>
      <c r="F5" s="274"/>
      <c r="G5" s="274"/>
      <c r="H5" s="274"/>
      <c r="I5" s="274"/>
      <c r="J5" s="275"/>
      <c r="K5" s="273"/>
      <c r="L5" s="276"/>
      <c r="M5" s="277"/>
      <c r="N5" s="278"/>
    </row>
    <row r="6" spans="2:14">
      <c r="B6" s="271"/>
      <c r="C6" s="279"/>
      <c r="D6" s="273" t="s">
        <v>156</v>
      </c>
      <c r="E6" s="273"/>
      <c r="F6" s="274"/>
      <c r="G6" s="274"/>
      <c r="H6" s="274"/>
      <c r="I6" s="274"/>
      <c r="J6" s="275"/>
      <c r="K6" s="273"/>
      <c r="L6" s="276"/>
      <c r="M6" s="277"/>
      <c r="N6" s="278"/>
    </row>
    <row r="7" spans="2:14">
      <c r="B7" s="271"/>
      <c r="C7" s="279"/>
      <c r="D7" s="273" t="s">
        <v>159</v>
      </c>
      <c r="E7" s="273"/>
      <c r="F7" s="274"/>
      <c r="G7" s="274"/>
      <c r="H7" s="274"/>
      <c r="I7" s="274"/>
      <c r="J7" s="275"/>
      <c r="K7" s="273"/>
      <c r="L7" s="276"/>
      <c r="M7" s="277"/>
      <c r="N7" s="278"/>
    </row>
    <row r="8" spans="2:14">
      <c r="B8" s="271"/>
      <c r="C8" s="279"/>
      <c r="D8" s="273" t="s">
        <v>162</v>
      </c>
      <c r="E8" s="273"/>
      <c r="F8" s="274"/>
      <c r="G8" s="274"/>
      <c r="H8" s="274"/>
      <c r="I8" s="274"/>
      <c r="J8" s="275"/>
      <c r="K8" s="273"/>
      <c r="L8" s="276"/>
      <c r="M8" s="277"/>
      <c r="N8" s="278"/>
    </row>
    <row r="9" spans="2:14">
      <c r="B9" s="271"/>
      <c r="C9" s="280"/>
      <c r="D9" s="273" t="s">
        <v>165</v>
      </c>
      <c r="E9" s="273"/>
      <c r="F9" s="274"/>
      <c r="G9" s="274"/>
      <c r="H9" s="274"/>
      <c r="I9" s="274"/>
      <c r="J9" s="273"/>
      <c r="K9" s="273"/>
      <c r="L9" s="277"/>
      <c r="M9" s="277"/>
      <c r="N9" s="281"/>
    </row>
    <row r="10" spans="2:14">
      <c r="B10" s="255"/>
      <c r="C10" s="255"/>
      <c r="D10" s="255"/>
      <c r="E10" s="255"/>
      <c r="F10" s="255"/>
      <c r="G10" s="255"/>
      <c r="H10" s="255"/>
      <c r="I10" s="255"/>
      <c r="J10" s="255"/>
      <c r="K10" s="255"/>
      <c r="L10" s="255"/>
      <c r="M10" s="255"/>
      <c r="N10" s="255"/>
    </row>
    <row r="11" spans="2:14" ht="13.5" customHeight="1">
      <c r="B11" s="258" t="s">
        <v>138</v>
      </c>
      <c r="C11" s="259" t="s">
        <v>139</v>
      </c>
      <c r="D11" s="258" t="s">
        <v>140</v>
      </c>
      <c r="E11" s="259" t="s">
        <v>141</v>
      </c>
      <c r="F11" s="260" t="s">
        <v>142</v>
      </c>
      <c r="G11" s="261"/>
      <c r="H11" s="262"/>
      <c r="I11" s="263" t="s">
        <v>143</v>
      </c>
      <c r="J11" s="264"/>
      <c r="K11" s="264"/>
      <c r="L11" s="264"/>
      <c r="M11" s="265"/>
      <c r="N11" s="258" t="s">
        <v>144</v>
      </c>
    </row>
    <row r="12" spans="2:14" ht="24">
      <c r="B12" s="266"/>
      <c r="C12" s="266"/>
      <c r="D12" s="266"/>
      <c r="E12" s="267"/>
      <c r="F12" s="268" t="s">
        <v>145</v>
      </c>
      <c r="G12" s="268" t="s">
        <v>146</v>
      </c>
      <c r="H12" s="268" t="s">
        <v>147</v>
      </c>
      <c r="I12" s="269" t="s">
        <v>148</v>
      </c>
      <c r="J12" s="270" t="s">
        <v>149</v>
      </c>
      <c r="K12" s="270" t="s">
        <v>150</v>
      </c>
      <c r="L12" s="269" t="s">
        <v>151</v>
      </c>
      <c r="M12" s="269" t="s">
        <v>152</v>
      </c>
      <c r="N12" s="266"/>
    </row>
    <row r="13" spans="2:14">
      <c r="B13" s="271" t="s">
        <v>166</v>
      </c>
      <c r="C13" s="272">
        <v>540540</v>
      </c>
      <c r="D13" s="273" t="s">
        <v>153</v>
      </c>
      <c r="E13" s="273"/>
      <c r="F13" s="274"/>
      <c r="G13" s="274"/>
      <c r="H13" s="274"/>
      <c r="I13" s="274"/>
      <c r="J13" s="275"/>
      <c r="K13" s="273"/>
      <c r="L13" s="276"/>
      <c r="M13" s="277"/>
      <c r="N13" s="278"/>
    </row>
    <row r="14" spans="2:14">
      <c r="B14" s="271"/>
      <c r="C14" s="279"/>
      <c r="D14" s="273" t="s">
        <v>156</v>
      </c>
      <c r="E14" s="273"/>
      <c r="F14" s="274"/>
      <c r="G14" s="274"/>
      <c r="H14" s="274"/>
      <c r="I14" s="274"/>
      <c r="J14" s="275"/>
      <c r="K14" s="273"/>
      <c r="L14" s="276"/>
      <c r="M14" s="277"/>
      <c r="N14" s="278"/>
    </row>
    <row r="15" spans="2:14">
      <c r="B15" s="271"/>
      <c r="C15" s="279"/>
      <c r="D15" s="273" t="s">
        <v>159</v>
      </c>
      <c r="E15" s="273"/>
      <c r="F15" s="274"/>
      <c r="G15" s="274"/>
      <c r="H15" s="274"/>
      <c r="I15" s="274"/>
      <c r="J15" s="275"/>
      <c r="K15" s="273"/>
      <c r="L15" s="276"/>
      <c r="M15" s="277"/>
      <c r="N15" s="278"/>
    </row>
    <row r="16" spans="2:14">
      <c r="B16" s="271"/>
      <c r="C16" s="279"/>
      <c r="D16" s="273" t="s">
        <v>162</v>
      </c>
      <c r="E16" s="273"/>
      <c r="F16" s="274"/>
      <c r="G16" s="274"/>
      <c r="H16" s="274"/>
      <c r="I16" s="274"/>
      <c r="J16" s="275"/>
      <c r="K16" s="273"/>
      <c r="L16" s="276"/>
      <c r="M16" s="277"/>
      <c r="N16" s="278"/>
    </row>
    <row r="17" spans="2:14">
      <c r="B17" s="271"/>
      <c r="C17" s="280"/>
      <c r="D17" s="273" t="s">
        <v>165</v>
      </c>
      <c r="E17" s="273"/>
      <c r="F17" s="274"/>
      <c r="G17" s="274"/>
      <c r="H17" s="274"/>
      <c r="I17" s="274"/>
      <c r="J17" s="273"/>
      <c r="K17" s="273"/>
      <c r="L17" s="276"/>
      <c r="M17" s="277"/>
      <c r="N17" s="281"/>
    </row>
    <row r="18" spans="2:14" ht="5.25" customHeight="1"/>
  </sheetData>
  <mergeCells count="18">
    <mergeCell ref="B13:B17"/>
    <mergeCell ref="C13:C17"/>
    <mergeCell ref="N3:N4"/>
    <mergeCell ref="B5:B9"/>
    <mergeCell ref="C5:C9"/>
    <mergeCell ref="B11:B12"/>
    <mergeCell ref="C11:C12"/>
    <mergeCell ref="D11:D12"/>
    <mergeCell ref="E11:E12"/>
    <mergeCell ref="F11:H11"/>
    <mergeCell ref="I11:M11"/>
    <mergeCell ref="N11:N12"/>
    <mergeCell ref="B3:B4"/>
    <mergeCell ref="C3:C4"/>
    <mergeCell ref="D3:D4"/>
    <mergeCell ref="E3:E4"/>
    <mergeCell ref="F3:H3"/>
    <mergeCell ref="I3:M3"/>
  </mergeCells>
  <phoneticPr fontId="7"/>
  <pageMargins left="0.7" right="0.7" top="0.75" bottom="0.75" header="0.3" footer="0.3"/>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1A6CA-8217-4665-9677-E5A8B54A7A97}">
  <sheetPr>
    <tabColor theme="9" tint="0.59999389629810485"/>
    <pageSetUpPr fitToPage="1"/>
  </sheetPr>
  <dimension ref="B1:N18"/>
  <sheetViews>
    <sheetView showGridLines="0" view="pageBreakPreview" zoomScaleNormal="100" zoomScaleSheetLayoutView="100" workbookViewId="0">
      <selection activeCell="B5" sqref="B5:B9"/>
    </sheetView>
  </sheetViews>
  <sheetFormatPr defaultColWidth="9" defaultRowHeight="18"/>
  <cols>
    <col min="1" max="1" width="1.453125" style="253" customWidth="1"/>
    <col min="2" max="2" width="10.6328125" style="252" customWidth="1"/>
    <col min="3" max="3" width="10.453125" style="252" bestFit="1" customWidth="1"/>
    <col min="4" max="4" width="11.6328125" style="252" customWidth="1"/>
    <col min="5" max="5" width="7.6328125" style="252" customWidth="1"/>
    <col min="6" max="10" width="15.7265625" style="252" customWidth="1"/>
    <col min="11" max="11" width="11.26953125" style="252" customWidth="1"/>
    <col min="12" max="13" width="15.7265625" style="252" customWidth="1"/>
    <col min="14" max="14" width="15.90625" style="252" customWidth="1"/>
    <col min="15" max="15" width="1.36328125" style="253" customWidth="1"/>
    <col min="16" max="16384" width="9" style="253"/>
  </cols>
  <sheetData>
    <row r="1" spans="2:14" ht="6" customHeight="1"/>
    <row r="2" spans="2:14" ht="21" customHeight="1">
      <c r="B2" s="254" t="s">
        <v>130</v>
      </c>
      <c r="C2" s="255"/>
      <c r="D2" s="255"/>
      <c r="E2" s="255"/>
      <c r="F2" s="256" t="s">
        <v>131</v>
      </c>
      <c r="G2" s="256" t="s">
        <v>132</v>
      </c>
      <c r="H2" s="256" t="s">
        <v>133</v>
      </c>
      <c r="I2" s="256" t="s">
        <v>134</v>
      </c>
      <c r="J2" s="257"/>
      <c r="K2" s="256" t="s">
        <v>135</v>
      </c>
      <c r="L2" s="256" t="s">
        <v>136</v>
      </c>
      <c r="M2" s="256" t="s">
        <v>137</v>
      </c>
      <c r="N2" s="255"/>
    </row>
    <row r="3" spans="2:14" ht="21" customHeight="1">
      <c r="B3" s="258" t="s">
        <v>138</v>
      </c>
      <c r="C3" s="259" t="s">
        <v>139</v>
      </c>
      <c r="D3" s="258" t="s">
        <v>140</v>
      </c>
      <c r="E3" s="259" t="s">
        <v>141</v>
      </c>
      <c r="F3" s="260" t="s">
        <v>142</v>
      </c>
      <c r="G3" s="261"/>
      <c r="H3" s="262"/>
      <c r="I3" s="263" t="s">
        <v>143</v>
      </c>
      <c r="J3" s="264"/>
      <c r="K3" s="264"/>
      <c r="L3" s="264"/>
      <c r="M3" s="265"/>
      <c r="N3" s="258" t="s">
        <v>144</v>
      </c>
    </row>
    <row r="4" spans="2:14" ht="35.25" customHeight="1">
      <c r="B4" s="266"/>
      <c r="C4" s="266"/>
      <c r="D4" s="266"/>
      <c r="E4" s="267"/>
      <c r="F4" s="268" t="s">
        <v>145</v>
      </c>
      <c r="G4" s="268" t="s">
        <v>146</v>
      </c>
      <c r="H4" s="268" t="s">
        <v>147</v>
      </c>
      <c r="I4" s="269" t="s">
        <v>148</v>
      </c>
      <c r="J4" s="270" t="s">
        <v>149</v>
      </c>
      <c r="K4" s="270" t="s">
        <v>150</v>
      </c>
      <c r="L4" s="269" t="s">
        <v>151</v>
      </c>
      <c r="M4" s="269" t="s">
        <v>152</v>
      </c>
      <c r="N4" s="266"/>
    </row>
    <row r="5" spans="2:14" ht="26">
      <c r="B5" s="271" t="s">
        <v>175</v>
      </c>
      <c r="C5" s="272">
        <v>1705750</v>
      </c>
      <c r="D5" s="273" t="s">
        <v>153</v>
      </c>
      <c r="E5" s="273">
        <v>30</v>
      </c>
      <c r="F5" s="274">
        <f>ROUNDDOWN(C5*E5/100,2)</f>
        <v>511725</v>
      </c>
      <c r="G5" s="274">
        <f>F5-H5</f>
        <v>17911</v>
      </c>
      <c r="H5" s="274">
        <v>493814</v>
      </c>
      <c r="I5" s="274">
        <f>F5</f>
        <v>511725</v>
      </c>
      <c r="J5" s="275" t="s">
        <v>154</v>
      </c>
      <c r="K5" s="273">
        <v>110.61</v>
      </c>
      <c r="L5" s="276">
        <f>ROUNDDOWN(H5*K5,0)</f>
        <v>54620766</v>
      </c>
      <c r="M5" s="277">
        <f>ROUNDDOWN(I5*K5,0)</f>
        <v>56601902</v>
      </c>
      <c r="N5" s="278" t="s">
        <v>155</v>
      </c>
    </row>
    <row r="6" spans="2:14">
      <c r="B6" s="271"/>
      <c r="C6" s="279"/>
      <c r="D6" s="273" t="s">
        <v>156</v>
      </c>
      <c r="E6" s="273">
        <v>25</v>
      </c>
      <c r="F6" s="274">
        <f>ROUNDDOWN(C5*E6/100,2)</f>
        <v>426437.5</v>
      </c>
      <c r="G6" s="274">
        <f>F6-H6</f>
        <v>10661.5</v>
      </c>
      <c r="H6" s="274">
        <v>415776</v>
      </c>
      <c r="I6" s="274">
        <f>F6</f>
        <v>426437.5</v>
      </c>
      <c r="J6" s="275" t="s">
        <v>157</v>
      </c>
      <c r="K6" s="273">
        <v>112.52</v>
      </c>
      <c r="L6" s="276">
        <f>ROUNDDOWN(H6*K6,0)</f>
        <v>46783115</v>
      </c>
      <c r="M6" s="277">
        <f>ROUNDDOWN(I6*K6,0)</f>
        <v>47982747</v>
      </c>
      <c r="N6" s="278" t="s">
        <v>158</v>
      </c>
    </row>
    <row r="7" spans="2:14">
      <c r="B7" s="271"/>
      <c r="C7" s="279"/>
      <c r="D7" s="273" t="s">
        <v>159</v>
      </c>
      <c r="E7" s="273">
        <v>25</v>
      </c>
      <c r="F7" s="274">
        <f>ROUNDDOWN(C5*E7/100,2)</f>
        <v>426437.5</v>
      </c>
      <c r="G7" s="274">
        <f>F7-H7</f>
        <v>10660.5</v>
      </c>
      <c r="H7" s="274">
        <v>415777</v>
      </c>
      <c r="I7" s="274">
        <f>F7</f>
        <v>426437.5</v>
      </c>
      <c r="J7" s="275" t="s">
        <v>160</v>
      </c>
      <c r="K7" s="273">
        <v>110.35</v>
      </c>
      <c r="L7" s="276">
        <f>ROUNDDOWN(H7*K7,0)</f>
        <v>45880991</v>
      </c>
      <c r="M7" s="277">
        <f>ROUNDDOWN(I7*K7,0)</f>
        <v>47057378</v>
      </c>
      <c r="N7" s="278" t="s">
        <v>161</v>
      </c>
    </row>
    <row r="8" spans="2:14">
      <c r="B8" s="271"/>
      <c r="C8" s="279"/>
      <c r="D8" s="273" t="s">
        <v>162</v>
      </c>
      <c r="E8" s="273">
        <v>20</v>
      </c>
      <c r="F8" s="274">
        <f>ROUNDDOWN(C5*E8/100,2)</f>
        <v>341150</v>
      </c>
      <c r="G8" s="274">
        <f>F8-H8</f>
        <v>8529</v>
      </c>
      <c r="H8" s="274">
        <v>332621</v>
      </c>
      <c r="I8" s="274">
        <f>F8</f>
        <v>341150</v>
      </c>
      <c r="J8" s="275" t="s">
        <v>163</v>
      </c>
      <c r="K8" s="273">
        <v>111.75</v>
      </c>
      <c r="L8" s="276">
        <f>ROUNDDOWN(H8*K8,0)</f>
        <v>37170396</v>
      </c>
      <c r="M8" s="277">
        <f>ROUNDDOWN(I8*K8,0)</f>
        <v>38123512</v>
      </c>
      <c r="N8" s="278" t="s">
        <v>164</v>
      </c>
    </row>
    <row r="9" spans="2:14">
      <c r="B9" s="271"/>
      <c r="C9" s="280"/>
      <c r="D9" s="273" t="s">
        <v>165</v>
      </c>
      <c r="E9" s="273">
        <f>SUM(E5:E8)</f>
        <v>100</v>
      </c>
      <c r="F9" s="274">
        <f>SUM(F5:F8)</f>
        <v>1705750</v>
      </c>
      <c r="G9" s="274">
        <f>SUM(G5:G8)</f>
        <v>47762</v>
      </c>
      <c r="H9" s="274">
        <f>SUM(H5:H8)</f>
        <v>1657988</v>
      </c>
      <c r="I9" s="274">
        <f>SUM(I5:I8)</f>
        <v>1705750</v>
      </c>
      <c r="J9" s="273"/>
      <c r="K9" s="273"/>
      <c r="L9" s="277">
        <f>SUM(L5:L8)</f>
        <v>184455268</v>
      </c>
      <c r="M9" s="277">
        <f>SUM(M5:M8)</f>
        <v>189765539</v>
      </c>
      <c r="N9" s="281"/>
    </row>
    <row r="10" spans="2:14">
      <c r="B10" s="255"/>
      <c r="C10" s="255"/>
      <c r="D10" s="255"/>
      <c r="E10" s="255"/>
      <c r="F10" s="255"/>
      <c r="G10" s="255"/>
      <c r="H10" s="255"/>
      <c r="I10" s="255"/>
      <c r="J10" s="255"/>
      <c r="K10" s="255"/>
      <c r="L10" s="255"/>
      <c r="M10" s="255"/>
      <c r="N10" s="255"/>
    </row>
    <row r="11" spans="2:14" ht="13.5" customHeight="1">
      <c r="B11" s="258" t="s">
        <v>138</v>
      </c>
      <c r="C11" s="259" t="s">
        <v>139</v>
      </c>
      <c r="D11" s="258" t="s">
        <v>140</v>
      </c>
      <c r="E11" s="259" t="s">
        <v>141</v>
      </c>
      <c r="F11" s="260" t="s">
        <v>142</v>
      </c>
      <c r="G11" s="261"/>
      <c r="H11" s="262"/>
      <c r="I11" s="263" t="s">
        <v>143</v>
      </c>
      <c r="J11" s="264"/>
      <c r="K11" s="264"/>
      <c r="L11" s="264"/>
      <c r="M11" s="265"/>
      <c r="N11" s="258" t="s">
        <v>144</v>
      </c>
    </row>
    <row r="12" spans="2:14" ht="24">
      <c r="B12" s="266"/>
      <c r="C12" s="266"/>
      <c r="D12" s="266"/>
      <c r="E12" s="267"/>
      <c r="F12" s="268" t="s">
        <v>145</v>
      </c>
      <c r="G12" s="268" t="s">
        <v>146</v>
      </c>
      <c r="H12" s="268" t="s">
        <v>147</v>
      </c>
      <c r="I12" s="269" t="s">
        <v>148</v>
      </c>
      <c r="J12" s="270" t="s">
        <v>149</v>
      </c>
      <c r="K12" s="270" t="s">
        <v>150</v>
      </c>
      <c r="L12" s="269" t="s">
        <v>151</v>
      </c>
      <c r="M12" s="269" t="s">
        <v>152</v>
      </c>
      <c r="N12" s="266"/>
    </row>
    <row r="13" spans="2:14">
      <c r="B13" s="271" t="s">
        <v>166</v>
      </c>
      <c r="C13" s="272">
        <v>540540</v>
      </c>
      <c r="D13" s="273" t="s">
        <v>153</v>
      </c>
      <c r="E13" s="273">
        <v>10</v>
      </c>
      <c r="F13" s="274">
        <f>ROUNDDOWN(C13*E13/100,2)</f>
        <v>54054</v>
      </c>
      <c r="G13" s="274">
        <v>4000</v>
      </c>
      <c r="H13" s="274">
        <f>F13-G13</f>
        <v>50054</v>
      </c>
      <c r="I13" s="274">
        <f>F13</f>
        <v>54054</v>
      </c>
      <c r="J13" s="275" t="s">
        <v>167</v>
      </c>
      <c r="K13" s="273">
        <v>110.88</v>
      </c>
      <c r="L13" s="276">
        <f>ROUNDDOWN(H13*K13,0)</f>
        <v>5549987</v>
      </c>
      <c r="M13" s="277">
        <f>ROUNDDOWN(I13*K13,0)</f>
        <v>5993507</v>
      </c>
      <c r="N13" s="278" t="s">
        <v>168</v>
      </c>
    </row>
    <row r="14" spans="2:14">
      <c r="B14" s="271"/>
      <c r="C14" s="279"/>
      <c r="D14" s="273" t="s">
        <v>156</v>
      </c>
      <c r="E14" s="273">
        <v>40</v>
      </c>
      <c r="F14" s="274">
        <f>ROUNDDOWN(C13*E14/100,2)</f>
        <v>216216</v>
      </c>
      <c r="G14" s="274">
        <v>0</v>
      </c>
      <c r="H14" s="274">
        <f>F14-G14</f>
        <v>216216</v>
      </c>
      <c r="I14" s="274">
        <f>F14</f>
        <v>216216</v>
      </c>
      <c r="J14" s="275" t="s">
        <v>169</v>
      </c>
      <c r="K14" s="273">
        <v>112.31</v>
      </c>
      <c r="L14" s="276">
        <f>ROUNDDOWN(H14*K14,0)</f>
        <v>24283218</v>
      </c>
      <c r="M14" s="277">
        <f>ROUNDDOWN(I14*K14,0)</f>
        <v>24283218</v>
      </c>
      <c r="N14" s="278" t="s">
        <v>170</v>
      </c>
    </row>
    <row r="15" spans="2:14">
      <c r="B15" s="271"/>
      <c r="C15" s="279"/>
      <c r="D15" s="273" t="s">
        <v>159</v>
      </c>
      <c r="E15" s="273">
        <v>30</v>
      </c>
      <c r="F15" s="274">
        <f>ROUNDDOWN(C13*E15/100,2)</f>
        <v>162162</v>
      </c>
      <c r="G15" s="274">
        <v>2060</v>
      </c>
      <c r="H15" s="274">
        <f>F15-G15</f>
        <v>160102</v>
      </c>
      <c r="I15" s="274">
        <f>F15</f>
        <v>162162</v>
      </c>
      <c r="J15" s="275" t="s">
        <v>171</v>
      </c>
      <c r="K15" s="273">
        <v>110.42</v>
      </c>
      <c r="L15" s="276">
        <f>ROUNDDOWN(H15*K15,0)</f>
        <v>17678462</v>
      </c>
      <c r="M15" s="277">
        <f>ROUNDDOWN(I15*K15,0)</f>
        <v>17905928</v>
      </c>
      <c r="N15" s="278" t="s">
        <v>172</v>
      </c>
    </row>
    <row r="16" spans="2:14">
      <c r="B16" s="271"/>
      <c r="C16" s="279"/>
      <c r="D16" s="273" t="s">
        <v>162</v>
      </c>
      <c r="E16" s="273">
        <v>20</v>
      </c>
      <c r="F16" s="274">
        <f>ROUNDDOWN(C13*E16/100,2)</f>
        <v>108108</v>
      </c>
      <c r="G16" s="274">
        <v>6000</v>
      </c>
      <c r="H16" s="274">
        <f>F16-G16</f>
        <v>102108</v>
      </c>
      <c r="I16" s="274">
        <f>F16</f>
        <v>108108</v>
      </c>
      <c r="J16" s="275" t="s">
        <v>173</v>
      </c>
      <c r="K16" s="273">
        <v>111.88</v>
      </c>
      <c r="L16" s="276">
        <f>ROUNDDOWN(H16*K16,0)</f>
        <v>11423843</v>
      </c>
      <c r="M16" s="277">
        <f>ROUNDDOWN(I16*K16,0)</f>
        <v>12095123</v>
      </c>
      <c r="N16" s="278" t="s">
        <v>174</v>
      </c>
    </row>
    <row r="17" spans="2:14">
      <c r="B17" s="271"/>
      <c r="C17" s="280"/>
      <c r="D17" s="273" t="s">
        <v>165</v>
      </c>
      <c r="E17" s="273">
        <f>SUM(E13:E16)</f>
        <v>100</v>
      </c>
      <c r="F17" s="274">
        <f>SUM(F13:F16)</f>
        <v>540540</v>
      </c>
      <c r="G17" s="274">
        <f>SUM(G13:G16)</f>
        <v>12060</v>
      </c>
      <c r="H17" s="274">
        <f>SUM(H13:H16)</f>
        <v>528480</v>
      </c>
      <c r="I17" s="274">
        <f>SUM(I13:I16)</f>
        <v>540540</v>
      </c>
      <c r="J17" s="273"/>
      <c r="K17" s="273"/>
      <c r="L17" s="276">
        <f>SUM(L13:L16)</f>
        <v>58935510</v>
      </c>
      <c r="M17" s="277">
        <f>SUM(M13:M16)</f>
        <v>60277776</v>
      </c>
      <c r="N17" s="281"/>
    </row>
    <row r="18" spans="2:14" ht="5.25" customHeight="1"/>
  </sheetData>
  <mergeCells count="18">
    <mergeCell ref="B13:B17"/>
    <mergeCell ref="C13:C17"/>
    <mergeCell ref="N3:N4"/>
    <mergeCell ref="B5:B9"/>
    <mergeCell ref="C5:C9"/>
    <mergeCell ref="B11:B12"/>
    <mergeCell ref="C11:C12"/>
    <mergeCell ref="D11:D12"/>
    <mergeCell ref="E11:E12"/>
    <mergeCell ref="F11:H11"/>
    <mergeCell ref="I11:M11"/>
    <mergeCell ref="N11:N12"/>
    <mergeCell ref="B3:B4"/>
    <mergeCell ref="C3:C4"/>
    <mergeCell ref="D3:D4"/>
    <mergeCell ref="E3:E4"/>
    <mergeCell ref="F3:H3"/>
    <mergeCell ref="I3:M3"/>
  </mergeCells>
  <phoneticPr fontId="7"/>
  <pageMargins left="0.7" right="0.7"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9B0CC-4D96-4910-BA27-76097B7E8A34}">
  <sheetPr>
    <tabColor rgb="FFFF99FF"/>
    <pageSetUpPr fitToPage="1"/>
  </sheetPr>
  <dimension ref="B2:U30"/>
  <sheetViews>
    <sheetView showGridLines="0" view="pageBreakPreview" topLeftCell="A4" zoomScale="90" zoomScaleNormal="70" zoomScaleSheetLayoutView="90" workbookViewId="0">
      <selection activeCell="H19" sqref="H19"/>
    </sheetView>
  </sheetViews>
  <sheetFormatPr defaultColWidth="9" defaultRowHeight="20.25" customHeight="1"/>
  <cols>
    <col min="1" max="1" width="2.6328125" style="1" customWidth="1"/>
    <col min="2" max="2" width="5.08984375" style="1" customWidth="1"/>
    <col min="3" max="3" width="14.90625" style="7" customWidth="1"/>
    <col min="4" max="4" width="12.08984375" style="6" bestFit="1" customWidth="1"/>
    <col min="5" max="5" width="15" style="1" bestFit="1" customWidth="1"/>
    <col min="6" max="6" width="8.90625" style="1" customWidth="1"/>
    <col min="7" max="7" width="16.08984375" style="1" bestFit="1" customWidth="1"/>
    <col min="8" max="8" width="12.08984375" style="5" customWidth="1"/>
    <col min="9" max="10" width="11" style="5" customWidth="1"/>
    <col min="11" max="11" width="11.90625" style="5" customWidth="1"/>
    <col min="12" max="15" width="11" style="5" customWidth="1"/>
    <col min="16" max="16" width="13.08984375" style="4" customWidth="1"/>
    <col min="17" max="17" width="12.90625" style="3" customWidth="1"/>
    <col min="18" max="18" width="1.08984375" style="2" customWidth="1"/>
    <col min="19" max="16384" width="9" style="1"/>
  </cols>
  <sheetData>
    <row r="2" spans="2:21" customFormat="1" ht="20.25" customHeight="1">
      <c r="B2" s="39" t="s">
        <v>0</v>
      </c>
      <c r="C2" s="43"/>
      <c r="D2" s="42"/>
      <c r="U2" s="35"/>
    </row>
    <row r="3" spans="2:21" customFormat="1" ht="20.25" customHeight="1">
      <c r="B3" s="39" t="s">
        <v>1</v>
      </c>
      <c r="C3" s="38"/>
      <c r="D3" s="37"/>
      <c r="N3" s="36"/>
      <c r="O3" s="36"/>
      <c r="U3" s="35"/>
    </row>
    <row r="4" spans="2:21" s="31" customFormat="1" ht="20.25" customHeight="1">
      <c r="B4" s="34"/>
      <c r="C4" s="149" t="s">
        <v>2</v>
      </c>
      <c r="D4" s="151" t="s">
        <v>3</v>
      </c>
      <c r="E4" s="153" t="s">
        <v>4</v>
      </c>
      <c r="F4" s="153" t="s">
        <v>5</v>
      </c>
      <c r="G4" s="155" t="s">
        <v>6</v>
      </c>
      <c r="H4" s="157" t="s">
        <v>7</v>
      </c>
      <c r="I4" s="136" t="s">
        <v>8</v>
      </c>
      <c r="J4" s="159" t="s">
        <v>9</v>
      </c>
      <c r="K4" s="160"/>
      <c r="L4" s="159" t="s">
        <v>10</v>
      </c>
      <c r="M4" s="160"/>
      <c r="N4" s="159" t="s">
        <v>11</v>
      </c>
      <c r="O4" s="161"/>
      <c r="P4" s="160"/>
      <c r="Q4" s="162" t="s">
        <v>12</v>
      </c>
      <c r="R4" s="32"/>
    </row>
    <row r="5" spans="2:21" s="31" customFormat="1" ht="20.25" customHeight="1">
      <c r="B5" s="34"/>
      <c r="C5" s="150"/>
      <c r="D5" s="152"/>
      <c r="E5" s="154"/>
      <c r="F5" s="154"/>
      <c r="G5" s="156"/>
      <c r="H5" s="158"/>
      <c r="I5" s="33" t="s">
        <v>13</v>
      </c>
      <c r="J5" s="33" t="s">
        <v>13</v>
      </c>
      <c r="K5" s="33" t="s">
        <v>14</v>
      </c>
      <c r="L5" s="33" t="s">
        <v>13</v>
      </c>
      <c r="M5" s="33" t="s">
        <v>14</v>
      </c>
      <c r="N5" s="33" t="s">
        <v>13</v>
      </c>
      <c r="O5" s="33" t="s">
        <v>15</v>
      </c>
      <c r="P5" s="33" t="s">
        <v>16</v>
      </c>
      <c r="Q5" s="163"/>
      <c r="R5" s="32"/>
    </row>
    <row r="6" spans="2:21" ht="45.75" customHeight="1">
      <c r="B6" s="27">
        <v>1</v>
      </c>
      <c r="C6" s="30"/>
      <c r="D6" s="29"/>
      <c r="E6" s="28"/>
      <c r="F6" s="28"/>
      <c r="G6" s="27"/>
      <c r="H6" s="18">
        <f>SUM(I6:N6)</f>
        <v>0</v>
      </c>
      <c r="I6" s="18"/>
      <c r="J6" s="18"/>
      <c r="K6" s="18"/>
      <c r="L6" s="18"/>
      <c r="M6" s="18"/>
      <c r="N6" s="18">
        <f>SUM(O6:P6)</f>
        <v>0</v>
      </c>
      <c r="O6" s="18"/>
      <c r="P6" s="18"/>
      <c r="Q6" s="11"/>
    </row>
    <row r="7" spans="2:21" ht="45" customHeight="1">
      <c r="B7" s="27">
        <v>2</v>
      </c>
      <c r="C7" s="30"/>
      <c r="D7" s="29"/>
      <c r="E7" s="28"/>
      <c r="F7" s="28"/>
      <c r="G7" s="27"/>
      <c r="H7" s="18">
        <f>SUM(I7:N7)</f>
        <v>0</v>
      </c>
      <c r="I7" s="18"/>
      <c r="J7" s="18"/>
      <c r="K7" s="18"/>
      <c r="L7" s="18"/>
      <c r="M7" s="18"/>
      <c r="N7" s="18">
        <f>SUM(O7:P7)</f>
        <v>0</v>
      </c>
      <c r="O7" s="18"/>
      <c r="P7" s="18"/>
      <c r="Q7" s="11"/>
    </row>
    <row r="8" spans="2:21" s="17" customFormat="1" ht="45" customHeight="1">
      <c r="B8" s="26">
        <v>3</v>
      </c>
      <c r="C8" s="25"/>
      <c r="D8" s="24"/>
      <c r="E8" s="23"/>
      <c r="F8" s="23"/>
      <c r="G8" s="137"/>
      <c r="H8" s="22">
        <f>SUM(I8:N8)</f>
        <v>0</v>
      </c>
      <c r="I8" s="21"/>
      <c r="J8" s="21"/>
      <c r="K8" s="21"/>
      <c r="L8" s="20"/>
      <c r="M8" s="19"/>
      <c r="N8" s="18">
        <f>SUM(O8:P8)</f>
        <v>0</v>
      </c>
      <c r="O8" s="18"/>
      <c r="P8" s="18"/>
      <c r="Q8" s="11"/>
    </row>
    <row r="9" spans="2:21" ht="45" customHeight="1" thickBot="1">
      <c r="B9" s="13">
        <v>4</v>
      </c>
      <c r="C9" s="16"/>
      <c r="D9" s="15"/>
      <c r="E9" s="14"/>
      <c r="F9" s="14"/>
      <c r="G9" s="13"/>
      <c r="H9" s="12">
        <f>SUM(I9:N9)</f>
        <v>0</v>
      </c>
      <c r="I9" s="12"/>
      <c r="J9" s="12"/>
      <c r="K9" s="12"/>
      <c r="L9" s="12"/>
      <c r="M9" s="12"/>
      <c r="N9" s="12">
        <f>SUM(O9:P9)</f>
        <v>0</v>
      </c>
      <c r="O9" s="12"/>
      <c r="P9" s="12"/>
      <c r="Q9" s="11"/>
    </row>
    <row r="10" spans="2:21" s="9" customFormat="1" ht="20.25" customHeight="1" thickTop="1">
      <c r="B10" s="146" t="s">
        <v>17</v>
      </c>
      <c r="C10" s="147"/>
      <c r="D10" s="147"/>
      <c r="E10" s="147"/>
      <c r="F10" s="147"/>
      <c r="G10" s="148"/>
      <c r="H10" s="10">
        <f>SUM(H6:H9)</f>
        <v>0</v>
      </c>
      <c r="I10" s="10"/>
      <c r="J10" s="10"/>
      <c r="K10" s="10"/>
      <c r="L10" s="10"/>
      <c r="M10" s="10"/>
      <c r="N10" s="10"/>
      <c r="O10" s="10"/>
      <c r="P10" s="10"/>
      <c r="Q10" s="10"/>
      <c r="R10" s="2"/>
      <c r="S10" s="1"/>
      <c r="T10" s="1"/>
      <c r="U10" s="1"/>
    </row>
    <row r="11" spans="2:21" ht="20.25" customHeight="1">
      <c r="B11" s="8"/>
    </row>
    <row r="12" spans="2:21" customFormat="1" ht="20.25" customHeight="1">
      <c r="B12" s="39" t="s">
        <v>18</v>
      </c>
      <c r="C12" s="38"/>
      <c r="D12" s="37"/>
      <c r="N12" s="36"/>
      <c r="O12" s="36"/>
      <c r="U12" s="35"/>
    </row>
    <row r="13" spans="2:21" s="31" customFormat="1" ht="20.25" customHeight="1">
      <c r="B13" s="34"/>
      <c r="C13" s="149" t="s">
        <v>2</v>
      </c>
      <c r="D13" s="151" t="s">
        <v>3</v>
      </c>
      <c r="E13" s="153" t="s">
        <v>4</v>
      </c>
      <c r="F13" s="153" t="s">
        <v>5</v>
      </c>
      <c r="G13" s="155" t="s">
        <v>6</v>
      </c>
      <c r="H13" s="157" t="s">
        <v>7</v>
      </c>
      <c r="I13" s="136" t="s">
        <v>8</v>
      </c>
      <c r="J13" s="159" t="s">
        <v>9</v>
      </c>
      <c r="K13" s="160"/>
      <c r="L13" s="159" t="s">
        <v>10</v>
      </c>
      <c r="M13" s="160"/>
      <c r="N13" s="159" t="s">
        <v>11</v>
      </c>
      <c r="O13" s="161"/>
      <c r="P13" s="160"/>
      <c r="Q13" s="162" t="s">
        <v>12</v>
      </c>
      <c r="R13" s="32"/>
    </row>
    <row r="14" spans="2:21" s="31" customFormat="1" ht="20.25" customHeight="1">
      <c r="B14" s="34"/>
      <c r="C14" s="150"/>
      <c r="D14" s="152"/>
      <c r="E14" s="154"/>
      <c r="F14" s="154"/>
      <c r="G14" s="156"/>
      <c r="H14" s="158"/>
      <c r="I14" s="33" t="s">
        <v>13</v>
      </c>
      <c r="J14" s="33" t="s">
        <v>13</v>
      </c>
      <c r="K14" s="33" t="s">
        <v>14</v>
      </c>
      <c r="L14" s="33" t="s">
        <v>13</v>
      </c>
      <c r="M14" s="33" t="s">
        <v>14</v>
      </c>
      <c r="N14" s="33" t="s">
        <v>13</v>
      </c>
      <c r="O14" s="33" t="s">
        <v>15</v>
      </c>
      <c r="P14" s="33" t="s">
        <v>16</v>
      </c>
      <c r="Q14" s="163"/>
      <c r="R14" s="32"/>
    </row>
    <row r="15" spans="2:21" ht="45.75" customHeight="1">
      <c r="B15" s="27">
        <v>1</v>
      </c>
      <c r="C15" s="30"/>
      <c r="D15" s="29"/>
      <c r="E15" s="28"/>
      <c r="F15" s="28"/>
      <c r="G15" s="27"/>
      <c r="H15" s="18">
        <f>SUM(I15:N15)</f>
        <v>0</v>
      </c>
      <c r="I15" s="18"/>
      <c r="J15" s="18"/>
      <c r="K15" s="18"/>
      <c r="L15" s="18"/>
      <c r="M15" s="18"/>
      <c r="N15" s="18">
        <f>SUM(O15:P15)</f>
        <v>0</v>
      </c>
      <c r="O15" s="18"/>
      <c r="P15" s="18"/>
      <c r="Q15" s="11"/>
    </row>
    <row r="16" spans="2:21" ht="45" customHeight="1">
      <c r="B16" s="27">
        <v>2</v>
      </c>
      <c r="C16" s="30"/>
      <c r="D16" s="29"/>
      <c r="E16" s="28"/>
      <c r="F16" s="28"/>
      <c r="G16" s="27"/>
      <c r="H16" s="18">
        <f>SUM(I16:N16)</f>
        <v>0</v>
      </c>
      <c r="I16" s="18"/>
      <c r="J16" s="18"/>
      <c r="K16" s="18"/>
      <c r="L16" s="18"/>
      <c r="M16" s="18"/>
      <c r="N16" s="18">
        <f>SUM(O16:P16)</f>
        <v>0</v>
      </c>
      <c r="O16" s="18"/>
      <c r="P16" s="18"/>
      <c r="Q16" s="11"/>
    </row>
    <row r="17" spans="2:21" s="17" customFormat="1" ht="45" customHeight="1">
      <c r="B17" s="26">
        <v>3</v>
      </c>
      <c r="C17" s="25"/>
      <c r="D17" s="24"/>
      <c r="E17" s="23"/>
      <c r="F17" s="23"/>
      <c r="G17" s="137"/>
      <c r="H17" s="22">
        <f>SUM(I17:N17)</f>
        <v>0</v>
      </c>
      <c r="I17" s="21"/>
      <c r="J17" s="21"/>
      <c r="K17" s="21"/>
      <c r="L17" s="20"/>
      <c r="M17" s="19"/>
      <c r="N17" s="18">
        <f>SUM(O17:P17)</f>
        <v>0</v>
      </c>
      <c r="O17" s="18"/>
      <c r="P17" s="18"/>
      <c r="Q17" s="11"/>
    </row>
    <row r="18" spans="2:21" ht="45" customHeight="1" thickBot="1">
      <c r="B18" s="13">
        <v>4</v>
      </c>
      <c r="C18" s="16"/>
      <c r="D18" s="15"/>
      <c r="E18" s="14"/>
      <c r="F18" s="14"/>
      <c r="G18" s="13"/>
      <c r="H18" s="12">
        <f>SUM(I18:N18)</f>
        <v>0</v>
      </c>
      <c r="I18" s="12"/>
      <c r="J18" s="12"/>
      <c r="K18" s="12"/>
      <c r="L18" s="12"/>
      <c r="M18" s="12"/>
      <c r="N18" s="12">
        <f>SUM(O18:P18)</f>
        <v>0</v>
      </c>
      <c r="O18" s="12"/>
      <c r="P18" s="12"/>
      <c r="Q18" s="11"/>
    </row>
    <row r="19" spans="2:21" s="9" customFormat="1" ht="20.25" customHeight="1" thickTop="1">
      <c r="B19" s="146" t="s">
        <v>17</v>
      </c>
      <c r="C19" s="147"/>
      <c r="D19" s="147"/>
      <c r="E19" s="147"/>
      <c r="F19" s="147"/>
      <c r="G19" s="148"/>
      <c r="H19" s="10">
        <f>SUM(H15:H18)</f>
        <v>0</v>
      </c>
      <c r="I19" s="10"/>
      <c r="J19" s="10"/>
      <c r="K19" s="10"/>
      <c r="L19" s="10"/>
      <c r="M19" s="10"/>
      <c r="N19" s="10"/>
      <c r="O19" s="10"/>
      <c r="P19" s="10"/>
      <c r="Q19" s="10"/>
      <c r="R19" s="2"/>
      <c r="S19" s="1"/>
      <c r="T19" s="1"/>
      <c r="U19" s="1"/>
    </row>
    <row r="20" spans="2:21" s="9" customFormat="1" ht="20.25" customHeight="1">
      <c r="B20" s="41"/>
      <c r="C20" s="41"/>
      <c r="D20" s="41"/>
      <c r="E20" s="41"/>
      <c r="F20" s="41"/>
      <c r="G20" s="41"/>
      <c r="H20" s="40"/>
      <c r="I20" s="40"/>
      <c r="J20" s="40"/>
      <c r="K20" s="40"/>
      <c r="L20" s="40"/>
      <c r="M20" s="40"/>
      <c r="N20" s="40"/>
      <c r="O20" s="40"/>
      <c r="P20" s="40"/>
      <c r="Q20" s="40"/>
      <c r="R20" s="2"/>
      <c r="S20" s="1"/>
      <c r="T20" s="1"/>
      <c r="U20" s="1"/>
    </row>
    <row r="21" spans="2:21" customFormat="1" ht="19.5" customHeight="1">
      <c r="B21" s="39" t="s">
        <v>19</v>
      </c>
      <c r="C21" s="38"/>
      <c r="D21" s="37"/>
      <c r="N21" s="36"/>
      <c r="O21" s="36"/>
      <c r="U21" s="35"/>
    </row>
    <row r="22" spans="2:21" s="31" customFormat="1" ht="20.25" customHeight="1">
      <c r="B22" s="34"/>
      <c r="C22" s="149" t="s">
        <v>2</v>
      </c>
      <c r="D22" s="151" t="s">
        <v>3</v>
      </c>
      <c r="E22" s="153" t="s">
        <v>4</v>
      </c>
      <c r="F22" s="153" t="s">
        <v>5</v>
      </c>
      <c r="G22" s="155" t="s">
        <v>6</v>
      </c>
      <c r="H22" s="157" t="s">
        <v>7</v>
      </c>
      <c r="I22" s="136" t="s">
        <v>8</v>
      </c>
      <c r="J22" s="159" t="s">
        <v>9</v>
      </c>
      <c r="K22" s="160"/>
      <c r="L22" s="159" t="s">
        <v>10</v>
      </c>
      <c r="M22" s="160"/>
      <c r="N22" s="159" t="s">
        <v>11</v>
      </c>
      <c r="O22" s="161"/>
      <c r="P22" s="160"/>
      <c r="Q22" s="162" t="s">
        <v>12</v>
      </c>
      <c r="R22" s="32"/>
    </row>
    <row r="23" spans="2:21" s="31" customFormat="1" ht="20.25" customHeight="1">
      <c r="B23" s="34"/>
      <c r="C23" s="150"/>
      <c r="D23" s="152"/>
      <c r="E23" s="154"/>
      <c r="F23" s="154"/>
      <c r="G23" s="156"/>
      <c r="H23" s="158"/>
      <c r="I23" s="33" t="s">
        <v>13</v>
      </c>
      <c r="J23" s="33" t="s">
        <v>13</v>
      </c>
      <c r="K23" s="33" t="s">
        <v>14</v>
      </c>
      <c r="L23" s="33" t="s">
        <v>13</v>
      </c>
      <c r="M23" s="33" t="s">
        <v>14</v>
      </c>
      <c r="N23" s="33" t="s">
        <v>13</v>
      </c>
      <c r="O23" s="33" t="s">
        <v>15</v>
      </c>
      <c r="P23" s="33" t="s">
        <v>16</v>
      </c>
      <c r="Q23" s="163"/>
      <c r="R23" s="32"/>
    </row>
    <row r="24" spans="2:21" ht="45.75" customHeight="1">
      <c r="B24" s="27">
        <v>1</v>
      </c>
      <c r="C24" s="30"/>
      <c r="D24" s="29"/>
      <c r="E24" s="28"/>
      <c r="F24" s="28"/>
      <c r="G24" s="27"/>
      <c r="H24" s="18">
        <f>SUM(I24:N24)</f>
        <v>0</v>
      </c>
      <c r="I24" s="18"/>
      <c r="J24" s="18"/>
      <c r="K24" s="18"/>
      <c r="L24" s="18"/>
      <c r="M24" s="18"/>
      <c r="N24" s="18">
        <f>SUM(O24:P24)</f>
        <v>0</v>
      </c>
      <c r="O24" s="18"/>
      <c r="P24" s="18"/>
      <c r="Q24" s="11"/>
    </row>
    <row r="25" spans="2:21" ht="45" customHeight="1">
      <c r="B25" s="27">
        <v>2</v>
      </c>
      <c r="C25" s="30"/>
      <c r="D25" s="29"/>
      <c r="E25" s="28"/>
      <c r="F25" s="28"/>
      <c r="G25" s="27"/>
      <c r="H25" s="18">
        <f>SUM(I25:N25)</f>
        <v>0</v>
      </c>
      <c r="I25" s="18"/>
      <c r="J25" s="18"/>
      <c r="K25" s="18"/>
      <c r="L25" s="18"/>
      <c r="M25" s="18"/>
      <c r="N25" s="18">
        <f>SUM(O25:P25)</f>
        <v>0</v>
      </c>
      <c r="O25" s="18"/>
      <c r="P25" s="18"/>
      <c r="Q25" s="11"/>
    </row>
    <row r="26" spans="2:21" s="17" customFormat="1" ht="45" customHeight="1">
      <c r="B26" s="26">
        <v>3</v>
      </c>
      <c r="C26" s="25"/>
      <c r="D26" s="24"/>
      <c r="E26" s="23"/>
      <c r="F26" s="23"/>
      <c r="G26" s="137"/>
      <c r="H26" s="22">
        <f>SUM(I26:N26)</f>
        <v>0</v>
      </c>
      <c r="I26" s="21"/>
      <c r="J26" s="21"/>
      <c r="K26" s="21"/>
      <c r="L26" s="20"/>
      <c r="M26" s="19"/>
      <c r="N26" s="18">
        <f>SUM(O26:P26)</f>
        <v>0</v>
      </c>
      <c r="O26" s="18"/>
      <c r="P26" s="18"/>
      <c r="Q26" s="11"/>
    </row>
    <row r="27" spans="2:21" ht="45" customHeight="1" thickBot="1">
      <c r="B27" s="13">
        <v>4</v>
      </c>
      <c r="C27" s="16"/>
      <c r="D27" s="15"/>
      <c r="E27" s="14"/>
      <c r="F27" s="14"/>
      <c r="G27" s="13"/>
      <c r="H27" s="12">
        <f>SUM(I27:N27)</f>
        <v>0</v>
      </c>
      <c r="I27" s="12"/>
      <c r="J27" s="12"/>
      <c r="K27" s="12"/>
      <c r="L27" s="12"/>
      <c r="M27" s="12"/>
      <c r="N27" s="12">
        <f>SUM(O27:P27)</f>
        <v>0</v>
      </c>
      <c r="O27" s="12"/>
      <c r="P27" s="12"/>
      <c r="Q27" s="11"/>
    </row>
    <row r="28" spans="2:21" s="9" customFormat="1" ht="20.25" customHeight="1" thickTop="1">
      <c r="B28" s="146" t="s">
        <v>17</v>
      </c>
      <c r="C28" s="147"/>
      <c r="D28" s="147"/>
      <c r="E28" s="147"/>
      <c r="F28" s="147"/>
      <c r="G28" s="148"/>
      <c r="H28" s="10">
        <f>SUM(H24:H27)</f>
        <v>0</v>
      </c>
      <c r="I28" s="10"/>
      <c r="J28" s="10"/>
      <c r="K28" s="10"/>
      <c r="L28" s="10"/>
      <c r="M28" s="10"/>
      <c r="N28" s="10"/>
      <c r="O28" s="10"/>
      <c r="P28" s="10"/>
      <c r="Q28" s="10"/>
      <c r="R28" s="2"/>
      <c r="S28" s="1"/>
      <c r="T28" s="1"/>
      <c r="U28" s="1"/>
    </row>
    <row r="29" spans="2:21" ht="20.25" customHeight="1">
      <c r="B29" s="8" t="s">
        <v>20</v>
      </c>
    </row>
    <row r="30" spans="2:21" ht="20.25" customHeight="1">
      <c r="B30" s="1" t="s">
        <v>21</v>
      </c>
    </row>
  </sheetData>
  <mergeCells count="33">
    <mergeCell ref="B28:G28"/>
    <mergeCell ref="H22:H23"/>
    <mergeCell ref="J22:K22"/>
    <mergeCell ref="L22:M22"/>
    <mergeCell ref="N22:P22"/>
    <mergeCell ref="Q22:Q23"/>
    <mergeCell ref="C22:C23"/>
    <mergeCell ref="D22:D23"/>
    <mergeCell ref="E22:E23"/>
    <mergeCell ref="F22:F23"/>
    <mergeCell ref="G22:G23"/>
    <mergeCell ref="B10:G10"/>
    <mergeCell ref="C4:C5"/>
    <mergeCell ref="D4:D5"/>
    <mergeCell ref="E4:E5"/>
    <mergeCell ref="F4:F5"/>
    <mergeCell ref="G4:G5"/>
    <mergeCell ref="Q4:Q5"/>
    <mergeCell ref="J13:K13"/>
    <mergeCell ref="L13:M13"/>
    <mergeCell ref="N13:P13"/>
    <mergeCell ref="Q13:Q14"/>
    <mergeCell ref="H4:H5"/>
    <mergeCell ref="J4:K4"/>
    <mergeCell ref="L4:M4"/>
    <mergeCell ref="N4:P4"/>
    <mergeCell ref="H13:H14"/>
    <mergeCell ref="B19:G19"/>
    <mergeCell ref="C13:C14"/>
    <mergeCell ref="D13:D14"/>
    <mergeCell ref="E13:E14"/>
    <mergeCell ref="F13:F14"/>
    <mergeCell ref="G13:G14"/>
  </mergeCells>
  <phoneticPr fontId="5"/>
  <printOptions horizontalCentered="1"/>
  <pageMargins left="0.54" right="0.44" top="0.49" bottom="0.2" header="0.41" footer="0.2"/>
  <pageSetup paperSize="9" scale="63" orientation="landscape" r:id="rId1"/>
  <headerFooter scaleWithDoc="0"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EE31-6391-44F2-8578-090C59DDA562}">
  <sheetPr>
    <tabColor rgb="FFFF99FF"/>
    <pageSetUpPr fitToPage="1"/>
  </sheetPr>
  <dimension ref="B2:U13"/>
  <sheetViews>
    <sheetView showGridLines="0" view="pageBreakPreview" zoomScale="130" zoomScaleNormal="70" zoomScaleSheetLayoutView="130" workbookViewId="0">
      <selection activeCell="G28" sqref="G28"/>
    </sheetView>
  </sheetViews>
  <sheetFormatPr defaultColWidth="9" defaultRowHeight="20.25" customHeight="1"/>
  <cols>
    <col min="1" max="1" width="1.90625" style="44" customWidth="1"/>
    <col min="2" max="2" width="5.08984375" style="44" customWidth="1"/>
    <col min="3" max="3" width="14.90625" style="50" customWidth="1"/>
    <col min="4" max="4" width="12.08984375" style="49" bestFit="1" customWidth="1"/>
    <col min="5" max="5" width="15" style="44" bestFit="1" customWidth="1"/>
    <col min="6" max="6" width="8.90625" style="44" customWidth="1"/>
    <col min="7" max="7" width="16.08984375" style="44" bestFit="1" customWidth="1"/>
    <col min="8" max="8" width="12.08984375" style="48" customWidth="1"/>
    <col min="9" max="10" width="11" style="48" customWidth="1"/>
    <col min="11" max="11" width="12.90625" style="48" customWidth="1"/>
    <col min="12" max="15" width="11" style="48" customWidth="1"/>
    <col min="16" max="16" width="13.08984375" style="47" customWidth="1"/>
    <col min="17" max="17" width="14.08984375" style="46" customWidth="1"/>
    <col min="18" max="18" width="1.08984375" style="45" customWidth="1"/>
    <col min="19" max="16384" width="9" style="44"/>
  </cols>
  <sheetData>
    <row r="2" spans="2:21" customFormat="1" ht="20.25" customHeight="1">
      <c r="B2" s="39" t="s">
        <v>0</v>
      </c>
      <c r="C2" s="43"/>
      <c r="D2" s="42"/>
      <c r="U2" s="35"/>
    </row>
    <row r="3" spans="2:21" customFormat="1" ht="20.25" customHeight="1">
      <c r="B3" s="39" t="s">
        <v>1</v>
      </c>
      <c r="C3" s="38"/>
      <c r="D3" s="37"/>
      <c r="N3" s="36"/>
      <c r="O3" s="36"/>
      <c r="U3" s="35"/>
    </row>
    <row r="4" spans="2:21" s="67" customFormat="1" ht="20.25" customHeight="1">
      <c r="B4" s="70"/>
      <c r="C4" s="167" t="s">
        <v>2</v>
      </c>
      <c r="D4" s="169" t="s">
        <v>3</v>
      </c>
      <c r="E4" s="171" t="s">
        <v>4</v>
      </c>
      <c r="F4" s="171" t="s">
        <v>5</v>
      </c>
      <c r="G4" s="173" t="s">
        <v>6</v>
      </c>
      <c r="H4" s="175" t="s">
        <v>7</v>
      </c>
      <c r="I4" s="138" t="s">
        <v>8</v>
      </c>
      <c r="J4" s="177" t="s">
        <v>9</v>
      </c>
      <c r="K4" s="178"/>
      <c r="L4" s="177" t="s">
        <v>10</v>
      </c>
      <c r="M4" s="178"/>
      <c r="N4" s="177" t="s">
        <v>11</v>
      </c>
      <c r="O4" s="179"/>
      <c r="P4" s="178"/>
      <c r="Q4" s="180" t="s">
        <v>12</v>
      </c>
      <c r="R4" s="68"/>
    </row>
    <row r="5" spans="2:21" s="67" customFormat="1" ht="20.25" customHeight="1">
      <c r="B5" s="70"/>
      <c r="C5" s="168"/>
      <c r="D5" s="170"/>
      <c r="E5" s="172"/>
      <c r="F5" s="172"/>
      <c r="G5" s="174"/>
      <c r="H5" s="176"/>
      <c r="I5" s="69" t="s">
        <v>13</v>
      </c>
      <c r="J5" s="69" t="s">
        <v>13</v>
      </c>
      <c r="K5" s="69" t="s">
        <v>14</v>
      </c>
      <c r="L5" s="69" t="s">
        <v>13</v>
      </c>
      <c r="M5" s="69" t="s">
        <v>14</v>
      </c>
      <c r="N5" s="69" t="s">
        <v>13</v>
      </c>
      <c r="O5" s="69" t="s">
        <v>15</v>
      </c>
      <c r="P5" s="69" t="s">
        <v>16</v>
      </c>
      <c r="Q5" s="181"/>
      <c r="R5" s="68"/>
    </row>
    <row r="6" spans="2:21" ht="45.75" customHeight="1">
      <c r="B6" s="64">
        <v>1</v>
      </c>
      <c r="C6" s="62">
        <v>45170</v>
      </c>
      <c r="D6" s="66">
        <v>5</v>
      </c>
      <c r="E6" s="65" t="s">
        <v>22</v>
      </c>
      <c r="F6" s="65" t="s">
        <v>23</v>
      </c>
      <c r="G6" s="64" t="s">
        <v>24</v>
      </c>
      <c r="H6" s="18">
        <f>SUM(I6:N6)</f>
        <v>174000</v>
      </c>
      <c r="I6" s="18">
        <v>70000</v>
      </c>
      <c r="J6" s="18">
        <v>24000</v>
      </c>
      <c r="K6" s="18" t="s">
        <v>25</v>
      </c>
      <c r="L6" s="18">
        <v>50000</v>
      </c>
      <c r="M6" s="18" t="s">
        <v>26</v>
      </c>
      <c r="N6" s="18">
        <f>SUM(O6:P6)</f>
        <v>30000</v>
      </c>
      <c r="O6" s="18">
        <v>5000</v>
      </c>
      <c r="P6" s="18">
        <v>25000</v>
      </c>
      <c r="Q6" s="59" t="s">
        <v>27</v>
      </c>
    </row>
    <row r="7" spans="2:21" ht="45" customHeight="1">
      <c r="B7" s="64">
        <v>2</v>
      </c>
      <c r="C7" s="62">
        <v>45170</v>
      </c>
      <c r="D7" s="66">
        <v>5</v>
      </c>
      <c r="E7" s="65" t="s">
        <v>28</v>
      </c>
      <c r="F7" s="65" t="s">
        <v>29</v>
      </c>
      <c r="G7" s="64" t="s">
        <v>24</v>
      </c>
      <c r="H7" s="18">
        <f>SUM(I7:N7)</f>
        <v>144000</v>
      </c>
      <c r="I7" s="18">
        <v>70000</v>
      </c>
      <c r="J7" s="18">
        <v>24000</v>
      </c>
      <c r="K7" s="18" t="s">
        <v>25</v>
      </c>
      <c r="L7" s="18">
        <v>40000</v>
      </c>
      <c r="M7" s="18" t="s">
        <v>30</v>
      </c>
      <c r="N7" s="18">
        <f>SUM(O7:P7)</f>
        <v>10000</v>
      </c>
      <c r="O7" s="18">
        <v>5000</v>
      </c>
      <c r="P7" s="18">
        <v>5000</v>
      </c>
      <c r="Q7" s="59" t="s">
        <v>31</v>
      </c>
    </row>
    <row r="8" spans="2:21" s="17" customFormat="1" ht="45" customHeight="1">
      <c r="B8" s="63">
        <v>3</v>
      </c>
      <c r="C8" s="62">
        <v>45200</v>
      </c>
      <c r="D8" s="61">
        <v>4</v>
      </c>
      <c r="E8" s="60" t="s">
        <v>32</v>
      </c>
      <c r="F8" s="60" t="s">
        <v>33</v>
      </c>
      <c r="G8" s="139" t="s">
        <v>34</v>
      </c>
      <c r="H8" s="22">
        <f>SUM(I8:N8)</f>
        <v>253000</v>
      </c>
      <c r="I8" s="21">
        <v>150000</v>
      </c>
      <c r="J8" s="21">
        <v>45000</v>
      </c>
      <c r="K8" s="21" t="s">
        <v>35</v>
      </c>
      <c r="L8" s="21">
        <v>48000</v>
      </c>
      <c r="M8" s="18" t="s">
        <v>36</v>
      </c>
      <c r="N8" s="18">
        <f>SUM(O8:P8)</f>
        <v>10000</v>
      </c>
      <c r="O8" s="18">
        <v>5000</v>
      </c>
      <c r="P8" s="18">
        <v>5000</v>
      </c>
      <c r="Q8" s="59" t="s">
        <v>37</v>
      </c>
    </row>
    <row r="9" spans="2:21" ht="45" customHeight="1" thickBot="1">
      <c r="B9" s="55">
        <v>4</v>
      </c>
      <c r="C9" s="58">
        <v>45231</v>
      </c>
      <c r="D9" s="57">
        <v>5</v>
      </c>
      <c r="E9" s="56" t="s">
        <v>28</v>
      </c>
      <c r="F9" s="56" t="s">
        <v>29</v>
      </c>
      <c r="G9" s="55" t="s">
        <v>38</v>
      </c>
      <c r="H9" s="12">
        <f>SUM(I9:N9)</f>
        <v>144000</v>
      </c>
      <c r="I9" s="12">
        <v>70000</v>
      </c>
      <c r="J9" s="12">
        <v>24000</v>
      </c>
      <c r="K9" s="12" t="s">
        <v>25</v>
      </c>
      <c r="L9" s="12">
        <v>40000</v>
      </c>
      <c r="M9" s="12" t="s">
        <v>30</v>
      </c>
      <c r="N9" s="12">
        <f>SUM(O9:P9)</f>
        <v>10000</v>
      </c>
      <c r="O9" s="12">
        <v>5000</v>
      </c>
      <c r="P9" s="12">
        <v>5000</v>
      </c>
      <c r="Q9" s="54" t="s">
        <v>39</v>
      </c>
    </row>
    <row r="10" spans="2:21" s="53" customFormat="1" ht="20.25" customHeight="1" thickTop="1">
      <c r="B10" s="164" t="s">
        <v>17</v>
      </c>
      <c r="C10" s="165"/>
      <c r="D10" s="165"/>
      <c r="E10" s="165"/>
      <c r="F10" s="165"/>
      <c r="G10" s="166"/>
      <c r="H10" s="10">
        <f>SUM(H6:H9)</f>
        <v>715000</v>
      </c>
      <c r="I10" s="10"/>
      <c r="J10" s="10"/>
      <c r="K10" s="10"/>
      <c r="L10" s="10"/>
      <c r="M10" s="10"/>
      <c r="N10" s="10"/>
      <c r="O10" s="10"/>
      <c r="P10" s="10"/>
      <c r="Q10" s="10"/>
      <c r="R10" s="45"/>
      <c r="S10" s="44"/>
      <c r="T10" s="44"/>
      <c r="U10" s="44"/>
    </row>
    <row r="11" spans="2:21" ht="20.25" customHeight="1">
      <c r="B11" s="52" t="s">
        <v>20</v>
      </c>
    </row>
    <row r="12" spans="2:21" ht="20.25" customHeight="1">
      <c r="B12" s="44" t="s">
        <v>21</v>
      </c>
    </row>
    <row r="13" spans="2:21" ht="20.25" customHeight="1">
      <c r="C13" s="51"/>
    </row>
  </sheetData>
  <mergeCells count="11">
    <mergeCell ref="H4:H5"/>
    <mergeCell ref="J4:K4"/>
    <mergeCell ref="L4:M4"/>
    <mergeCell ref="N4:P4"/>
    <mergeCell ref="Q4:Q5"/>
    <mergeCell ref="B10:G10"/>
    <mergeCell ref="C4:C5"/>
    <mergeCell ref="D4:D5"/>
    <mergeCell ref="E4:E5"/>
    <mergeCell ref="F4:F5"/>
    <mergeCell ref="G4:G5"/>
  </mergeCells>
  <phoneticPr fontId="7"/>
  <printOptions horizontalCentered="1"/>
  <pageMargins left="0.54" right="0.33" top="0.78740157480314965" bottom="0.78740157480314965" header="0.51181102362204722" footer="0.59055118110236227"/>
  <pageSetup paperSize="9" scale="72" orientation="landscape" r:id="rId1"/>
  <headerFooter scaleWithDoc="0"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1808B-D08F-41C7-B138-C9F3FD4E8C11}">
  <sheetPr>
    <tabColor rgb="FFFF99FF"/>
    <pageSetUpPr fitToPage="1"/>
  </sheetPr>
  <dimension ref="B2:R27"/>
  <sheetViews>
    <sheetView showGridLines="0" view="pageBreakPreview" zoomScaleNormal="100" zoomScaleSheetLayoutView="100" workbookViewId="0">
      <selection activeCell="E32" sqref="E32"/>
    </sheetView>
  </sheetViews>
  <sheetFormatPr defaultRowHeight="13"/>
  <cols>
    <col min="1" max="1" width="2.08984375" customWidth="1"/>
    <col min="2" max="2" width="13.90625" customWidth="1"/>
    <col min="3" max="3" width="18.90625" customWidth="1"/>
    <col min="4" max="14" width="7.6328125" customWidth="1"/>
    <col min="15" max="15" width="7.6328125" style="35" customWidth="1"/>
    <col min="16" max="16" width="9" bestFit="1" customWidth="1"/>
    <col min="17" max="17" width="12.6328125" customWidth="1"/>
    <col min="18" max="18" width="10.90625" customWidth="1"/>
  </cols>
  <sheetData>
    <row r="2" spans="2:18" ht="16.5">
      <c r="B2" s="39" t="s">
        <v>40</v>
      </c>
      <c r="C2" s="39"/>
    </row>
    <row r="3" spans="2:18" ht="16.5">
      <c r="B3" s="39" t="s">
        <v>1</v>
      </c>
      <c r="C3" s="99"/>
    </row>
    <row r="4" spans="2:18" ht="15" customHeight="1" thickBot="1">
      <c r="B4" s="39"/>
      <c r="C4" s="99"/>
      <c r="G4">
        <v>2023</v>
      </c>
      <c r="M4">
        <v>2024</v>
      </c>
    </row>
    <row r="5" spans="2:18" ht="26.5" thickBot="1">
      <c r="B5" s="98" t="s">
        <v>41</v>
      </c>
      <c r="C5" s="97" t="s">
        <v>42</v>
      </c>
      <c r="D5" s="96" t="s">
        <v>43</v>
      </c>
      <c r="E5" s="96" t="s">
        <v>44</v>
      </c>
      <c r="F5" s="96" t="s">
        <v>45</v>
      </c>
      <c r="G5" s="96" t="s">
        <v>46</v>
      </c>
      <c r="H5" s="96" t="s">
        <v>47</v>
      </c>
      <c r="I5" s="96" t="s">
        <v>48</v>
      </c>
      <c r="J5" s="96" t="s">
        <v>49</v>
      </c>
      <c r="K5" s="96" t="s">
        <v>50</v>
      </c>
      <c r="L5" s="96" t="s">
        <v>51</v>
      </c>
      <c r="M5" s="96" t="s">
        <v>52</v>
      </c>
      <c r="N5" s="96" t="s">
        <v>53</v>
      </c>
      <c r="O5" s="96" t="s">
        <v>54</v>
      </c>
      <c r="P5" s="95" t="s">
        <v>55</v>
      </c>
      <c r="Q5" s="94" t="s">
        <v>56</v>
      </c>
      <c r="R5" s="93" t="s">
        <v>57</v>
      </c>
    </row>
    <row r="6" spans="2:18" ht="18.75" customHeight="1">
      <c r="B6" s="92"/>
      <c r="C6" s="91"/>
      <c r="D6" s="84"/>
      <c r="E6" s="84"/>
      <c r="F6" s="84"/>
      <c r="G6" s="85"/>
      <c r="H6" s="90"/>
      <c r="I6" s="85"/>
      <c r="J6" s="90"/>
      <c r="K6" s="90"/>
      <c r="L6" s="90"/>
      <c r="M6" s="85"/>
      <c r="N6" s="85"/>
      <c r="O6" s="90"/>
      <c r="P6" s="89">
        <f>SUM(D6:O6)</f>
        <v>0</v>
      </c>
      <c r="Q6" s="88"/>
      <c r="R6" s="87">
        <f>ROUNDDOWN(P6*Q6,0)</f>
        <v>0</v>
      </c>
    </row>
    <row r="7" spans="2:18" ht="18.75" customHeight="1">
      <c r="B7" s="82"/>
      <c r="C7" s="86"/>
      <c r="D7" s="84"/>
      <c r="E7" s="84"/>
      <c r="F7" s="84"/>
      <c r="G7" s="85"/>
      <c r="H7" s="85"/>
      <c r="I7" s="85"/>
      <c r="J7" s="85"/>
      <c r="K7" s="85"/>
      <c r="L7" s="85"/>
      <c r="M7" s="85"/>
      <c r="N7" s="85"/>
      <c r="O7" s="85"/>
      <c r="P7" s="78">
        <f>SUM(D7:O7)</f>
        <v>0</v>
      </c>
      <c r="Q7" s="77"/>
      <c r="R7" s="83">
        <f>ROUNDDOWN(P7*Q7,0)</f>
        <v>0</v>
      </c>
    </row>
    <row r="8" spans="2:18" ht="18.75" customHeight="1" thickBot="1">
      <c r="B8" s="82"/>
      <c r="C8" s="81"/>
      <c r="D8" s="79"/>
      <c r="E8" s="79"/>
      <c r="F8" s="79"/>
      <c r="G8" s="80"/>
      <c r="H8" s="80"/>
      <c r="I8" s="80"/>
      <c r="J8" s="80"/>
      <c r="K8" s="80"/>
      <c r="L8" s="80"/>
      <c r="M8" s="80"/>
      <c r="N8" s="80"/>
      <c r="O8" s="80"/>
      <c r="P8" s="78">
        <f>SUM(D8:O8)</f>
        <v>0</v>
      </c>
      <c r="Q8" s="77"/>
      <c r="R8" s="76">
        <f>ROUNDDOWN(P8*Q8,0)</f>
        <v>0</v>
      </c>
    </row>
    <row r="9" spans="2:18" ht="18.75" customHeight="1" thickTop="1" thickBot="1">
      <c r="B9" s="182" t="s">
        <v>58</v>
      </c>
      <c r="C9" s="183"/>
      <c r="D9" s="74"/>
      <c r="E9" s="74"/>
      <c r="F9" s="74"/>
      <c r="G9" s="75"/>
      <c r="H9" s="75"/>
      <c r="I9" s="75"/>
      <c r="J9" s="75"/>
      <c r="K9" s="75"/>
      <c r="L9" s="75"/>
      <c r="M9" s="75"/>
      <c r="N9" s="75"/>
      <c r="O9" s="75"/>
      <c r="P9" s="73"/>
      <c r="Q9" s="72"/>
      <c r="R9" s="71">
        <f>SUM(R6:R8)</f>
        <v>0</v>
      </c>
    </row>
    <row r="10" spans="2:18">
      <c r="B10" s="184"/>
      <c r="C10" s="184"/>
      <c r="D10" s="184"/>
      <c r="E10" s="184"/>
      <c r="F10" s="184"/>
      <c r="G10" s="184"/>
      <c r="H10" s="184"/>
      <c r="I10" s="184"/>
      <c r="J10" s="184"/>
      <c r="K10" s="184"/>
      <c r="L10" s="184"/>
      <c r="M10" s="184"/>
      <c r="N10" s="184"/>
      <c r="O10" s="184"/>
    </row>
    <row r="12" spans="2:18" ht="16.5">
      <c r="B12" s="39" t="s">
        <v>18</v>
      </c>
      <c r="C12" s="99"/>
    </row>
    <row r="13" spans="2:18" ht="15" customHeight="1" thickBot="1">
      <c r="B13" s="39"/>
      <c r="C13" s="99"/>
      <c r="D13">
        <v>2024</v>
      </c>
      <c r="M13">
        <v>2025</v>
      </c>
    </row>
    <row r="14" spans="2:18" ht="26.5" thickBot="1">
      <c r="B14" s="98" t="s">
        <v>41</v>
      </c>
      <c r="C14" s="97" t="s">
        <v>42</v>
      </c>
      <c r="D14" s="96" t="s">
        <v>43</v>
      </c>
      <c r="E14" s="96" t="s">
        <v>44</v>
      </c>
      <c r="F14" s="96" t="s">
        <v>45</v>
      </c>
      <c r="G14" s="96" t="s">
        <v>46</v>
      </c>
      <c r="H14" s="96" t="s">
        <v>47</v>
      </c>
      <c r="I14" s="96" t="s">
        <v>48</v>
      </c>
      <c r="J14" s="96" t="s">
        <v>49</v>
      </c>
      <c r="K14" s="96" t="s">
        <v>50</v>
      </c>
      <c r="L14" s="96" t="s">
        <v>51</v>
      </c>
      <c r="M14" s="96" t="s">
        <v>52</v>
      </c>
      <c r="N14" s="96" t="s">
        <v>53</v>
      </c>
      <c r="O14" s="96" t="s">
        <v>54</v>
      </c>
      <c r="P14" s="95" t="s">
        <v>55</v>
      </c>
      <c r="Q14" s="94" t="s">
        <v>56</v>
      </c>
      <c r="R14" s="93" t="s">
        <v>57</v>
      </c>
    </row>
    <row r="15" spans="2:18" ht="18.75" customHeight="1">
      <c r="B15" s="92"/>
      <c r="C15" s="91"/>
      <c r="D15" s="90"/>
      <c r="E15" s="90"/>
      <c r="F15" s="90"/>
      <c r="G15" s="90"/>
      <c r="H15" s="90"/>
      <c r="I15" s="85"/>
      <c r="J15" s="90"/>
      <c r="K15" s="90"/>
      <c r="L15" s="90"/>
      <c r="M15" s="85"/>
      <c r="N15" s="85"/>
      <c r="O15" s="85"/>
      <c r="P15" s="89">
        <f>SUM(D15:O15)</f>
        <v>0</v>
      </c>
      <c r="Q15" s="88"/>
      <c r="R15" s="87">
        <f>ROUNDDOWN(P15*Q15,0)</f>
        <v>0</v>
      </c>
    </row>
    <row r="16" spans="2:18" ht="18.75" customHeight="1">
      <c r="B16" s="82"/>
      <c r="C16" s="86"/>
      <c r="D16" s="85"/>
      <c r="E16" s="85"/>
      <c r="F16" s="85"/>
      <c r="G16" s="85"/>
      <c r="H16" s="85"/>
      <c r="I16" s="85"/>
      <c r="J16" s="85"/>
      <c r="K16" s="85"/>
      <c r="L16" s="85"/>
      <c r="M16" s="85"/>
      <c r="N16" s="85"/>
      <c r="O16" s="85"/>
      <c r="P16" s="78">
        <f>SUM(D16:O16)</f>
        <v>0</v>
      </c>
      <c r="Q16" s="77"/>
      <c r="R16" s="83">
        <f>ROUNDDOWN(P16*Q16,0)</f>
        <v>0</v>
      </c>
    </row>
    <row r="17" spans="2:18" ht="18.75" customHeight="1" thickBot="1">
      <c r="B17" s="82"/>
      <c r="C17" s="81"/>
      <c r="D17" s="80"/>
      <c r="E17" s="80"/>
      <c r="F17" s="80"/>
      <c r="G17" s="80"/>
      <c r="H17" s="80"/>
      <c r="I17" s="80"/>
      <c r="J17" s="80"/>
      <c r="K17" s="80"/>
      <c r="L17" s="80"/>
      <c r="M17" s="80"/>
      <c r="N17" s="80"/>
      <c r="O17" s="80"/>
      <c r="P17" s="78">
        <f>SUM(D17:O17)</f>
        <v>0</v>
      </c>
      <c r="Q17" s="77"/>
      <c r="R17" s="76">
        <f>ROUNDDOWN(P17*Q17,0)</f>
        <v>0</v>
      </c>
    </row>
    <row r="18" spans="2:18" ht="18.75" customHeight="1" thickTop="1" thickBot="1">
      <c r="B18" s="182" t="s">
        <v>58</v>
      </c>
      <c r="C18" s="183"/>
      <c r="D18" s="75"/>
      <c r="E18" s="75"/>
      <c r="F18" s="75"/>
      <c r="G18" s="75"/>
      <c r="H18" s="75"/>
      <c r="I18" s="75"/>
      <c r="J18" s="75"/>
      <c r="K18" s="75"/>
      <c r="L18" s="75"/>
      <c r="M18" s="75"/>
      <c r="N18" s="75"/>
      <c r="O18" s="75"/>
      <c r="P18" s="73"/>
      <c r="Q18" s="72"/>
      <c r="R18" s="71">
        <f>SUM(R15:R17)</f>
        <v>0</v>
      </c>
    </row>
    <row r="21" spans="2:18" ht="16.5">
      <c r="B21" s="39" t="s">
        <v>19</v>
      </c>
      <c r="C21" s="99"/>
    </row>
    <row r="22" spans="2:18" ht="15" customHeight="1" thickBot="1">
      <c r="B22" s="39"/>
      <c r="C22" s="99"/>
      <c r="D22">
        <v>2025</v>
      </c>
      <c r="M22">
        <v>2026</v>
      </c>
    </row>
    <row r="23" spans="2:18" ht="26.5" thickBot="1">
      <c r="B23" s="98" t="s">
        <v>41</v>
      </c>
      <c r="C23" s="97" t="s">
        <v>42</v>
      </c>
      <c r="D23" s="96" t="s">
        <v>43</v>
      </c>
      <c r="E23" s="96" t="s">
        <v>44</v>
      </c>
      <c r="F23" s="96" t="s">
        <v>45</v>
      </c>
      <c r="G23" s="96" t="s">
        <v>46</v>
      </c>
      <c r="H23" s="96" t="s">
        <v>47</v>
      </c>
      <c r="I23" s="96" t="s">
        <v>48</v>
      </c>
      <c r="J23" s="96" t="s">
        <v>49</v>
      </c>
      <c r="K23" s="96" t="s">
        <v>50</v>
      </c>
      <c r="L23" s="96" t="s">
        <v>51</v>
      </c>
      <c r="M23" s="96" t="s">
        <v>52</v>
      </c>
      <c r="N23" s="96" t="s">
        <v>53</v>
      </c>
      <c r="O23" s="96" t="s">
        <v>54</v>
      </c>
      <c r="P23" s="95" t="s">
        <v>55</v>
      </c>
      <c r="Q23" s="94" t="s">
        <v>56</v>
      </c>
      <c r="R23" s="93" t="s">
        <v>57</v>
      </c>
    </row>
    <row r="24" spans="2:18" ht="18.75" customHeight="1">
      <c r="B24" s="92"/>
      <c r="C24" s="91"/>
      <c r="D24" s="90"/>
      <c r="E24" s="90"/>
      <c r="F24" s="90"/>
      <c r="G24" s="90"/>
      <c r="H24" s="90"/>
      <c r="I24" s="85"/>
      <c r="J24" s="90"/>
      <c r="K24" s="90"/>
      <c r="L24" s="90"/>
      <c r="M24" s="85"/>
      <c r="N24" s="84"/>
      <c r="O24" s="84"/>
      <c r="P24" s="89">
        <f>SUM(D24:O24)</f>
        <v>0</v>
      </c>
      <c r="Q24" s="88"/>
      <c r="R24" s="87">
        <f>ROUNDDOWN(P24*Q24,0)</f>
        <v>0</v>
      </c>
    </row>
    <row r="25" spans="2:18" ht="18.75" customHeight="1">
      <c r="B25" s="82"/>
      <c r="C25" s="86"/>
      <c r="D25" s="85"/>
      <c r="E25" s="85"/>
      <c r="F25" s="85"/>
      <c r="G25" s="85"/>
      <c r="H25" s="85"/>
      <c r="I25" s="85"/>
      <c r="J25" s="85"/>
      <c r="K25" s="85"/>
      <c r="L25" s="85"/>
      <c r="M25" s="85"/>
      <c r="N25" s="84"/>
      <c r="O25" s="84"/>
      <c r="P25" s="78">
        <f>SUM(D25:O25)</f>
        <v>0</v>
      </c>
      <c r="Q25" s="77"/>
      <c r="R25" s="83">
        <f>ROUNDDOWN(P25*Q25,0)</f>
        <v>0</v>
      </c>
    </row>
    <row r="26" spans="2:18" ht="18.75" customHeight="1" thickBot="1">
      <c r="B26" s="82"/>
      <c r="C26" s="81"/>
      <c r="D26" s="80"/>
      <c r="E26" s="80"/>
      <c r="F26" s="80"/>
      <c r="G26" s="80"/>
      <c r="H26" s="80"/>
      <c r="I26" s="80"/>
      <c r="J26" s="80"/>
      <c r="K26" s="80"/>
      <c r="L26" s="80"/>
      <c r="M26" s="80"/>
      <c r="N26" s="79"/>
      <c r="O26" s="79"/>
      <c r="P26" s="78">
        <f>SUM(D26:O26)</f>
        <v>0</v>
      </c>
      <c r="Q26" s="77"/>
      <c r="R26" s="76">
        <f>ROUNDDOWN(P26*Q26,0)</f>
        <v>0</v>
      </c>
    </row>
    <row r="27" spans="2:18" ht="18.75" customHeight="1" thickTop="1" thickBot="1">
      <c r="B27" s="182" t="s">
        <v>58</v>
      </c>
      <c r="C27" s="183"/>
      <c r="D27" s="75"/>
      <c r="E27" s="75"/>
      <c r="F27" s="75"/>
      <c r="G27" s="75"/>
      <c r="H27" s="75"/>
      <c r="I27" s="75"/>
      <c r="J27" s="75"/>
      <c r="K27" s="75"/>
      <c r="L27" s="75"/>
      <c r="M27" s="75"/>
      <c r="N27" s="74"/>
      <c r="O27" s="74"/>
      <c r="P27" s="73"/>
      <c r="Q27" s="72"/>
      <c r="R27" s="71">
        <f>SUM(R24:R26)</f>
        <v>0</v>
      </c>
    </row>
  </sheetData>
  <mergeCells count="4">
    <mergeCell ref="B9:C9"/>
    <mergeCell ref="B10:O10"/>
    <mergeCell ref="B18:C18"/>
    <mergeCell ref="B27:C27"/>
  </mergeCells>
  <phoneticPr fontId="7"/>
  <pageMargins left="0.54" right="0.28999999999999998" top="0.97"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45CE-DC61-46D2-9D19-5B80E6840417}">
  <sheetPr>
    <tabColor rgb="FFFF99FF"/>
    <pageSetUpPr fitToPage="1"/>
  </sheetPr>
  <dimension ref="B2:R28"/>
  <sheetViews>
    <sheetView showGridLines="0" view="pageBreakPreview" zoomScaleNormal="100" zoomScaleSheetLayoutView="100" workbookViewId="0">
      <selection activeCell="G31" sqref="G31"/>
    </sheetView>
  </sheetViews>
  <sheetFormatPr defaultRowHeight="13"/>
  <cols>
    <col min="1" max="1" width="2.08984375" customWidth="1"/>
    <col min="2" max="2" width="13.90625" customWidth="1"/>
    <col min="3" max="3" width="18.90625" customWidth="1"/>
    <col min="4" max="14" width="7.6328125" customWidth="1"/>
    <col min="15" max="15" width="7.6328125" style="35" customWidth="1"/>
    <col min="16" max="16" width="9" bestFit="1" customWidth="1"/>
    <col min="17" max="17" width="12.6328125" customWidth="1"/>
    <col min="18" max="18" width="10.90625" customWidth="1"/>
  </cols>
  <sheetData>
    <row r="2" spans="2:18" ht="16.5">
      <c r="B2" s="39" t="s">
        <v>40</v>
      </c>
      <c r="C2" s="39"/>
    </row>
    <row r="4" spans="2:18" ht="16.5">
      <c r="B4" s="39" t="s">
        <v>1</v>
      </c>
      <c r="C4" s="99"/>
    </row>
    <row r="5" spans="2:18" ht="15" customHeight="1" thickBot="1">
      <c r="B5" s="39"/>
      <c r="C5" s="99"/>
      <c r="D5">
        <v>2023</v>
      </c>
      <c r="M5">
        <v>2024</v>
      </c>
    </row>
    <row r="6" spans="2:18" ht="26.5" thickBot="1">
      <c r="B6" s="98" t="s">
        <v>41</v>
      </c>
      <c r="C6" s="97" t="s">
        <v>42</v>
      </c>
      <c r="D6" s="96" t="s">
        <v>43</v>
      </c>
      <c r="E6" s="96" t="s">
        <v>44</v>
      </c>
      <c r="F6" s="96" t="s">
        <v>45</v>
      </c>
      <c r="G6" s="96" t="s">
        <v>46</v>
      </c>
      <c r="H6" s="96" t="s">
        <v>47</v>
      </c>
      <c r="I6" s="96" t="s">
        <v>48</v>
      </c>
      <c r="J6" s="96" t="s">
        <v>49</v>
      </c>
      <c r="K6" s="96" t="s">
        <v>50</v>
      </c>
      <c r="L6" s="96" t="s">
        <v>51</v>
      </c>
      <c r="M6" s="96" t="s">
        <v>52</v>
      </c>
      <c r="N6" s="96" t="s">
        <v>53</v>
      </c>
      <c r="O6" s="96" t="s">
        <v>54</v>
      </c>
      <c r="P6" s="95" t="s">
        <v>55</v>
      </c>
      <c r="Q6" s="94" t="s">
        <v>56</v>
      </c>
      <c r="R6" s="93" t="s">
        <v>57</v>
      </c>
    </row>
    <row r="7" spans="2:18" ht="18.75" customHeight="1">
      <c r="B7" s="92" t="s">
        <v>59</v>
      </c>
      <c r="C7" s="91" t="s">
        <v>60</v>
      </c>
      <c r="D7" s="84"/>
      <c r="E7" s="84"/>
      <c r="F7" s="84"/>
      <c r="G7" s="85">
        <v>3</v>
      </c>
      <c r="H7" s="85">
        <v>10</v>
      </c>
      <c r="I7" s="85">
        <v>10</v>
      </c>
      <c r="J7" s="90">
        <v>10</v>
      </c>
      <c r="K7" s="90">
        <v>10</v>
      </c>
      <c r="L7" s="90">
        <v>10</v>
      </c>
      <c r="M7" s="85">
        <v>10</v>
      </c>
      <c r="N7" s="85">
        <v>10</v>
      </c>
      <c r="O7" s="90">
        <v>10</v>
      </c>
      <c r="P7" s="89">
        <f>SUM(D7:O7)</f>
        <v>83</v>
      </c>
      <c r="Q7" s="88">
        <v>2780</v>
      </c>
      <c r="R7" s="87">
        <f>ROUNDDOWN(P7*Q7,0)</f>
        <v>230740</v>
      </c>
    </row>
    <row r="8" spans="2:18" ht="18.75" customHeight="1">
      <c r="B8" s="82" t="s">
        <v>61</v>
      </c>
      <c r="C8" s="86" t="s">
        <v>62</v>
      </c>
      <c r="D8" s="84"/>
      <c r="E8" s="84"/>
      <c r="F8" s="84"/>
      <c r="G8" s="85">
        <v>3</v>
      </c>
      <c r="H8" s="85">
        <v>10</v>
      </c>
      <c r="I8" s="85">
        <v>10</v>
      </c>
      <c r="J8" s="85">
        <v>10</v>
      </c>
      <c r="K8" s="85">
        <v>50</v>
      </c>
      <c r="L8" s="85">
        <v>50</v>
      </c>
      <c r="M8" s="85">
        <v>20</v>
      </c>
      <c r="N8" s="85">
        <v>20</v>
      </c>
      <c r="O8" s="85">
        <v>10</v>
      </c>
      <c r="P8" s="78">
        <f>SUM(D8:O8)</f>
        <v>183</v>
      </c>
      <c r="Q8" s="77">
        <v>2000</v>
      </c>
      <c r="R8" s="83">
        <f>ROUNDDOWN(P8*Q8,0)</f>
        <v>366000</v>
      </c>
    </row>
    <row r="9" spans="2:18" ht="18.75" customHeight="1" thickBot="1">
      <c r="B9" s="82" t="s">
        <v>63</v>
      </c>
      <c r="C9" s="81" t="s">
        <v>62</v>
      </c>
      <c r="D9" s="79"/>
      <c r="E9" s="79"/>
      <c r="F9" s="79"/>
      <c r="G9" s="80">
        <v>5</v>
      </c>
      <c r="H9" s="80">
        <v>14</v>
      </c>
      <c r="I9" s="80">
        <v>14</v>
      </c>
      <c r="J9" s="80">
        <v>14</v>
      </c>
      <c r="K9" s="80">
        <v>14</v>
      </c>
      <c r="L9" s="80">
        <v>14</v>
      </c>
      <c r="M9" s="80">
        <v>10</v>
      </c>
      <c r="N9" s="80">
        <v>10</v>
      </c>
      <c r="O9" s="80">
        <v>10</v>
      </c>
      <c r="P9" s="78">
        <f>SUM(D9:O9)</f>
        <v>105</v>
      </c>
      <c r="Q9" s="77">
        <v>1540</v>
      </c>
      <c r="R9" s="76">
        <f>ROUNDDOWN(P9*Q9,0)</f>
        <v>161700</v>
      </c>
    </row>
    <row r="10" spans="2:18" ht="18.75" customHeight="1" thickTop="1" thickBot="1">
      <c r="B10" s="182" t="s">
        <v>58</v>
      </c>
      <c r="C10" s="183"/>
      <c r="D10" s="74"/>
      <c r="E10" s="74"/>
      <c r="F10" s="74"/>
      <c r="G10" s="75"/>
      <c r="H10" s="75"/>
      <c r="I10" s="75"/>
      <c r="J10" s="75"/>
      <c r="K10" s="75"/>
      <c r="L10" s="75"/>
      <c r="M10" s="75"/>
      <c r="N10" s="75"/>
      <c r="O10" s="75"/>
      <c r="P10" s="73"/>
      <c r="Q10" s="72"/>
      <c r="R10" s="71">
        <f>SUM(R7:R9)</f>
        <v>758440</v>
      </c>
    </row>
    <row r="13" spans="2:18" ht="16.5">
      <c r="B13" s="39" t="s">
        <v>18</v>
      </c>
      <c r="C13" s="99"/>
    </row>
    <row r="14" spans="2:18" ht="15" customHeight="1" thickBot="1">
      <c r="B14" s="39"/>
      <c r="C14" s="99"/>
      <c r="D14">
        <v>2024</v>
      </c>
      <c r="M14">
        <v>2025</v>
      </c>
    </row>
    <row r="15" spans="2:18" ht="26.5" thickBot="1">
      <c r="B15" s="98" t="s">
        <v>41</v>
      </c>
      <c r="C15" s="97" t="s">
        <v>42</v>
      </c>
      <c r="D15" s="96" t="s">
        <v>43</v>
      </c>
      <c r="E15" s="96" t="s">
        <v>44</v>
      </c>
      <c r="F15" s="96" t="s">
        <v>45</v>
      </c>
      <c r="G15" s="96" t="s">
        <v>46</v>
      </c>
      <c r="H15" s="96" t="s">
        <v>47</v>
      </c>
      <c r="I15" s="96" t="s">
        <v>48</v>
      </c>
      <c r="J15" s="96" t="s">
        <v>49</v>
      </c>
      <c r="K15" s="96" t="s">
        <v>50</v>
      </c>
      <c r="L15" s="96" t="s">
        <v>51</v>
      </c>
      <c r="M15" s="96" t="s">
        <v>52</v>
      </c>
      <c r="N15" s="96" t="s">
        <v>53</v>
      </c>
      <c r="O15" s="96" t="s">
        <v>54</v>
      </c>
      <c r="P15" s="95" t="s">
        <v>55</v>
      </c>
      <c r="Q15" s="94" t="s">
        <v>56</v>
      </c>
      <c r="R15" s="93" t="s">
        <v>57</v>
      </c>
    </row>
    <row r="16" spans="2:18" ht="18.75" customHeight="1">
      <c r="B16" s="92" t="s">
        <v>59</v>
      </c>
      <c r="C16" s="91" t="s">
        <v>60</v>
      </c>
      <c r="D16" s="90">
        <v>10</v>
      </c>
      <c r="E16" s="90">
        <v>10</v>
      </c>
      <c r="F16" s="90">
        <v>10</v>
      </c>
      <c r="G16" s="90">
        <v>10</v>
      </c>
      <c r="H16" s="90">
        <v>10</v>
      </c>
      <c r="I16" s="85">
        <v>10</v>
      </c>
      <c r="J16" s="90">
        <v>10</v>
      </c>
      <c r="K16" s="90">
        <v>10</v>
      </c>
      <c r="L16" s="90">
        <v>10</v>
      </c>
      <c r="M16" s="85">
        <v>10</v>
      </c>
      <c r="N16" s="85">
        <v>10</v>
      </c>
      <c r="O16" s="90">
        <v>10</v>
      </c>
      <c r="P16" s="89">
        <f>SUM(D16:O16)</f>
        <v>120</v>
      </c>
      <c r="Q16" s="88">
        <v>2850</v>
      </c>
      <c r="R16" s="87">
        <f>ROUNDDOWN(P16*Q16,0)</f>
        <v>342000</v>
      </c>
    </row>
    <row r="17" spans="2:18" ht="18.75" customHeight="1">
      <c r="B17" s="82" t="s">
        <v>61</v>
      </c>
      <c r="C17" s="86" t="s">
        <v>62</v>
      </c>
      <c r="D17" s="85">
        <v>55</v>
      </c>
      <c r="E17" s="85">
        <v>38</v>
      </c>
      <c r="F17" s="85">
        <v>24</v>
      </c>
      <c r="G17" s="85">
        <v>55</v>
      </c>
      <c r="H17" s="85">
        <v>35</v>
      </c>
      <c r="I17" s="85">
        <v>10</v>
      </c>
      <c r="J17" s="85">
        <v>12</v>
      </c>
      <c r="K17" s="85">
        <v>50</v>
      </c>
      <c r="L17" s="85">
        <v>50</v>
      </c>
      <c r="M17" s="85">
        <v>25</v>
      </c>
      <c r="N17" s="85">
        <v>25</v>
      </c>
      <c r="O17" s="85">
        <v>10</v>
      </c>
      <c r="P17" s="78">
        <f>SUM(D17:O17)</f>
        <v>389</v>
      </c>
      <c r="Q17" s="77">
        <v>2070</v>
      </c>
      <c r="R17" s="83">
        <f>ROUNDDOWN(P17*Q17,0)</f>
        <v>805230</v>
      </c>
    </row>
    <row r="18" spans="2:18" ht="18.75" customHeight="1" thickBot="1">
      <c r="B18" s="82" t="s">
        <v>63</v>
      </c>
      <c r="C18" s="81" t="s">
        <v>62</v>
      </c>
      <c r="D18" s="80">
        <v>25</v>
      </c>
      <c r="E18" s="80">
        <v>33</v>
      </c>
      <c r="F18" s="80">
        <v>16</v>
      </c>
      <c r="G18" s="80">
        <v>22</v>
      </c>
      <c r="H18" s="80">
        <v>34</v>
      </c>
      <c r="I18" s="80">
        <v>14</v>
      </c>
      <c r="J18" s="80">
        <v>14</v>
      </c>
      <c r="K18" s="80">
        <v>14</v>
      </c>
      <c r="L18" s="80">
        <v>14</v>
      </c>
      <c r="M18" s="80">
        <v>10</v>
      </c>
      <c r="N18" s="80">
        <v>10</v>
      </c>
      <c r="O18" s="80">
        <v>10</v>
      </c>
      <c r="P18" s="78">
        <f>SUM(D18:O18)</f>
        <v>216</v>
      </c>
      <c r="Q18" s="77">
        <v>1630</v>
      </c>
      <c r="R18" s="76">
        <f>ROUNDDOWN(P18*Q18,0)</f>
        <v>352080</v>
      </c>
    </row>
    <row r="19" spans="2:18" ht="18.75" customHeight="1" thickTop="1" thickBot="1">
      <c r="B19" s="182" t="s">
        <v>58</v>
      </c>
      <c r="C19" s="185"/>
      <c r="D19" s="75"/>
      <c r="E19" s="75"/>
      <c r="F19" s="75"/>
      <c r="G19" s="75"/>
      <c r="H19" s="75"/>
      <c r="I19" s="75"/>
      <c r="J19" s="75"/>
      <c r="K19" s="75"/>
      <c r="L19" s="75"/>
      <c r="M19" s="75"/>
      <c r="N19" s="75"/>
      <c r="O19" s="75"/>
      <c r="P19" s="73"/>
      <c r="Q19" s="72"/>
      <c r="R19" s="71">
        <f>SUM(R16:R18)</f>
        <v>1499310</v>
      </c>
    </row>
    <row r="22" spans="2:18" ht="16.5">
      <c r="B22" s="39" t="s">
        <v>19</v>
      </c>
      <c r="C22" s="99"/>
    </row>
    <row r="23" spans="2:18" ht="15" customHeight="1" thickBot="1">
      <c r="B23" s="39"/>
      <c r="C23" s="99"/>
      <c r="D23">
        <v>2025</v>
      </c>
      <c r="M23">
        <v>2026</v>
      </c>
    </row>
    <row r="24" spans="2:18" ht="26.5" thickBot="1">
      <c r="B24" s="98" t="s">
        <v>41</v>
      </c>
      <c r="C24" s="97" t="s">
        <v>42</v>
      </c>
      <c r="D24" s="96" t="s">
        <v>43</v>
      </c>
      <c r="E24" s="96" t="s">
        <v>44</v>
      </c>
      <c r="F24" s="96" t="s">
        <v>45</v>
      </c>
      <c r="G24" s="96" t="s">
        <v>46</v>
      </c>
      <c r="H24" s="96" t="s">
        <v>47</v>
      </c>
      <c r="I24" s="96" t="s">
        <v>48</v>
      </c>
      <c r="J24" s="96" t="s">
        <v>49</v>
      </c>
      <c r="K24" s="96" t="s">
        <v>50</v>
      </c>
      <c r="L24" s="96" t="s">
        <v>51</v>
      </c>
      <c r="M24" s="96" t="s">
        <v>52</v>
      </c>
      <c r="N24" s="96" t="s">
        <v>53</v>
      </c>
      <c r="O24" s="96" t="s">
        <v>54</v>
      </c>
      <c r="P24" s="95" t="s">
        <v>55</v>
      </c>
      <c r="Q24" s="94" t="s">
        <v>56</v>
      </c>
      <c r="R24" s="93" t="s">
        <v>57</v>
      </c>
    </row>
    <row r="25" spans="2:18" ht="18.75" customHeight="1">
      <c r="B25" s="92" t="s">
        <v>59</v>
      </c>
      <c r="C25" s="91" t="s">
        <v>60</v>
      </c>
      <c r="D25" s="90">
        <v>10</v>
      </c>
      <c r="E25" s="90">
        <v>10</v>
      </c>
      <c r="F25" s="90">
        <v>10</v>
      </c>
      <c r="G25" s="90">
        <v>10</v>
      </c>
      <c r="H25" s="90">
        <v>10</v>
      </c>
      <c r="I25" s="85">
        <v>10</v>
      </c>
      <c r="J25" s="90">
        <v>10</v>
      </c>
      <c r="K25" s="90">
        <v>10</v>
      </c>
      <c r="L25" s="90">
        <v>10</v>
      </c>
      <c r="M25" s="85">
        <v>10</v>
      </c>
      <c r="N25" s="84"/>
      <c r="O25" s="100"/>
      <c r="P25" s="89">
        <f>SUM(D25:O25)</f>
        <v>100</v>
      </c>
      <c r="Q25" s="88">
        <v>2850</v>
      </c>
      <c r="R25" s="87">
        <f>ROUNDDOWN(P25*Q25,0)</f>
        <v>285000</v>
      </c>
    </row>
    <row r="26" spans="2:18" ht="18.75" customHeight="1">
      <c r="B26" s="82" t="s">
        <v>61</v>
      </c>
      <c r="C26" s="86" t="s">
        <v>62</v>
      </c>
      <c r="D26" s="85">
        <v>55</v>
      </c>
      <c r="E26" s="85">
        <v>38</v>
      </c>
      <c r="F26" s="85">
        <v>24</v>
      </c>
      <c r="G26" s="85">
        <v>55</v>
      </c>
      <c r="H26" s="85">
        <v>35</v>
      </c>
      <c r="I26" s="85">
        <v>10</v>
      </c>
      <c r="J26" s="85">
        <v>12</v>
      </c>
      <c r="K26" s="85">
        <v>50</v>
      </c>
      <c r="L26" s="85">
        <v>50</v>
      </c>
      <c r="M26" s="85">
        <v>25</v>
      </c>
      <c r="N26" s="84"/>
      <c r="O26" s="84"/>
      <c r="P26" s="78">
        <f>SUM(D26:O26)</f>
        <v>354</v>
      </c>
      <c r="Q26" s="77">
        <v>2070</v>
      </c>
      <c r="R26" s="83">
        <f>ROUNDDOWN(P26*Q26,0)</f>
        <v>732780</v>
      </c>
    </row>
    <row r="27" spans="2:18" ht="18.75" customHeight="1" thickBot="1">
      <c r="B27" s="82" t="s">
        <v>63</v>
      </c>
      <c r="C27" s="81" t="s">
        <v>62</v>
      </c>
      <c r="D27" s="80">
        <v>25</v>
      </c>
      <c r="E27" s="80">
        <v>33</v>
      </c>
      <c r="F27" s="80">
        <v>16</v>
      </c>
      <c r="G27" s="80">
        <v>22</v>
      </c>
      <c r="H27" s="80">
        <v>34</v>
      </c>
      <c r="I27" s="80">
        <v>14</v>
      </c>
      <c r="J27" s="80">
        <v>14</v>
      </c>
      <c r="K27" s="80">
        <v>14</v>
      </c>
      <c r="L27" s="80">
        <v>14</v>
      </c>
      <c r="M27" s="80">
        <v>10</v>
      </c>
      <c r="N27" s="79"/>
      <c r="O27" s="79"/>
      <c r="P27" s="78">
        <f>SUM(D27:O27)</f>
        <v>196</v>
      </c>
      <c r="Q27" s="77">
        <v>1630</v>
      </c>
      <c r="R27" s="76">
        <f>ROUNDDOWN(P27*Q27,0)</f>
        <v>319480</v>
      </c>
    </row>
    <row r="28" spans="2:18" ht="18.75" customHeight="1" thickTop="1" thickBot="1">
      <c r="B28" s="182" t="s">
        <v>58</v>
      </c>
      <c r="C28" s="185"/>
      <c r="D28" s="75"/>
      <c r="E28" s="75"/>
      <c r="F28" s="75"/>
      <c r="G28" s="75"/>
      <c r="H28" s="75"/>
      <c r="I28" s="75"/>
      <c r="J28" s="75"/>
      <c r="K28" s="75"/>
      <c r="L28" s="75"/>
      <c r="M28" s="75"/>
      <c r="N28" s="74"/>
      <c r="O28" s="74"/>
      <c r="P28" s="73"/>
      <c r="Q28" s="72"/>
      <c r="R28" s="71">
        <f>SUM(R25:R27)</f>
        <v>1337260</v>
      </c>
    </row>
  </sheetData>
  <mergeCells count="3">
    <mergeCell ref="B10:C10"/>
    <mergeCell ref="B19:C19"/>
    <mergeCell ref="B28:C28"/>
  </mergeCells>
  <phoneticPr fontId="7"/>
  <pageMargins left="0.54" right="0.28999999999999998" top="0.97"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D5553-CEDB-4DD8-A4D4-8E90352F20BA}">
  <sheetPr>
    <tabColor theme="5"/>
    <pageSetUpPr fitToPage="1"/>
  </sheetPr>
  <dimension ref="A2:V43"/>
  <sheetViews>
    <sheetView showGridLines="0" view="pageBreakPreview" topLeftCell="A9" zoomScaleNormal="70" zoomScaleSheetLayoutView="100" workbookViewId="0">
      <selection activeCell="E21" sqref="E21"/>
    </sheetView>
  </sheetViews>
  <sheetFormatPr defaultColWidth="9" defaultRowHeight="13"/>
  <cols>
    <col min="1" max="1" width="2.6328125" customWidth="1"/>
    <col min="3" max="3" width="10.6328125" style="36" customWidth="1"/>
    <col min="4" max="4" width="10" customWidth="1"/>
    <col min="5" max="5" width="11" customWidth="1"/>
    <col min="6" max="8" width="10.453125" customWidth="1"/>
    <col min="9" max="10" width="12.453125" customWidth="1"/>
    <col min="11" max="11" width="5.90625" customWidth="1"/>
    <col min="12" max="12" width="10.90625" customWidth="1"/>
    <col min="13" max="13" width="10.453125" customWidth="1"/>
    <col min="14" max="14" width="6" customWidth="1"/>
    <col min="15" max="16" width="10.90625" customWidth="1"/>
    <col min="17" max="17" width="11.36328125" customWidth="1"/>
    <col min="18" max="18" width="11" customWidth="1"/>
    <col min="19" max="19" width="13.08984375" customWidth="1"/>
    <col min="20" max="20" width="11.90625" customWidth="1"/>
    <col min="21" max="21" width="2.6328125" customWidth="1"/>
    <col min="22" max="22" width="12.6328125" customWidth="1"/>
  </cols>
  <sheetData>
    <row r="2" spans="1:22" ht="23.25" customHeight="1"/>
    <row r="3" spans="1:22" ht="23.25" customHeight="1">
      <c r="A3" s="237" t="s">
        <v>64</v>
      </c>
      <c r="B3" s="237"/>
      <c r="C3" s="237"/>
      <c r="D3" s="237"/>
      <c r="E3" s="237"/>
      <c r="F3" s="237"/>
      <c r="G3" s="237"/>
      <c r="H3" s="237"/>
      <c r="I3" s="237"/>
      <c r="J3" s="237"/>
      <c r="K3" s="237"/>
      <c r="L3" s="237"/>
      <c r="M3" s="237"/>
      <c r="N3" s="237"/>
      <c r="O3" s="237"/>
      <c r="P3" s="237"/>
      <c r="Q3" s="237"/>
      <c r="R3" s="237"/>
      <c r="S3" s="237"/>
      <c r="T3" s="237"/>
      <c r="U3" s="135"/>
      <c r="V3" s="134"/>
    </row>
    <row r="4" spans="1:22" ht="23.25" customHeight="1">
      <c r="B4" s="133"/>
      <c r="C4" s="133"/>
      <c r="D4" s="133"/>
      <c r="E4" s="133"/>
      <c r="F4" s="133"/>
      <c r="G4" s="133"/>
      <c r="H4" s="133"/>
      <c r="I4" s="133"/>
      <c r="J4" s="133"/>
      <c r="K4" s="133"/>
      <c r="L4" s="133"/>
      <c r="M4" s="133"/>
      <c r="N4" s="133"/>
      <c r="O4" s="133"/>
      <c r="P4" s="133"/>
      <c r="Q4" s="133"/>
      <c r="R4" s="133"/>
      <c r="S4" s="133"/>
      <c r="T4" s="133"/>
      <c r="U4" s="133"/>
      <c r="V4" s="133"/>
    </row>
    <row r="5" spans="1:22" ht="15.5">
      <c r="B5" s="238" t="s">
        <v>65</v>
      </c>
      <c r="C5" s="238"/>
      <c r="D5" s="239"/>
      <c r="E5" s="239"/>
      <c r="F5" s="239"/>
      <c r="G5" s="239"/>
      <c r="H5" s="239"/>
      <c r="I5" s="239"/>
      <c r="J5" s="239"/>
      <c r="K5" s="239"/>
      <c r="L5" s="239"/>
      <c r="M5" s="132"/>
      <c r="N5" s="132"/>
      <c r="O5" s="131"/>
      <c r="P5" s="131"/>
      <c r="Q5" s="141" t="s">
        <v>66</v>
      </c>
      <c r="R5" s="240"/>
      <c r="S5" s="240"/>
      <c r="T5" s="240"/>
      <c r="U5" s="130"/>
    </row>
    <row r="6" spans="1:22" ht="27" customHeight="1">
      <c r="B6" s="238" t="s">
        <v>67</v>
      </c>
      <c r="C6" s="238"/>
      <c r="D6" s="241"/>
      <c r="E6" s="241"/>
      <c r="F6" s="241"/>
      <c r="G6" s="241"/>
      <c r="H6" s="241"/>
      <c r="I6" s="241"/>
      <c r="J6" s="241"/>
      <c r="K6" s="241"/>
      <c r="L6" s="241"/>
      <c r="M6" s="128"/>
      <c r="N6" s="128"/>
      <c r="O6" s="131"/>
      <c r="P6" s="131"/>
      <c r="Q6" s="131"/>
      <c r="R6" s="131"/>
      <c r="S6" s="131"/>
      <c r="T6" s="131"/>
      <c r="U6" s="130"/>
    </row>
    <row r="7" spans="1:22" ht="49.5" customHeight="1">
      <c r="B7" s="242"/>
      <c r="C7" s="242"/>
      <c r="D7" s="243"/>
      <c r="E7" s="243"/>
      <c r="F7" s="243"/>
      <c r="G7" s="243"/>
      <c r="H7" s="243"/>
      <c r="I7" s="243"/>
      <c r="J7" s="243"/>
      <c r="K7" s="243"/>
      <c r="L7" s="243"/>
      <c r="M7" s="128"/>
      <c r="N7" s="128"/>
      <c r="O7" s="127"/>
      <c r="P7" s="140" t="s">
        <v>68</v>
      </c>
      <c r="Q7" s="126" t="s">
        <v>69</v>
      </c>
      <c r="R7" s="129"/>
      <c r="S7" s="129"/>
      <c r="T7" s="129"/>
    </row>
    <row r="8" spans="1:22" ht="30" customHeight="1">
      <c r="B8" s="244" t="s">
        <v>70</v>
      </c>
      <c r="C8" s="244"/>
      <c r="D8" s="245"/>
      <c r="E8" s="246"/>
      <c r="F8" s="246"/>
      <c r="G8" s="246"/>
      <c r="H8" s="246"/>
      <c r="I8" s="246"/>
      <c r="J8" s="246"/>
      <c r="K8" s="246"/>
      <c r="L8" s="246"/>
      <c r="M8" s="128"/>
      <c r="N8" s="128"/>
      <c r="O8" s="127"/>
      <c r="P8" s="127"/>
      <c r="Q8" s="126" t="s">
        <v>71</v>
      </c>
      <c r="R8" s="124"/>
      <c r="S8" s="125" t="s">
        <v>72</v>
      </c>
      <c r="T8" s="124"/>
    </row>
    <row r="9" spans="1:22" ht="21" customHeight="1" thickBot="1"/>
    <row r="10" spans="1:22" ht="29.15" customHeight="1">
      <c r="B10" s="227" t="s">
        <v>73</v>
      </c>
      <c r="C10" s="247"/>
      <c r="D10" s="223" t="s">
        <v>74</v>
      </c>
      <c r="E10" s="225" t="s">
        <v>75</v>
      </c>
      <c r="F10" s="231" t="s">
        <v>76</v>
      </c>
      <c r="G10" s="231"/>
      <c r="H10" s="186"/>
      <c r="I10" s="217" t="s">
        <v>77</v>
      </c>
      <c r="J10" s="233" t="s">
        <v>78</v>
      </c>
      <c r="K10" s="186" t="s">
        <v>79</v>
      </c>
      <c r="L10" s="187"/>
      <c r="M10" s="187"/>
      <c r="N10" s="187"/>
      <c r="O10" s="187"/>
      <c r="P10" s="192"/>
      <c r="Q10" s="186" t="s">
        <v>80</v>
      </c>
      <c r="R10" s="232"/>
      <c r="S10" s="217" t="s">
        <v>81</v>
      </c>
      <c r="T10" s="220" t="s">
        <v>82</v>
      </c>
    </row>
    <row r="11" spans="1:22" ht="29.15" customHeight="1">
      <c r="B11" s="248"/>
      <c r="C11" s="249"/>
      <c r="D11" s="236"/>
      <c r="E11" s="251"/>
      <c r="F11" s="223" t="s">
        <v>83</v>
      </c>
      <c r="G11" s="225" t="s">
        <v>84</v>
      </c>
      <c r="H11" s="227" t="s">
        <v>85</v>
      </c>
      <c r="I11" s="218"/>
      <c r="J11" s="234"/>
      <c r="K11" s="204" t="s">
        <v>86</v>
      </c>
      <c r="L11" s="205"/>
      <c r="M11" s="123" t="s">
        <v>87</v>
      </c>
      <c r="N11" s="229" t="s">
        <v>88</v>
      </c>
      <c r="O11" s="230"/>
      <c r="P11" s="236" t="s">
        <v>89</v>
      </c>
      <c r="Q11" s="122" t="s">
        <v>90</v>
      </c>
      <c r="R11" s="145" t="s">
        <v>91</v>
      </c>
      <c r="S11" s="218"/>
      <c r="T11" s="221"/>
      <c r="V11" s="122" t="s">
        <v>90</v>
      </c>
    </row>
    <row r="12" spans="1:22" ht="29.15" customHeight="1">
      <c r="B12" s="228"/>
      <c r="C12" s="250"/>
      <c r="D12" s="224"/>
      <c r="E12" s="226"/>
      <c r="F12" s="224"/>
      <c r="G12" s="226"/>
      <c r="H12" s="228"/>
      <c r="I12" s="219"/>
      <c r="J12" s="235"/>
      <c r="K12" s="142" t="s">
        <v>92</v>
      </c>
      <c r="L12" s="142" t="s">
        <v>93</v>
      </c>
      <c r="M12" s="142" t="s">
        <v>93</v>
      </c>
      <c r="N12" s="142" t="s">
        <v>92</v>
      </c>
      <c r="O12" s="142" t="s">
        <v>93</v>
      </c>
      <c r="P12" s="224"/>
      <c r="Q12" s="121"/>
      <c r="R12" s="144"/>
      <c r="S12" s="219"/>
      <c r="T12" s="222"/>
      <c r="V12" s="121" t="s">
        <v>94</v>
      </c>
    </row>
    <row r="13" spans="1:22" ht="21" customHeight="1">
      <c r="B13" s="215" t="s">
        <v>95</v>
      </c>
      <c r="C13" s="216"/>
      <c r="D13" s="120"/>
      <c r="E13" s="117"/>
      <c r="F13" s="117"/>
      <c r="G13" s="117"/>
      <c r="H13" s="77"/>
      <c r="I13" s="111">
        <f t="shared" ref="I13:I26" si="0">SUM(E13:H13)</f>
        <v>0</v>
      </c>
      <c r="J13" s="119"/>
      <c r="K13" s="117"/>
      <c r="L13" s="117"/>
      <c r="M13" s="117"/>
      <c r="N13" s="117"/>
      <c r="O13" s="117"/>
      <c r="P13" s="117"/>
      <c r="Q13" s="118" t="str">
        <f t="shared" ref="Q13:Q26" si="1">IF(ISERROR(ROUNDDOWN(V13/$Q$32*$Q$31,0)),"",(ROUNDDOWN(V13/$Q$32*$Q$31,0)))</f>
        <v/>
      </c>
      <c r="R13" s="112" t="str">
        <f t="shared" ref="R13:R26" si="2">IF(ISERROR(ROUNDDOWN(Q13*$R$31/$Q$31,0)),"",ROUNDDOWN(Q13*$R$31/$Q$31,0))</f>
        <v/>
      </c>
      <c r="S13" s="111" t="str">
        <f t="shared" ref="S13:S26" si="3">IF(ISERROR(L13+M13+O13+P13+Q13+R13),"",(L13+M13+O13+P13+Q13+R13))</f>
        <v/>
      </c>
      <c r="T13" s="110" t="str">
        <f t="shared" ref="T13:T26" si="4">IF(ISERROR(I13+S13),"",(I13+S13))</f>
        <v/>
      </c>
      <c r="V13" s="117"/>
    </row>
    <row r="14" spans="1:22" ht="21" customHeight="1">
      <c r="B14" s="215" t="s">
        <v>96</v>
      </c>
      <c r="C14" s="216"/>
      <c r="D14" s="120"/>
      <c r="E14" s="117"/>
      <c r="F14" s="117"/>
      <c r="G14" s="117"/>
      <c r="H14" s="77"/>
      <c r="I14" s="111">
        <f t="shared" si="0"/>
        <v>0</v>
      </c>
      <c r="J14" s="119"/>
      <c r="K14" s="117"/>
      <c r="L14" s="117"/>
      <c r="M14" s="117"/>
      <c r="N14" s="117"/>
      <c r="O14" s="117"/>
      <c r="P14" s="117"/>
      <c r="Q14" s="118" t="str">
        <f t="shared" si="1"/>
        <v/>
      </c>
      <c r="R14" s="112" t="str">
        <f t="shared" si="2"/>
        <v/>
      </c>
      <c r="S14" s="111" t="str">
        <f t="shared" si="3"/>
        <v/>
      </c>
      <c r="T14" s="110" t="str">
        <f t="shared" si="4"/>
        <v/>
      </c>
      <c r="V14" s="117"/>
    </row>
    <row r="15" spans="1:22" ht="21" customHeight="1">
      <c r="B15" s="215" t="s">
        <v>97</v>
      </c>
      <c r="C15" s="216"/>
      <c r="D15" s="120"/>
      <c r="E15" s="117"/>
      <c r="F15" s="117"/>
      <c r="G15" s="117"/>
      <c r="H15" s="77"/>
      <c r="I15" s="111">
        <f t="shared" si="0"/>
        <v>0</v>
      </c>
      <c r="J15" s="119"/>
      <c r="K15" s="117"/>
      <c r="L15" s="117"/>
      <c r="M15" s="117"/>
      <c r="N15" s="117"/>
      <c r="O15" s="117"/>
      <c r="P15" s="117"/>
      <c r="Q15" s="118" t="str">
        <f t="shared" si="1"/>
        <v/>
      </c>
      <c r="R15" s="112" t="str">
        <f t="shared" si="2"/>
        <v/>
      </c>
      <c r="S15" s="111" t="str">
        <f t="shared" si="3"/>
        <v/>
      </c>
      <c r="T15" s="110" t="str">
        <f t="shared" si="4"/>
        <v/>
      </c>
      <c r="V15" s="117"/>
    </row>
    <row r="16" spans="1:22" ht="21" customHeight="1">
      <c r="B16" s="215" t="s">
        <v>98</v>
      </c>
      <c r="C16" s="216"/>
      <c r="D16" s="120"/>
      <c r="E16" s="117"/>
      <c r="F16" s="117"/>
      <c r="G16" s="117"/>
      <c r="H16" s="77"/>
      <c r="I16" s="111">
        <f t="shared" si="0"/>
        <v>0</v>
      </c>
      <c r="J16" s="119"/>
      <c r="K16" s="117"/>
      <c r="L16" s="117"/>
      <c r="M16" s="117"/>
      <c r="N16" s="117"/>
      <c r="O16" s="117"/>
      <c r="P16" s="117"/>
      <c r="Q16" s="118" t="str">
        <f t="shared" si="1"/>
        <v/>
      </c>
      <c r="R16" s="112" t="str">
        <f t="shared" si="2"/>
        <v/>
      </c>
      <c r="S16" s="111" t="str">
        <f t="shared" si="3"/>
        <v/>
      </c>
      <c r="T16" s="110" t="str">
        <f t="shared" si="4"/>
        <v/>
      </c>
      <c r="V16" s="117"/>
    </row>
    <row r="17" spans="2:22" ht="21" customHeight="1">
      <c r="B17" s="215" t="s">
        <v>99</v>
      </c>
      <c r="C17" s="216"/>
      <c r="D17" s="120"/>
      <c r="E17" s="117"/>
      <c r="F17" s="117"/>
      <c r="G17" s="117"/>
      <c r="H17" s="77"/>
      <c r="I17" s="111">
        <f t="shared" si="0"/>
        <v>0</v>
      </c>
      <c r="J17" s="119"/>
      <c r="K17" s="117"/>
      <c r="L17" s="117"/>
      <c r="M17" s="117"/>
      <c r="N17" s="117"/>
      <c r="O17" s="117"/>
      <c r="P17" s="117"/>
      <c r="Q17" s="118" t="str">
        <f t="shared" si="1"/>
        <v/>
      </c>
      <c r="R17" s="112" t="str">
        <f t="shared" si="2"/>
        <v/>
      </c>
      <c r="S17" s="111" t="str">
        <f t="shared" si="3"/>
        <v/>
      </c>
      <c r="T17" s="110" t="str">
        <f t="shared" si="4"/>
        <v/>
      </c>
      <c r="V17" s="117"/>
    </row>
    <row r="18" spans="2:22" ht="21" customHeight="1">
      <c r="B18" s="215" t="s">
        <v>100</v>
      </c>
      <c r="C18" s="216"/>
      <c r="D18" s="120"/>
      <c r="E18" s="117"/>
      <c r="F18" s="117"/>
      <c r="G18" s="117"/>
      <c r="H18" s="77"/>
      <c r="I18" s="111">
        <f t="shared" si="0"/>
        <v>0</v>
      </c>
      <c r="J18" s="119"/>
      <c r="K18" s="117"/>
      <c r="L18" s="117"/>
      <c r="M18" s="117"/>
      <c r="N18" s="117"/>
      <c r="O18" s="117"/>
      <c r="P18" s="117"/>
      <c r="Q18" s="118" t="str">
        <f t="shared" si="1"/>
        <v/>
      </c>
      <c r="R18" s="112" t="str">
        <f t="shared" si="2"/>
        <v/>
      </c>
      <c r="S18" s="111" t="str">
        <f t="shared" si="3"/>
        <v/>
      </c>
      <c r="T18" s="110" t="str">
        <f t="shared" si="4"/>
        <v/>
      </c>
      <c r="V18" s="117"/>
    </row>
    <row r="19" spans="2:22" ht="21" customHeight="1">
      <c r="B19" s="215" t="s">
        <v>101</v>
      </c>
      <c r="C19" s="216"/>
      <c r="D19" s="120"/>
      <c r="E19" s="117"/>
      <c r="F19" s="117"/>
      <c r="G19" s="117"/>
      <c r="H19" s="77"/>
      <c r="I19" s="111">
        <f t="shared" si="0"/>
        <v>0</v>
      </c>
      <c r="J19" s="119"/>
      <c r="K19" s="117"/>
      <c r="L19" s="117"/>
      <c r="M19" s="117"/>
      <c r="N19" s="117"/>
      <c r="O19" s="117"/>
      <c r="P19" s="117"/>
      <c r="Q19" s="118" t="str">
        <f t="shared" si="1"/>
        <v/>
      </c>
      <c r="R19" s="112" t="str">
        <f t="shared" si="2"/>
        <v/>
      </c>
      <c r="S19" s="111" t="str">
        <f t="shared" si="3"/>
        <v/>
      </c>
      <c r="T19" s="110" t="str">
        <f t="shared" si="4"/>
        <v/>
      </c>
      <c r="V19" s="117"/>
    </row>
    <row r="20" spans="2:22" ht="21" customHeight="1">
      <c r="B20" s="215" t="s">
        <v>102</v>
      </c>
      <c r="C20" s="216"/>
      <c r="D20" s="120"/>
      <c r="E20" s="117"/>
      <c r="F20" s="117"/>
      <c r="G20" s="117"/>
      <c r="H20" s="77"/>
      <c r="I20" s="111">
        <f t="shared" si="0"/>
        <v>0</v>
      </c>
      <c r="J20" s="119"/>
      <c r="K20" s="117"/>
      <c r="L20" s="117"/>
      <c r="M20" s="117"/>
      <c r="N20" s="117"/>
      <c r="O20" s="117"/>
      <c r="P20" s="117"/>
      <c r="Q20" s="118" t="str">
        <f t="shared" si="1"/>
        <v/>
      </c>
      <c r="R20" s="112" t="str">
        <f t="shared" si="2"/>
        <v/>
      </c>
      <c r="S20" s="111" t="str">
        <f t="shared" si="3"/>
        <v/>
      </c>
      <c r="T20" s="110" t="str">
        <f t="shared" si="4"/>
        <v/>
      </c>
      <c r="V20" s="117"/>
    </row>
    <row r="21" spans="2:22" ht="21" customHeight="1">
      <c r="B21" s="215" t="s">
        <v>103</v>
      </c>
      <c r="C21" s="216"/>
      <c r="D21" s="120"/>
      <c r="E21" s="117"/>
      <c r="F21" s="117"/>
      <c r="G21" s="117"/>
      <c r="H21" s="77"/>
      <c r="I21" s="111">
        <f t="shared" si="0"/>
        <v>0</v>
      </c>
      <c r="J21" s="119"/>
      <c r="K21" s="117"/>
      <c r="L21" s="117"/>
      <c r="M21" s="117"/>
      <c r="N21" s="117"/>
      <c r="O21" s="117"/>
      <c r="P21" s="117"/>
      <c r="Q21" s="118" t="str">
        <f t="shared" si="1"/>
        <v/>
      </c>
      <c r="R21" s="112" t="str">
        <f t="shared" si="2"/>
        <v/>
      </c>
      <c r="S21" s="111" t="str">
        <f t="shared" si="3"/>
        <v/>
      </c>
      <c r="T21" s="110" t="str">
        <f t="shared" si="4"/>
        <v/>
      </c>
      <c r="V21" s="117"/>
    </row>
    <row r="22" spans="2:22" ht="21" customHeight="1">
      <c r="B22" s="215" t="s">
        <v>104</v>
      </c>
      <c r="C22" s="216"/>
      <c r="D22" s="120"/>
      <c r="E22" s="117"/>
      <c r="F22" s="117"/>
      <c r="G22" s="117"/>
      <c r="H22" s="77"/>
      <c r="I22" s="111">
        <f t="shared" si="0"/>
        <v>0</v>
      </c>
      <c r="J22" s="119"/>
      <c r="K22" s="117"/>
      <c r="L22" s="117"/>
      <c r="M22" s="117"/>
      <c r="N22" s="117"/>
      <c r="O22" s="117"/>
      <c r="P22" s="117"/>
      <c r="Q22" s="118" t="str">
        <f t="shared" si="1"/>
        <v/>
      </c>
      <c r="R22" s="112" t="str">
        <f t="shared" si="2"/>
        <v/>
      </c>
      <c r="S22" s="111" t="str">
        <f t="shared" si="3"/>
        <v/>
      </c>
      <c r="T22" s="110" t="str">
        <f t="shared" si="4"/>
        <v/>
      </c>
      <c r="V22" s="117"/>
    </row>
    <row r="23" spans="2:22" ht="21" customHeight="1">
      <c r="B23" s="215" t="s">
        <v>105</v>
      </c>
      <c r="C23" s="216"/>
      <c r="D23" s="120"/>
      <c r="E23" s="117"/>
      <c r="F23" s="117"/>
      <c r="G23" s="117"/>
      <c r="H23" s="77"/>
      <c r="I23" s="111">
        <f t="shared" si="0"/>
        <v>0</v>
      </c>
      <c r="J23" s="119"/>
      <c r="K23" s="117"/>
      <c r="L23" s="117"/>
      <c r="M23" s="117"/>
      <c r="N23" s="117"/>
      <c r="O23" s="117"/>
      <c r="P23" s="117"/>
      <c r="Q23" s="118" t="str">
        <f t="shared" si="1"/>
        <v/>
      </c>
      <c r="R23" s="112" t="str">
        <f t="shared" si="2"/>
        <v/>
      </c>
      <c r="S23" s="111" t="str">
        <f t="shared" si="3"/>
        <v/>
      </c>
      <c r="T23" s="110" t="str">
        <f t="shared" si="4"/>
        <v/>
      </c>
      <c r="V23" s="117"/>
    </row>
    <row r="24" spans="2:22" ht="21" customHeight="1">
      <c r="B24" s="215" t="s">
        <v>106</v>
      </c>
      <c r="C24" s="216"/>
      <c r="D24" s="120"/>
      <c r="E24" s="117"/>
      <c r="F24" s="117"/>
      <c r="G24" s="117"/>
      <c r="H24" s="77"/>
      <c r="I24" s="111">
        <f t="shared" si="0"/>
        <v>0</v>
      </c>
      <c r="J24" s="119"/>
      <c r="K24" s="117"/>
      <c r="L24" s="117"/>
      <c r="M24" s="117"/>
      <c r="N24" s="117"/>
      <c r="O24" s="117"/>
      <c r="P24" s="117"/>
      <c r="Q24" s="118" t="str">
        <f t="shared" si="1"/>
        <v/>
      </c>
      <c r="R24" s="112" t="str">
        <f t="shared" si="2"/>
        <v/>
      </c>
      <c r="S24" s="111" t="str">
        <f t="shared" si="3"/>
        <v/>
      </c>
      <c r="T24" s="110" t="str">
        <f t="shared" si="4"/>
        <v/>
      </c>
      <c r="V24" s="117"/>
    </row>
    <row r="25" spans="2:22" ht="21" customHeight="1">
      <c r="B25" s="211" t="s">
        <v>107</v>
      </c>
      <c r="C25" s="212"/>
      <c r="D25" s="120"/>
      <c r="E25" s="117"/>
      <c r="F25" s="117"/>
      <c r="G25" s="117"/>
      <c r="H25" s="77"/>
      <c r="I25" s="111">
        <f t="shared" si="0"/>
        <v>0</v>
      </c>
      <c r="J25" s="119"/>
      <c r="K25" s="117"/>
      <c r="L25" s="117"/>
      <c r="M25" s="117"/>
      <c r="N25" s="117"/>
      <c r="O25" s="117"/>
      <c r="P25" s="117"/>
      <c r="Q25" s="118" t="str">
        <f t="shared" si="1"/>
        <v/>
      </c>
      <c r="R25" s="112" t="str">
        <f t="shared" si="2"/>
        <v/>
      </c>
      <c r="S25" s="111" t="str">
        <f t="shared" si="3"/>
        <v/>
      </c>
      <c r="T25" s="110" t="str">
        <f t="shared" si="4"/>
        <v/>
      </c>
      <c r="V25" s="117"/>
    </row>
    <row r="26" spans="2:22" ht="21" customHeight="1">
      <c r="B26" s="211" t="s">
        <v>108</v>
      </c>
      <c r="C26" s="212"/>
      <c r="D26" s="120"/>
      <c r="E26" s="117"/>
      <c r="F26" s="117"/>
      <c r="G26" s="117"/>
      <c r="H26" s="77"/>
      <c r="I26" s="111">
        <f t="shared" si="0"/>
        <v>0</v>
      </c>
      <c r="J26" s="119"/>
      <c r="K26" s="117"/>
      <c r="L26" s="117"/>
      <c r="M26" s="117"/>
      <c r="N26" s="117"/>
      <c r="O26" s="117"/>
      <c r="P26" s="117"/>
      <c r="Q26" s="118" t="str">
        <f t="shared" si="1"/>
        <v/>
      </c>
      <c r="R26" s="112" t="str">
        <f t="shared" si="2"/>
        <v/>
      </c>
      <c r="S26" s="111" t="str">
        <f t="shared" si="3"/>
        <v/>
      </c>
      <c r="T26" s="110" t="str">
        <f t="shared" si="4"/>
        <v/>
      </c>
      <c r="V26" s="117"/>
    </row>
    <row r="27" spans="2:22" ht="21" customHeight="1" thickBot="1">
      <c r="B27" s="213" t="s">
        <v>13</v>
      </c>
      <c r="C27" s="214"/>
      <c r="D27" s="116">
        <f>SUM(D13:D24)</f>
        <v>0</v>
      </c>
      <c r="E27" s="109">
        <f>SUM(E13:E26)</f>
        <v>0</v>
      </c>
      <c r="F27" s="109">
        <f>SUM(F13:F26)</f>
        <v>0</v>
      </c>
      <c r="G27" s="109">
        <f>SUM(G13:G26)</f>
        <v>0</v>
      </c>
      <c r="H27" s="112">
        <f>SUM(H13:H26)</f>
        <v>0</v>
      </c>
      <c r="I27" s="115">
        <f>SUM(I13:I26)</f>
        <v>0</v>
      </c>
      <c r="J27" s="114"/>
      <c r="K27" s="113"/>
      <c r="L27" s="109">
        <f>SUM(L13:L26)</f>
        <v>0</v>
      </c>
      <c r="M27" s="109">
        <f>SUM(M13:M26)</f>
        <v>0</v>
      </c>
      <c r="N27" s="113"/>
      <c r="O27" s="109">
        <f>SUM(O13:O26)</f>
        <v>0</v>
      </c>
      <c r="P27" s="109">
        <f>SUM(P13:P26)</f>
        <v>0</v>
      </c>
      <c r="Q27" s="109">
        <f>SUM(Q13:Q26)</f>
        <v>0</v>
      </c>
      <c r="R27" s="112">
        <f>SUM(R13:R26)</f>
        <v>0</v>
      </c>
      <c r="S27" s="111">
        <f>L27+M27+O27+P27+Q27+R27</f>
        <v>0</v>
      </c>
      <c r="T27" s="110">
        <f>I27+S27</f>
        <v>0</v>
      </c>
      <c r="V27" s="109">
        <f>SUM(V13:V26)</f>
        <v>0</v>
      </c>
    </row>
    <row r="28" spans="2:22" ht="21.75" customHeight="1"/>
    <row r="29" spans="2:22" ht="37.4" customHeight="1">
      <c r="B29" s="186" t="s">
        <v>109</v>
      </c>
      <c r="C29" s="192"/>
      <c r="D29" s="200">
        <f>IF(ISERROR(T27-H27),"",(T27-H27))</f>
        <v>0</v>
      </c>
      <c r="E29" s="201"/>
      <c r="F29" s="143" t="s">
        <v>110</v>
      </c>
      <c r="M29" s="202" t="s">
        <v>111</v>
      </c>
      <c r="N29" s="203"/>
      <c r="O29" s="208" t="s">
        <v>112</v>
      </c>
      <c r="P29" s="209"/>
      <c r="Q29" s="210" t="s">
        <v>113</v>
      </c>
      <c r="R29" s="210" t="s">
        <v>114</v>
      </c>
    </row>
    <row r="30" spans="2:22" ht="37.4" customHeight="1">
      <c r="B30" s="186" t="s">
        <v>115</v>
      </c>
      <c r="C30" s="192"/>
      <c r="D30" s="200">
        <f>ROUNDUP(H27/1.1,0)</f>
        <v>0</v>
      </c>
      <c r="E30" s="201"/>
      <c r="F30" s="143" t="s">
        <v>110</v>
      </c>
      <c r="M30" s="204"/>
      <c r="N30" s="205"/>
      <c r="O30" s="108"/>
      <c r="P30" s="108"/>
      <c r="Q30" s="210"/>
      <c r="R30" s="210"/>
      <c r="S30" s="101"/>
    </row>
    <row r="31" spans="2:22" ht="22" customHeight="1">
      <c r="B31" s="186" t="s">
        <v>116</v>
      </c>
      <c r="C31" s="192"/>
      <c r="D31" s="200">
        <f>IF(ISERROR(D29+D30),"",(D29+D30))</f>
        <v>0</v>
      </c>
      <c r="E31" s="201"/>
      <c r="F31" s="143" t="s">
        <v>110</v>
      </c>
      <c r="M31" s="190" t="s">
        <v>117</v>
      </c>
      <c r="N31" s="191"/>
      <c r="O31" s="107"/>
      <c r="P31" s="107"/>
      <c r="Q31" s="107"/>
      <c r="R31" s="107"/>
    </row>
    <row r="32" spans="2:22" ht="22" customHeight="1">
      <c r="D32" s="104"/>
      <c r="E32" s="104"/>
      <c r="M32" s="190" t="s">
        <v>118</v>
      </c>
      <c r="N32" s="191"/>
      <c r="O32" s="105" t="s">
        <v>119</v>
      </c>
      <c r="P32" s="105" t="s">
        <v>119</v>
      </c>
      <c r="Q32" s="107"/>
      <c r="R32" s="105" t="s">
        <v>119</v>
      </c>
    </row>
    <row r="33" spans="2:18" ht="22" customHeight="1">
      <c r="B33" s="186" t="s">
        <v>120</v>
      </c>
      <c r="C33" s="192"/>
      <c r="D33" s="193"/>
      <c r="E33" s="194"/>
      <c r="F33" s="143" t="s">
        <v>121</v>
      </c>
      <c r="M33" s="195" t="s">
        <v>122</v>
      </c>
      <c r="N33" s="191"/>
      <c r="O33" s="196">
        <v>1</v>
      </c>
      <c r="P33" s="197"/>
      <c r="Q33" s="106"/>
      <c r="R33" s="105">
        <v>1</v>
      </c>
    </row>
    <row r="34" spans="2:18" ht="22" customHeight="1">
      <c r="B34" s="186" t="s">
        <v>123</v>
      </c>
      <c r="C34" s="192"/>
      <c r="D34" s="198">
        <f>D27*D33</f>
        <v>0</v>
      </c>
      <c r="E34" s="199"/>
      <c r="F34" s="143" t="s">
        <v>121</v>
      </c>
    </row>
    <row r="35" spans="2:18">
      <c r="D35" s="104"/>
      <c r="E35" s="104"/>
    </row>
    <row r="36" spans="2:18" ht="16.5">
      <c r="B36" s="186" t="s">
        <v>124</v>
      </c>
      <c r="C36" s="187"/>
      <c r="D36" s="206" t="s">
        <v>125</v>
      </c>
      <c r="E36" s="206"/>
      <c r="F36" s="206"/>
      <c r="G36" s="206"/>
      <c r="H36" s="206"/>
      <c r="I36" s="206"/>
      <c r="J36" s="206"/>
      <c r="K36" s="206"/>
      <c r="L36" s="206"/>
      <c r="M36" s="206"/>
      <c r="N36" s="206"/>
      <c r="O36" s="206"/>
      <c r="P36" s="207"/>
      <c r="Q36" s="103" t="str">
        <f>IF(ISERROR(ROUNDDOWN(D31/D34,0)),"",(ROUNDDOWN(D31/D34,0)))</f>
        <v/>
      </c>
      <c r="R36" s="143" t="s">
        <v>110</v>
      </c>
    </row>
    <row r="37" spans="2:18" ht="16.5">
      <c r="B37" s="186" t="s">
        <v>126</v>
      </c>
      <c r="C37" s="187"/>
      <c r="D37" s="188"/>
      <c r="E37" s="188"/>
      <c r="F37" s="188"/>
      <c r="G37" s="188"/>
      <c r="H37" s="188"/>
      <c r="I37" s="188"/>
      <c r="J37" s="188"/>
      <c r="K37" s="188"/>
      <c r="L37" s="188"/>
      <c r="M37" s="188"/>
      <c r="N37" s="188"/>
      <c r="O37" s="188"/>
      <c r="P37" s="189"/>
      <c r="Q37" s="103"/>
      <c r="R37" s="143" t="s">
        <v>110</v>
      </c>
    </row>
    <row r="38" spans="2:18">
      <c r="L38" s="102"/>
      <c r="M38" s="102"/>
      <c r="N38" s="102"/>
    </row>
    <row r="39" spans="2:18">
      <c r="B39" s="101"/>
    </row>
    <row r="40" spans="2:18">
      <c r="Q40" s="101"/>
    </row>
    <row r="41" spans="2:18">
      <c r="Q41" s="101"/>
    </row>
    <row r="42" spans="2:18">
      <c r="Q42" s="101"/>
    </row>
    <row r="43" spans="2:18">
      <c r="Q43" s="101"/>
    </row>
  </sheetData>
  <mergeCells count="63">
    <mergeCell ref="B7:C7"/>
    <mergeCell ref="D7:L7"/>
    <mergeCell ref="B8:C8"/>
    <mergeCell ref="D8:L8"/>
    <mergeCell ref="B10:C12"/>
    <mergeCell ref="D10:D12"/>
    <mergeCell ref="E10:E12"/>
    <mergeCell ref="A3:T3"/>
    <mergeCell ref="B5:C5"/>
    <mergeCell ref="D5:L5"/>
    <mergeCell ref="R5:T5"/>
    <mergeCell ref="B6:C6"/>
    <mergeCell ref="D6:L6"/>
    <mergeCell ref="S10:S12"/>
    <mergeCell ref="T10:T12"/>
    <mergeCell ref="F11:F12"/>
    <mergeCell ref="G11:G12"/>
    <mergeCell ref="H11:H12"/>
    <mergeCell ref="K11:L11"/>
    <mergeCell ref="N11:O11"/>
    <mergeCell ref="F10:H10"/>
    <mergeCell ref="I10:I12"/>
    <mergeCell ref="Q10:R10"/>
    <mergeCell ref="J10:J12"/>
    <mergeCell ref="K10:P10"/>
    <mergeCell ref="P11:P12"/>
    <mergeCell ref="B24:C24"/>
    <mergeCell ref="B13:C13"/>
    <mergeCell ref="B14:C14"/>
    <mergeCell ref="B15:C15"/>
    <mergeCell ref="B16:C16"/>
    <mergeCell ref="B17:C17"/>
    <mergeCell ref="B18:C18"/>
    <mergeCell ref="B19:C19"/>
    <mergeCell ref="B20:C20"/>
    <mergeCell ref="B21:C21"/>
    <mergeCell ref="B22:C22"/>
    <mergeCell ref="B23:C23"/>
    <mergeCell ref="Q29:Q30"/>
    <mergeCell ref="R29:R30"/>
    <mergeCell ref="B25:C25"/>
    <mergeCell ref="B26:C26"/>
    <mergeCell ref="B27:C27"/>
    <mergeCell ref="B29:C29"/>
    <mergeCell ref="D29:E29"/>
    <mergeCell ref="B30:C30"/>
    <mergeCell ref="D30:E30"/>
    <mergeCell ref="B31:C31"/>
    <mergeCell ref="D31:E31"/>
    <mergeCell ref="M31:N31"/>
    <mergeCell ref="M29:N30"/>
    <mergeCell ref="B36:C36"/>
    <mergeCell ref="D36:P36"/>
    <mergeCell ref="O29:P29"/>
    <mergeCell ref="B37:C37"/>
    <mergeCell ref="D37:P37"/>
    <mergeCell ref="M32:N32"/>
    <mergeCell ref="B33:C33"/>
    <mergeCell ref="D33:E33"/>
    <mergeCell ref="M33:N33"/>
    <mergeCell ref="O33:P33"/>
    <mergeCell ref="B34:C34"/>
    <mergeCell ref="D34:E34"/>
  </mergeCells>
  <phoneticPr fontId="7"/>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F011B-A708-4A2C-B3A3-5C48246F188C}">
  <sheetPr>
    <tabColor theme="5"/>
    <pageSetUpPr fitToPage="1"/>
  </sheetPr>
  <dimension ref="A2:V43"/>
  <sheetViews>
    <sheetView showGridLines="0" view="pageBreakPreview" zoomScale="92" zoomScaleNormal="70" zoomScaleSheetLayoutView="92" workbookViewId="0">
      <selection activeCell="B18" sqref="B18:C18"/>
    </sheetView>
  </sheetViews>
  <sheetFormatPr defaultColWidth="9" defaultRowHeight="13"/>
  <cols>
    <col min="1" max="1" width="2.6328125" customWidth="1"/>
    <col min="3" max="3" width="10.6328125" style="36" customWidth="1"/>
    <col min="4" max="4" width="10" customWidth="1"/>
    <col min="5" max="5" width="11" customWidth="1"/>
    <col min="6" max="8" width="10.453125" customWidth="1"/>
    <col min="9" max="10" width="12.453125" customWidth="1"/>
    <col min="11" max="11" width="5.90625" customWidth="1"/>
    <col min="12" max="12" width="10.90625" customWidth="1"/>
    <col min="13" max="13" width="10.453125" customWidth="1"/>
    <col min="14" max="14" width="6" customWidth="1"/>
    <col min="15" max="16" width="10.90625" customWidth="1"/>
    <col min="17" max="17" width="11.36328125" customWidth="1"/>
    <col min="18" max="18" width="11" customWidth="1"/>
    <col min="19" max="19" width="13.08984375" customWidth="1"/>
    <col min="20" max="20" width="11.90625" customWidth="1"/>
    <col min="21" max="21" width="2.6328125" customWidth="1"/>
    <col min="22" max="22" width="12.6328125" customWidth="1"/>
  </cols>
  <sheetData>
    <row r="2" spans="1:22" ht="23.25" customHeight="1"/>
    <row r="3" spans="1:22" ht="23.25" customHeight="1">
      <c r="A3" s="237" t="s">
        <v>64</v>
      </c>
      <c r="B3" s="237"/>
      <c r="C3" s="237"/>
      <c r="D3" s="237"/>
      <c r="E3" s="237"/>
      <c r="F3" s="237"/>
      <c r="G3" s="237"/>
      <c r="H3" s="237"/>
      <c r="I3" s="237"/>
      <c r="J3" s="237"/>
      <c r="K3" s="237"/>
      <c r="L3" s="237"/>
      <c r="M3" s="237"/>
      <c r="N3" s="237"/>
      <c r="O3" s="237"/>
      <c r="P3" s="237"/>
      <c r="Q3" s="237"/>
      <c r="R3" s="237"/>
      <c r="S3" s="237"/>
      <c r="T3" s="237"/>
      <c r="U3" s="135"/>
      <c r="V3" s="134"/>
    </row>
    <row r="4" spans="1:22" ht="23.25" customHeight="1">
      <c r="B4" s="133"/>
      <c r="C4" s="133"/>
      <c r="D4" s="133"/>
      <c r="E4" s="133"/>
      <c r="F4" s="133"/>
      <c r="G4" s="133"/>
      <c r="H4" s="133"/>
      <c r="I4" s="133"/>
      <c r="J4" s="133"/>
      <c r="K4" s="133"/>
      <c r="L4" s="133"/>
      <c r="M4" s="133"/>
      <c r="N4" s="133"/>
      <c r="O4" s="133"/>
      <c r="P4" s="133"/>
      <c r="Q4" s="133"/>
      <c r="R4" s="133"/>
      <c r="S4" s="133"/>
      <c r="T4" s="133"/>
      <c r="U4" s="133"/>
      <c r="V4" s="133"/>
    </row>
    <row r="5" spans="1:22" ht="15.5">
      <c r="B5" s="238" t="s">
        <v>65</v>
      </c>
      <c r="C5" s="238"/>
      <c r="D5" s="239"/>
      <c r="E5" s="239"/>
      <c r="F5" s="239"/>
      <c r="G5" s="239"/>
      <c r="H5" s="239"/>
      <c r="I5" s="239"/>
      <c r="J5" s="239"/>
      <c r="K5" s="239"/>
      <c r="L5" s="239"/>
      <c r="M5" s="132"/>
      <c r="N5" s="132"/>
      <c r="O5" s="131"/>
      <c r="P5" s="131"/>
      <c r="Q5" s="141" t="s">
        <v>66</v>
      </c>
      <c r="R5" s="240"/>
      <c r="S5" s="240"/>
      <c r="T5" s="240"/>
      <c r="U5" s="130"/>
    </row>
    <row r="6" spans="1:22" ht="27" customHeight="1">
      <c r="B6" s="238" t="s">
        <v>67</v>
      </c>
      <c r="C6" s="238"/>
      <c r="D6" s="241"/>
      <c r="E6" s="241"/>
      <c r="F6" s="241"/>
      <c r="G6" s="241"/>
      <c r="H6" s="241"/>
      <c r="I6" s="241"/>
      <c r="J6" s="241"/>
      <c r="K6" s="241"/>
      <c r="L6" s="241"/>
      <c r="M6" s="128"/>
      <c r="N6" s="128"/>
      <c r="O6" s="131"/>
      <c r="P6" s="131"/>
      <c r="Q6" s="131"/>
      <c r="R6" s="131"/>
      <c r="S6" s="131"/>
      <c r="T6" s="131"/>
      <c r="U6" s="130"/>
    </row>
    <row r="7" spans="1:22" ht="49.5" customHeight="1">
      <c r="B7" s="242"/>
      <c r="C7" s="242"/>
      <c r="D7" s="243"/>
      <c r="E7" s="243"/>
      <c r="F7" s="243"/>
      <c r="G7" s="243"/>
      <c r="H7" s="243"/>
      <c r="I7" s="243"/>
      <c r="J7" s="243"/>
      <c r="K7" s="243"/>
      <c r="L7" s="243"/>
      <c r="M7" s="128"/>
      <c r="N7" s="128"/>
      <c r="O7" s="127"/>
      <c r="P7" s="140" t="s">
        <v>68</v>
      </c>
      <c r="Q7" s="126" t="s">
        <v>69</v>
      </c>
      <c r="R7" s="129"/>
      <c r="S7" s="129"/>
      <c r="T7" s="129"/>
    </row>
    <row r="8" spans="1:22" ht="30" customHeight="1">
      <c r="B8" s="244" t="s">
        <v>70</v>
      </c>
      <c r="C8" s="244"/>
      <c r="D8" s="245"/>
      <c r="E8" s="246"/>
      <c r="F8" s="246"/>
      <c r="G8" s="246"/>
      <c r="H8" s="246"/>
      <c r="I8" s="246"/>
      <c r="J8" s="246"/>
      <c r="K8" s="246"/>
      <c r="L8" s="246"/>
      <c r="M8" s="128"/>
      <c r="N8" s="128"/>
      <c r="O8" s="127"/>
      <c r="P8" s="127"/>
      <c r="Q8" s="126" t="s">
        <v>71</v>
      </c>
      <c r="R8" s="124"/>
      <c r="S8" s="125" t="s">
        <v>72</v>
      </c>
      <c r="T8" s="124"/>
    </row>
    <row r="9" spans="1:22" ht="21" customHeight="1" thickBot="1"/>
    <row r="10" spans="1:22" ht="29.15" customHeight="1">
      <c r="B10" s="227" t="s">
        <v>73</v>
      </c>
      <c r="C10" s="247"/>
      <c r="D10" s="223" t="s">
        <v>74</v>
      </c>
      <c r="E10" s="225" t="s">
        <v>75</v>
      </c>
      <c r="F10" s="231" t="s">
        <v>76</v>
      </c>
      <c r="G10" s="231"/>
      <c r="H10" s="186"/>
      <c r="I10" s="217" t="s">
        <v>77</v>
      </c>
      <c r="J10" s="233" t="s">
        <v>78</v>
      </c>
      <c r="K10" s="186" t="s">
        <v>79</v>
      </c>
      <c r="L10" s="187"/>
      <c r="M10" s="187"/>
      <c r="N10" s="187"/>
      <c r="O10" s="187"/>
      <c r="P10" s="192"/>
      <c r="Q10" s="186" t="s">
        <v>80</v>
      </c>
      <c r="R10" s="232"/>
      <c r="S10" s="217" t="s">
        <v>81</v>
      </c>
      <c r="T10" s="220" t="s">
        <v>82</v>
      </c>
    </row>
    <row r="11" spans="1:22" ht="29.15" customHeight="1">
      <c r="B11" s="248"/>
      <c r="C11" s="249"/>
      <c r="D11" s="236"/>
      <c r="E11" s="251"/>
      <c r="F11" s="223" t="s">
        <v>83</v>
      </c>
      <c r="G11" s="225" t="s">
        <v>84</v>
      </c>
      <c r="H11" s="227" t="s">
        <v>85</v>
      </c>
      <c r="I11" s="218"/>
      <c r="J11" s="234"/>
      <c r="K11" s="204" t="s">
        <v>86</v>
      </c>
      <c r="L11" s="205"/>
      <c r="M11" s="123" t="s">
        <v>87</v>
      </c>
      <c r="N11" s="229" t="s">
        <v>88</v>
      </c>
      <c r="O11" s="230"/>
      <c r="P11" s="236" t="s">
        <v>89</v>
      </c>
      <c r="Q11" s="122" t="s">
        <v>90</v>
      </c>
      <c r="R11" s="145" t="s">
        <v>91</v>
      </c>
      <c r="S11" s="218"/>
      <c r="T11" s="221"/>
      <c r="V11" s="122" t="s">
        <v>90</v>
      </c>
    </row>
    <row r="12" spans="1:22" ht="29.15" customHeight="1">
      <c r="B12" s="228"/>
      <c r="C12" s="250"/>
      <c r="D12" s="224"/>
      <c r="E12" s="226"/>
      <c r="F12" s="224"/>
      <c r="G12" s="226"/>
      <c r="H12" s="228"/>
      <c r="I12" s="219"/>
      <c r="J12" s="235"/>
      <c r="K12" s="142" t="s">
        <v>92</v>
      </c>
      <c r="L12" s="142" t="s">
        <v>93</v>
      </c>
      <c r="M12" s="142" t="s">
        <v>93</v>
      </c>
      <c r="N12" s="142" t="s">
        <v>92</v>
      </c>
      <c r="O12" s="142" t="s">
        <v>93</v>
      </c>
      <c r="P12" s="224"/>
      <c r="Q12" s="121"/>
      <c r="R12" s="144"/>
      <c r="S12" s="219"/>
      <c r="T12" s="222"/>
      <c r="V12" s="121" t="s">
        <v>94</v>
      </c>
    </row>
    <row r="13" spans="1:22" ht="21" customHeight="1">
      <c r="B13" s="215" t="s">
        <v>95</v>
      </c>
      <c r="C13" s="216"/>
      <c r="D13" s="120">
        <v>21</v>
      </c>
      <c r="E13" s="117">
        <v>470000</v>
      </c>
      <c r="F13" s="117">
        <v>50000</v>
      </c>
      <c r="G13" s="117">
        <v>75000</v>
      </c>
      <c r="H13" s="77">
        <v>20000</v>
      </c>
      <c r="I13" s="111">
        <f t="shared" ref="I13:I26" si="0">SUM(E13:H13)</f>
        <v>615000</v>
      </c>
      <c r="J13" s="119">
        <v>560000</v>
      </c>
      <c r="K13" s="117">
        <v>32</v>
      </c>
      <c r="L13" s="117">
        <v>27720</v>
      </c>
      <c r="M13" s="117">
        <v>4844</v>
      </c>
      <c r="N13" s="117">
        <v>29</v>
      </c>
      <c r="O13" s="117">
        <v>42000</v>
      </c>
      <c r="P13" s="117">
        <v>1624</v>
      </c>
      <c r="Q13" s="118">
        <f t="shared" ref="Q13:Q26" si="1">IF(ISERROR(ROUNDDOWN(V13/$Q$32*$Q$31,0)),"",(ROUNDDOWN(V13/$Q$32*$Q$31,0)))</f>
        <v>6457</v>
      </c>
      <c r="R13" s="112">
        <f t="shared" ref="R13:R26" si="2">IF(ISERROR(ROUNDDOWN(Q13*$R$31/$Q$31,0)),"",ROUNDDOWN(Q13*$R$31/$Q$31,0))</f>
        <v>4612</v>
      </c>
      <c r="S13" s="111">
        <f t="shared" ref="S13:S26" si="3">IF(ISERROR(L13+M13+O13+P13+Q13+R13),"",(L13+M13+O13+P13+Q13+R13))</f>
        <v>87257</v>
      </c>
      <c r="T13" s="110">
        <f t="shared" ref="T13:T26" si="4">IF(ISERROR(I13+S13),"",(I13+S13))</f>
        <v>702257</v>
      </c>
      <c r="V13" s="117">
        <v>3690</v>
      </c>
    </row>
    <row r="14" spans="1:22" ht="21" customHeight="1">
      <c r="B14" s="215" t="s">
        <v>96</v>
      </c>
      <c r="C14" s="216"/>
      <c r="D14" s="120">
        <v>17</v>
      </c>
      <c r="E14" s="117">
        <v>470000</v>
      </c>
      <c r="F14" s="117">
        <v>50000</v>
      </c>
      <c r="G14" s="117">
        <v>75000</v>
      </c>
      <c r="H14" s="77">
        <v>0</v>
      </c>
      <c r="I14" s="111">
        <f t="shared" si="0"/>
        <v>595000</v>
      </c>
      <c r="J14" s="119">
        <v>560000</v>
      </c>
      <c r="K14" s="117">
        <v>32</v>
      </c>
      <c r="L14" s="117">
        <v>27720</v>
      </c>
      <c r="M14" s="117">
        <v>4844</v>
      </c>
      <c r="N14" s="117">
        <v>29</v>
      </c>
      <c r="O14" s="117">
        <v>42000</v>
      </c>
      <c r="P14" s="117">
        <v>1904</v>
      </c>
      <c r="Q14" s="118">
        <f t="shared" si="1"/>
        <v>6247</v>
      </c>
      <c r="R14" s="112">
        <f t="shared" si="2"/>
        <v>4462</v>
      </c>
      <c r="S14" s="111">
        <f t="shared" si="3"/>
        <v>87177</v>
      </c>
      <c r="T14" s="110">
        <f t="shared" si="4"/>
        <v>682177</v>
      </c>
      <c r="V14" s="117">
        <v>3570</v>
      </c>
    </row>
    <row r="15" spans="1:22" ht="21" customHeight="1">
      <c r="B15" s="215" t="s">
        <v>97</v>
      </c>
      <c r="C15" s="216"/>
      <c r="D15" s="120">
        <v>22</v>
      </c>
      <c r="E15" s="117">
        <v>470000</v>
      </c>
      <c r="F15" s="117">
        <v>50000</v>
      </c>
      <c r="G15" s="117">
        <v>75000</v>
      </c>
      <c r="H15" s="77">
        <v>0</v>
      </c>
      <c r="I15" s="111">
        <f t="shared" si="0"/>
        <v>595000</v>
      </c>
      <c r="J15" s="119">
        <v>560000</v>
      </c>
      <c r="K15" s="117">
        <v>32</v>
      </c>
      <c r="L15" s="117">
        <v>27720</v>
      </c>
      <c r="M15" s="117">
        <v>4844</v>
      </c>
      <c r="N15" s="117">
        <v>29</v>
      </c>
      <c r="O15" s="117">
        <v>42000</v>
      </c>
      <c r="P15" s="117">
        <v>1904</v>
      </c>
      <c r="Q15" s="118">
        <f t="shared" si="1"/>
        <v>6247</v>
      </c>
      <c r="R15" s="112">
        <f t="shared" si="2"/>
        <v>4462</v>
      </c>
      <c r="S15" s="111">
        <f t="shared" si="3"/>
        <v>87177</v>
      </c>
      <c r="T15" s="110">
        <f t="shared" si="4"/>
        <v>682177</v>
      </c>
      <c r="V15" s="117">
        <v>3570</v>
      </c>
    </row>
    <row r="16" spans="1:22" ht="21" customHeight="1">
      <c r="B16" s="215" t="s">
        <v>98</v>
      </c>
      <c r="C16" s="216"/>
      <c r="D16" s="120">
        <v>22</v>
      </c>
      <c r="E16" s="117">
        <v>470000</v>
      </c>
      <c r="F16" s="117">
        <v>50000</v>
      </c>
      <c r="G16" s="117">
        <v>75000</v>
      </c>
      <c r="H16" s="77">
        <v>0</v>
      </c>
      <c r="I16" s="111">
        <f t="shared" si="0"/>
        <v>595000</v>
      </c>
      <c r="J16" s="119">
        <v>560000</v>
      </c>
      <c r="K16" s="117">
        <v>32</v>
      </c>
      <c r="L16" s="117">
        <v>27720</v>
      </c>
      <c r="M16" s="117">
        <v>4844</v>
      </c>
      <c r="N16" s="117">
        <v>29</v>
      </c>
      <c r="O16" s="117">
        <v>42000</v>
      </c>
      <c r="P16" s="117">
        <v>1904</v>
      </c>
      <c r="Q16" s="118">
        <f t="shared" si="1"/>
        <v>6247</v>
      </c>
      <c r="R16" s="112">
        <f t="shared" si="2"/>
        <v>4462</v>
      </c>
      <c r="S16" s="111">
        <f t="shared" si="3"/>
        <v>87177</v>
      </c>
      <c r="T16" s="110">
        <f t="shared" si="4"/>
        <v>682177</v>
      </c>
      <c r="V16" s="117">
        <v>3570</v>
      </c>
    </row>
    <row r="17" spans="2:22" ht="21" customHeight="1">
      <c r="B17" s="215" t="s">
        <v>99</v>
      </c>
      <c r="C17" s="216"/>
      <c r="D17" s="120">
        <v>21</v>
      </c>
      <c r="E17" s="117">
        <v>470000</v>
      </c>
      <c r="F17" s="117">
        <v>50000</v>
      </c>
      <c r="G17" s="117">
        <v>75000</v>
      </c>
      <c r="H17" s="77">
        <v>0</v>
      </c>
      <c r="I17" s="111">
        <f t="shared" si="0"/>
        <v>595000</v>
      </c>
      <c r="J17" s="119">
        <v>560000</v>
      </c>
      <c r="K17" s="117">
        <v>32</v>
      </c>
      <c r="L17" s="117">
        <v>27720</v>
      </c>
      <c r="M17" s="117">
        <v>4844</v>
      </c>
      <c r="N17" s="117">
        <v>29</v>
      </c>
      <c r="O17" s="117">
        <v>42000</v>
      </c>
      <c r="P17" s="117">
        <v>1904</v>
      </c>
      <c r="Q17" s="118">
        <f t="shared" si="1"/>
        <v>6247</v>
      </c>
      <c r="R17" s="112">
        <f t="shared" si="2"/>
        <v>4462</v>
      </c>
      <c r="S17" s="111">
        <f t="shared" si="3"/>
        <v>87177</v>
      </c>
      <c r="T17" s="110">
        <f t="shared" si="4"/>
        <v>682177</v>
      </c>
      <c r="V17" s="117">
        <v>3570</v>
      </c>
    </row>
    <row r="18" spans="2:22" ht="21" customHeight="1">
      <c r="B18" s="215" t="s">
        <v>100</v>
      </c>
      <c r="C18" s="216"/>
      <c r="D18" s="120">
        <v>19</v>
      </c>
      <c r="E18" s="117">
        <v>470000</v>
      </c>
      <c r="F18" s="117">
        <v>50000</v>
      </c>
      <c r="G18" s="117">
        <v>75000</v>
      </c>
      <c r="H18" s="77">
        <v>0</v>
      </c>
      <c r="I18" s="111">
        <f t="shared" si="0"/>
        <v>595000</v>
      </c>
      <c r="J18" s="119">
        <v>560000</v>
      </c>
      <c r="K18" s="117">
        <v>32</v>
      </c>
      <c r="L18" s="117">
        <v>27720</v>
      </c>
      <c r="M18" s="117">
        <v>4844</v>
      </c>
      <c r="N18" s="117">
        <v>29</v>
      </c>
      <c r="O18" s="117">
        <v>42000</v>
      </c>
      <c r="P18" s="117">
        <v>1904</v>
      </c>
      <c r="Q18" s="118">
        <f t="shared" si="1"/>
        <v>6247</v>
      </c>
      <c r="R18" s="112">
        <f t="shared" si="2"/>
        <v>4462</v>
      </c>
      <c r="S18" s="111">
        <f t="shared" si="3"/>
        <v>87177</v>
      </c>
      <c r="T18" s="110">
        <f t="shared" si="4"/>
        <v>682177</v>
      </c>
      <c r="V18" s="117">
        <v>3570</v>
      </c>
    </row>
    <row r="19" spans="2:22" ht="21" customHeight="1">
      <c r="B19" s="215" t="s">
        <v>101</v>
      </c>
      <c r="C19" s="216"/>
      <c r="D19" s="120">
        <v>21</v>
      </c>
      <c r="E19" s="117">
        <v>470000</v>
      </c>
      <c r="F19" s="117">
        <v>50000</v>
      </c>
      <c r="G19" s="117">
        <v>75000</v>
      </c>
      <c r="H19" s="77">
        <v>20000</v>
      </c>
      <c r="I19" s="111">
        <f t="shared" si="0"/>
        <v>615000</v>
      </c>
      <c r="J19" s="119">
        <v>590000</v>
      </c>
      <c r="K19" s="117">
        <v>33</v>
      </c>
      <c r="L19" s="117">
        <v>29205</v>
      </c>
      <c r="M19" s="117">
        <v>5103</v>
      </c>
      <c r="N19" s="117">
        <v>30</v>
      </c>
      <c r="O19" s="117">
        <v>45000</v>
      </c>
      <c r="P19" s="117">
        <v>2006</v>
      </c>
      <c r="Q19" s="118">
        <f t="shared" si="1"/>
        <v>6457</v>
      </c>
      <c r="R19" s="112">
        <f t="shared" si="2"/>
        <v>4612</v>
      </c>
      <c r="S19" s="111">
        <f t="shared" si="3"/>
        <v>92383</v>
      </c>
      <c r="T19" s="110">
        <f t="shared" si="4"/>
        <v>707383</v>
      </c>
      <c r="V19" s="117">
        <v>3690</v>
      </c>
    </row>
    <row r="20" spans="2:22" ht="21" customHeight="1">
      <c r="B20" s="215" t="s">
        <v>102</v>
      </c>
      <c r="C20" s="216"/>
      <c r="D20" s="120">
        <v>19</v>
      </c>
      <c r="E20" s="117">
        <v>470000</v>
      </c>
      <c r="F20" s="117">
        <v>50000</v>
      </c>
      <c r="G20" s="117">
        <v>75000</v>
      </c>
      <c r="H20" s="77">
        <v>0</v>
      </c>
      <c r="I20" s="111">
        <f t="shared" si="0"/>
        <v>595000</v>
      </c>
      <c r="J20" s="119">
        <v>590000</v>
      </c>
      <c r="K20" s="117">
        <v>33</v>
      </c>
      <c r="L20" s="117">
        <v>29205</v>
      </c>
      <c r="M20" s="117">
        <v>5103</v>
      </c>
      <c r="N20" s="117">
        <v>30</v>
      </c>
      <c r="O20" s="117">
        <v>45000</v>
      </c>
      <c r="P20" s="117">
        <v>2006</v>
      </c>
      <c r="Q20" s="118">
        <f t="shared" si="1"/>
        <v>6247</v>
      </c>
      <c r="R20" s="112">
        <f t="shared" si="2"/>
        <v>4462</v>
      </c>
      <c r="S20" s="111">
        <f t="shared" si="3"/>
        <v>92023</v>
      </c>
      <c r="T20" s="110">
        <f t="shared" si="4"/>
        <v>687023</v>
      </c>
      <c r="V20" s="117">
        <v>3570</v>
      </c>
    </row>
    <row r="21" spans="2:22" ht="21" customHeight="1">
      <c r="B21" s="215" t="s">
        <v>103</v>
      </c>
      <c r="C21" s="216"/>
      <c r="D21" s="120">
        <v>18</v>
      </c>
      <c r="E21" s="117">
        <v>470000</v>
      </c>
      <c r="F21" s="117">
        <v>50000</v>
      </c>
      <c r="G21" s="117">
        <v>75000</v>
      </c>
      <c r="H21" s="77">
        <v>0</v>
      </c>
      <c r="I21" s="111">
        <f t="shared" si="0"/>
        <v>595000</v>
      </c>
      <c r="J21" s="119">
        <v>590000</v>
      </c>
      <c r="K21" s="117">
        <v>33</v>
      </c>
      <c r="L21" s="117">
        <v>29205</v>
      </c>
      <c r="M21" s="117">
        <v>5103</v>
      </c>
      <c r="N21" s="117">
        <v>30</v>
      </c>
      <c r="O21" s="117">
        <v>45000</v>
      </c>
      <c r="P21" s="117">
        <v>2006</v>
      </c>
      <c r="Q21" s="118">
        <f t="shared" si="1"/>
        <v>6247</v>
      </c>
      <c r="R21" s="112">
        <f t="shared" si="2"/>
        <v>4462</v>
      </c>
      <c r="S21" s="111">
        <f t="shared" si="3"/>
        <v>92023</v>
      </c>
      <c r="T21" s="110">
        <f t="shared" si="4"/>
        <v>687023</v>
      </c>
      <c r="V21" s="117">
        <v>3570</v>
      </c>
    </row>
    <row r="22" spans="2:22" ht="21" customHeight="1">
      <c r="B22" s="215" t="s">
        <v>104</v>
      </c>
      <c r="C22" s="216"/>
      <c r="D22" s="120">
        <v>18</v>
      </c>
      <c r="E22" s="117">
        <v>470000</v>
      </c>
      <c r="F22" s="117">
        <v>50000</v>
      </c>
      <c r="G22" s="117">
        <v>75000</v>
      </c>
      <c r="H22" s="77">
        <v>0</v>
      </c>
      <c r="I22" s="111">
        <f t="shared" si="0"/>
        <v>595000</v>
      </c>
      <c r="J22" s="119">
        <v>590000</v>
      </c>
      <c r="K22" s="117">
        <v>33</v>
      </c>
      <c r="L22" s="117">
        <v>29205</v>
      </c>
      <c r="M22" s="117">
        <v>5103</v>
      </c>
      <c r="N22" s="117">
        <v>30</v>
      </c>
      <c r="O22" s="117">
        <v>45000</v>
      </c>
      <c r="P22" s="117">
        <v>2006</v>
      </c>
      <c r="Q22" s="118">
        <f t="shared" si="1"/>
        <v>6247</v>
      </c>
      <c r="R22" s="112">
        <f t="shared" si="2"/>
        <v>4462</v>
      </c>
      <c r="S22" s="111">
        <f t="shared" si="3"/>
        <v>92023</v>
      </c>
      <c r="T22" s="110">
        <f t="shared" si="4"/>
        <v>687023</v>
      </c>
      <c r="V22" s="117">
        <v>3570</v>
      </c>
    </row>
    <row r="23" spans="2:22" ht="21" customHeight="1">
      <c r="B23" s="215" t="s">
        <v>105</v>
      </c>
      <c r="C23" s="216"/>
      <c r="D23" s="120">
        <v>20</v>
      </c>
      <c r="E23" s="117">
        <v>470000</v>
      </c>
      <c r="F23" s="117">
        <v>50000</v>
      </c>
      <c r="G23" s="117">
        <v>75000</v>
      </c>
      <c r="H23" s="77">
        <v>0</v>
      </c>
      <c r="I23" s="111">
        <f t="shared" si="0"/>
        <v>595000</v>
      </c>
      <c r="J23" s="119">
        <v>590000</v>
      </c>
      <c r="K23" s="117">
        <v>33</v>
      </c>
      <c r="L23" s="117">
        <v>29205</v>
      </c>
      <c r="M23" s="117">
        <v>5103</v>
      </c>
      <c r="N23" s="117">
        <v>30</v>
      </c>
      <c r="O23" s="117">
        <v>45000</v>
      </c>
      <c r="P23" s="117">
        <v>2006</v>
      </c>
      <c r="Q23" s="118">
        <f t="shared" si="1"/>
        <v>6247</v>
      </c>
      <c r="R23" s="112">
        <f t="shared" si="2"/>
        <v>4462</v>
      </c>
      <c r="S23" s="111">
        <f t="shared" si="3"/>
        <v>92023</v>
      </c>
      <c r="T23" s="110">
        <f t="shared" si="4"/>
        <v>687023</v>
      </c>
      <c r="V23" s="117">
        <v>3570</v>
      </c>
    </row>
    <row r="24" spans="2:22" ht="21" customHeight="1">
      <c r="B24" s="215" t="s">
        <v>106</v>
      </c>
      <c r="C24" s="216"/>
      <c r="D24" s="120">
        <v>22</v>
      </c>
      <c r="E24" s="117">
        <v>470000</v>
      </c>
      <c r="F24" s="117">
        <v>50000</v>
      </c>
      <c r="G24" s="117">
        <v>75000</v>
      </c>
      <c r="H24" s="77">
        <v>0</v>
      </c>
      <c r="I24" s="111">
        <f t="shared" si="0"/>
        <v>595000</v>
      </c>
      <c r="J24" s="119">
        <v>590000</v>
      </c>
      <c r="K24" s="117">
        <v>33</v>
      </c>
      <c r="L24" s="117">
        <v>29205</v>
      </c>
      <c r="M24" s="117">
        <v>5103</v>
      </c>
      <c r="N24" s="117">
        <v>30</v>
      </c>
      <c r="O24" s="117">
        <v>45000</v>
      </c>
      <c r="P24" s="117">
        <v>2006</v>
      </c>
      <c r="Q24" s="118">
        <f t="shared" si="1"/>
        <v>6247</v>
      </c>
      <c r="R24" s="112">
        <f t="shared" si="2"/>
        <v>4462</v>
      </c>
      <c r="S24" s="111">
        <f t="shared" si="3"/>
        <v>92023</v>
      </c>
      <c r="T24" s="110">
        <f t="shared" si="4"/>
        <v>687023</v>
      </c>
      <c r="V24" s="117">
        <v>3570</v>
      </c>
    </row>
    <row r="25" spans="2:22" ht="21" customHeight="1">
      <c r="B25" s="211" t="s">
        <v>107</v>
      </c>
      <c r="C25" s="212"/>
      <c r="D25" s="120"/>
      <c r="E25" s="117">
        <v>750000</v>
      </c>
      <c r="F25" s="117"/>
      <c r="G25" s="117"/>
      <c r="H25" s="77"/>
      <c r="I25" s="111">
        <f t="shared" si="0"/>
        <v>750000</v>
      </c>
      <c r="J25" s="119">
        <f>SUM(F25:I25)</f>
        <v>750000</v>
      </c>
      <c r="K25" s="117"/>
      <c r="L25" s="117">
        <v>37125</v>
      </c>
      <c r="M25" s="117">
        <v>6487</v>
      </c>
      <c r="N25" s="117"/>
      <c r="O25" s="117">
        <v>89200</v>
      </c>
      <c r="P25" s="117">
        <v>2550</v>
      </c>
      <c r="Q25" s="118">
        <f t="shared" si="1"/>
        <v>7875</v>
      </c>
      <c r="R25" s="112">
        <f t="shared" si="2"/>
        <v>5625</v>
      </c>
      <c r="S25" s="111">
        <f t="shared" si="3"/>
        <v>148862</v>
      </c>
      <c r="T25" s="110">
        <f t="shared" si="4"/>
        <v>898862</v>
      </c>
      <c r="V25" s="117">
        <v>4500</v>
      </c>
    </row>
    <row r="26" spans="2:22" ht="21" customHeight="1">
      <c r="B26" s="211" t="s">
        <v>108</v>
      </c>
      <c r="C26" s="212"/>
      <c r="D26" s="120"/>
      <c r="E26" s="117">
        <v>750000</v>
      </c>
      <c r="F26" s="117"/>
      <c r="G26" s="117"/>
      <c r="H26" s="77"/>
      <c r="I26" s="111">
        <f t="shared" si="0"/>
        <v>750000</v>
      </c>
      <c r="J26" s="119">
        <v>750000</v>
      </c>
      <c r="K26" s="117"/>
      <c r="L26" s="117">
        <v>37125</v>
      </c>
      <c r="M26" s="117">
        <v>6487</v>
      </c>
      <c r="N26" s="117"/>
      <c r="O26" s="117">
        <v>91100</v>
      </c>
      <c r="P26" s="117">
        <v>2550</v>
      </c>
      <c r="Q26" s="118">
        <f t="shared" si="1"/>
        <v>7875</v>
      </c>
      <c r="R26" s="112">
        <f t="shared" si="2"/>
        <v>5625</v>
      </c>
      <c r="S26" s="111">
        <f t="shared" si="3"/>
        <v>150762</v>
      </c>
      <c r="T26" s="110">
        <f t="shared" si="4"/>
        <v>900762</v>
      </c>
      <c r="V26" s="117">
        <v>4500</v>
      </c>
    </row>
    <row r="27" spans="2:22" ht="21" customHeight="1">
      <c r="B27" s="213" t="s">
        <v>13</v>
      </c>
      <c r="C27" s="214"/>
      <c r="D27" s="116">
        <f>SUM(D13:D24)</f>
        <v>240</v>
      </c>
      <c r="E27" s="109">
        <f>SUM(E13:E26)</f>
        <v>7140000</v>
      </c>
      <c r="F27" s="109">
        <f>SUM(F13:F26)</f>
        <v>600000</v>
      </c>
      <c r="G27" s="109">
        <f>SUM(G13:G26)</f>
        <v>900000</v>
      </c>
      <c r="H27" s="112">
        <f>SUM(H13:H26)</f>
        <v>40000</v>
      </c>
      <c r="I27" s="115">
        <f>SUM(I13:I26)</f>
        <v>8680000</v>
      </c>
      <c r="J27" s="114"/>
      <c r="K27" s="113"/>
      <c r="L27" s="109">
        <f>SUM(L13:L26)</f>
        <v>415800</v>
      </c>
      <c r="M27" s="109">
        <f>SUM(M13:M26)</f>
        <v>72656</v>
      </c>
      <c r="N27" s="113"/>
      <c r="O27" s="109">
        <f>SUM(O13:O26)</f>
        <v>702300</v>
      </c>
      <c r="P27" s="109">
        <f>SUM(P13:P26)</f>
        <v>28280</v>
      </c>
      <c r="Q27" s="109">
        <f>SUM(Q13:Q26)</f>
        <v>91134</v>
      </c>
      <c r="R27" s="112">
        <f>SUM(R13:R26)</f>
        <v>65094</v>
      </c>
      <c r="S27" s="111">
        <f>L27+M27+O27+P27+Q27+R27</f>
        <v>1375264</v>
      </c>
      <c r="T27" s="110">
        <f>I27+S27</f>
        <v>10055264</v>
      </c>
      <c r="V27" s="109">
        <f>SUM(V13:V26)</f>
        <v>52080</v>
      </c>
    </row>
    <row r="28" spans="2:22" ht="21.75" customHeight="1"/>
    <row r="29" spans="2:22" ht="37.4" customHeight="1">
      <c r="B29" s="186" t="s">
        <v>127</v>
      </c>
      <c r="C29" s="192"/>
      <c r="D29" s="200">
        <f>IF(ISERROR(T27-H27),"",(T27-H27))</f>
        <v>10015264</v>
      </c>
      <c r="E29" s="201"/>
      <c r="F29" s="143" t="s">
        <v>110</v>
      </c>
      <c r="M29" s="202" t="s">
        <v>111</v>
      </c>
      <c r="N29" s="203"/>
      <c r="O29" s="208" t="s">
        <v>112</v>
      </c>
      <c r="P29" s="209"/>
      <c r="Q29" s="210" t="s">
        <v>113</v>
      </c>
      <c r="R29" s="210" t="s">
        <v>114</v>
      </c>
    </row>
    <row r="30" spans="2:22" ht="37.4" customHeight="1">
      <c r="B30" s="186" t="s">
        <v>115</v>
      </c>
      <c r="C30" s="192"/>
      <c r="D30" s="200">
        <f>ROUNDUP(H27/1.1,0)</f>
        <v>36364</v>
      </c>
      <c r="E30" s="201"/>
      <c r="F30" s="143" t="s">
        <v>110</v>
      </c>
      <c r="M30" s="204"/>
      <c r="N30" s="205"/>
      <c r="O30" s="108" t="s">
        <v>128</v>
      </c>
      <c r="P30" s="108" t="s">
        <v>129</v>
      </c>
      <c r="Q30" s="210"/>
      <c r="R30" s="210"/>
      <c r="S30" s="101"/>
    </row>
    <row r="31" spans="2:22" ht="22" customHeight="1">
      <c r="B31" s="186" t="s">
        <v>116</v>
      </c>
      <c r="C31" s="192"/>
      <c r="D31" s="200">
        <f>IF(ISERROR(D29+D30),"",(D29+D30))</f>
        <v>10051628</v>
      </c>
      <c r="E31" s="201"/>
      <c r="F31" s="143" t="s">
        <v>110</v>
      </c>
      <c r="M31" s="190" t="s">
        <v>117</v>
      </c>
      <c r="N31" s="191"/>
      <c r="O31" s="107">
        <v>2.8999999999999998E-3</v>
      </c>
      <c r="P31" s="107">
        <v>3.3999999999999998E-3</v>
      </c>
      <c r="Q31" s="107">
        <v>7.0000000000000001E-3</v>
      </c>
      <c r="R31" s="107">
        <v>5.0000000000000001E-3</v>
      </c>
    </row>
    <row r="32" spans="2:22" ht="22" customHeight="1">
      <c r="D32" s="104"/>
      <c r="E32" s="104"/>
      <c r="M32" s="190" t="s">
        <v>118</v>
      </c>
      <c r="N32" s="191"/>
      <c r="O32" s="105" t="s">
        <v>119</v>
      </c>
      <c r="P32" s="105" t="s">
        <v>119</v>
      </c>
      <c r="Q32" s="107">
        <v>4.0000000000000001E-3</v>
      </c>
      <c r="R32" s="105" t="s">
        <v>119</v>
      </c>
    </row>
    <row r="33" spans="2:18" ht="22" customHeight="1">
      <c r="B33" s="186" t="s">
        <v>120</v>
      </c>
      <c r="C33" s="192"/>
      <c r="D33" s="193">
        <v>8</v>
      </c>
      <c r="E33" s="194"/>
      <c r="F33" s="143" t="s">
        <v>121</v>
      </c>
      <c r="M33" s="195" t="s">
        <v>122</v>
      </c>
      <c r="N33" s="191"/>
      <c r="O33" s="196">
        <v>1</v>
      </c>
      <c r="P33" s="197"/>
      <c r="Q33" s="106">
        <f>7/11</f>
        <v>0.63636363636363635</v>
      </c>
      <c r="R33" s="105">
        <v>1</v>
      </c>
    </row>
    <row r="34" spans="2:18" ht="22" customHeight="1">
      <c r="B34" s="186" t="s">
        <v>123</v>
      </c>
      <c r="C34" s="192"/>
      <c r="D34" s="198">
        <f>D27*D33</f>
        <v>1920</v>
      </c>
      <c r="E34" s="199"/>
      <c r="F34" s="143" t="s">
        <v>121</v>
      </c>
    </row>
    <row r="35" spans="2:18">
      <c r="D35" s="104"/>
      <c r="E35" s="104"/>
    </row>
    <row r="36" spans="2:18" ht="16.5">
      <c r="B36" s="186" t="s">
        <v>124</v>
      </c>
      <c r="C36" s="187"/>
      <c r="D36" s="206" t="s">
        <v>125</v>
      </c>
      <c r="E36" s="206"/>
      <c r="F36" s="206"/>
      <c r="G36" s="206"/>
      <c r="H36" s="206"/>
      <c r="I36" s="206"/>
      <c r="J36" s="206"/>
      <c r="K36" s="206"/>
      <c r="L36" s="206"/>
      <c r="M36" s="206"/>
      <c r="N36" s="206"/>
      <c r="O36" s="206"/>
      <c r="P36" s="207"/>
      <c r="Q36" s="103">
        <f>ROUNDDOWN(D31/D34,0)</f>
        <v>5235</v>
      </c>
      <c r="R36" s="143" t="s">
        <v>110</v>
      </c>
    </row>
    <row r="37" spans="2:18" ht="16.5">
      <c r="B37" s="186" t="s">
        <v>126</v>
      </c>
      <c r="C37" s="187"/>
      <c r="D37" s="188"/>
      <c r="E37" s="188"/>
      <c r="F37" s="188"/>
      <c r="G37" s="188"/>
      <c r="H37" s="188"/>
      <c r="I37" s="188"/>
      <c r="J37" s="188"/>
      <c r="K37" s="188"/>
      <c r="L37" s="188"/>
      <c r="M37" s="188"/>
      <c r="N37" s="188"/>
      <c r="O37" s="188"/>
      <c r="P37" s="189"/>
      <c r="Q37" s="103"/>
      <c r="R37" s="143" t="s">
        <v>110</v>
      </c>
    </row>
    <row r="38" spans="2:18">
      <c r="L38" s="102"/>
      <c r="M38" s="102"/>
      <c r="N38" s="102"/>
    </row>
    <row r="39" spans="2:18">
      <c r="B39" s="101"/>
    </row>
    <row r="40" spans="2:18">
      <c r="Q40" s="101"/>
    </row>
    <row r="41" spans="2:18">
      <c r="Q41" s="101"/>
    </row>
    <row r="42" spans="2:18">
      <c r="Q42" s="101"/>
    </row>
    <row r="43" spans="2:18">
      <c r="Q43" s="101"/>
    </row>
  </sheetData>
  <mergeCells count="63">
    <mergeCell ref="B7:C7"/>
    <mergeCell ref="D7:L7"/>
    <mergeCell ref="B8:C8"/>
    <mergeCell ref="D8:L8"/>
    <mergeCell ref="B10:C12"/>
    <mergeCell ref="D10:D12"/>
    <mergeCell ref="E10:E12"/>
    <mergeCell ref="A3:T3"/>
    <mergeCell ref="B5:C5"/>
    <mergeCell ref="D5:L5"/>
    <mergeCell ref="R5:T5"/>
    <mergeCell ref="B6:C6"/>
    <mergeCell ref="D6:L6"/>
    <mergeCell ref="S10:S12"/>
    <mergeCell ref="T10:T12"/>
    <mergeCell ref="F11:F12"/>
    <mergeCell ref="G11:G12"/>
    <mergeCell ref="H11:H12"/>
    <mergeCell ref="K11:L11"/>
    <mergeCell ref="N11:O11"/>
    <mergeCell ref="F10:H10"/>
    <mergeCell ref="I10:I12"/>
    <mergeCell ref="Q10:R10"/>
    <mergeCell ref="J10:J12"/>
    <mergeCell ref="K10:P10"/>
    <mergeCell ref="P11:P12"/>
    <mergeCell ref="B24:C24"/>
    <mergeCell ref="B13:C13"/>
    <mergeCell ref="B14:C14"/>
    <mergeCell ref="B15:C15"/>
    <mergeCell ref="B16:C16"/>
    <mergeCell ref="B17:C17"/>
    <mergeCell ref="B18:C18"/>
    <mergeCell ref="B19:C19"/>
    <mergeCell ref="B20:C20"/>
    <mergeCell ref="B21:C21"/>
    <mergeCell ref="B22:C22"/>
    <mergeCell ref="B23:C23"/>
    <mergeCell ref="Q29:Q30"/>
    <mergeCell ref="R29:R30"/>
    <mergeCell ref="B25:C25"/>
    <mergeCell ref="B26:C26"/>
    <mergeCell ref="B27:C27"/>
    <mergeCell ref="B29:C29"/>
    <mergeCell ref="D29:E29"/>
    <mergeCell ref="B30:C30"/>
    <mergeCell ref="D30:E30"/>
    <mergeCell ref="B31:C31"/>
    <mergeCell ref="D31:E31"/>
    <mergeCell ref="M31:N31"/>
    <mergeCell ref="M29:N30"/>
    <mergeCell ref="B36:C36"/>
    <mergeCell ref="D36:P36"/>
    <mergeCell ref="O29:P29"/>
    <mergeCell ref="B37:C37"/>
    <mergeCell ref="D37:P37"/>
    <mergeCell ref="M32:N32"/>
    <mergeCell ref="B33:C33"/>
    <mergeCell ref="D33:E33"/>
    <mergeCell ref="M33:N33"/>
    <mergeCell ref="O33:P33"/>
    <mergeCell ref="B34:C34"/>
    <mergeCell ref="D34:E34"/>
  </mergeCells>
  <phoneticPr fontId="7"/>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積算表（工事費・設備費）</vt:lpstr>
      <vt:lpstr>記入例）積算表（工事費・設備費）</vt:lpstr>
      <vt:lpstr>積算表（旅費）</vt:lpstr>
      <vt:lpstr>記入例）積算表（旅費）</vt:lpstr>
      <vt:lpstr>積算表（労務費）</vt:lpstr>
      <vt:lpstr>記入例）積算表（労務費）</vt:lpstr>
      <vt:lpstr>労務費単価算出表</vt:lpstr>
      <vt:lpstr>記入例) 労務費単価算出表</vt:lpstr>
      <vt:lpstr>'記入例) 労務費単価算出表'!Print_Area</vt:lpstr>
      <vt:lpstr>'記入例）積算表（旅費）'!Print_Area</vt:lpstr>
      <vt:lpstr>'記入例）積算表（労務費）'!Print_Area</vt:lpstr>
      <vt:lpstr>'積算表（旅費）'!Print_Area</vt:lpstr>
      <vt:lpstr>'積算表（労務費）'!Print_Area</vt:lpstr>
      <vt:lpstr>労務費単価算出表!Print_Area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稲田　健志</dc:creator>
  <cp:keywords/>
  <dc:description/>
  <cp:lastModifiedBy>稲田　健志</cp:lastModifiedBy>
  <cp:revision/>
  <dcterms:created xsi:type="dcterms:W3CDTF">2023-04-26T10:10:20Z</dcterms:created>
  <dcterms:modified xsi:type="dcterms:W3CDTF">2023-05-08T04:59:36Z</dcterms:modified>
  <cp:category/>
  <cp:contentStatus/>
</cp:coreProperties>
</file>