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mura.EXRICO\Desktop\仮フォルダ\GEC報告書様式\0216版\"/>
    </mc:Choice>
  </mc:AlternateContent>
  <bookViews>
    <workbookView xWindow="0" yWindow="0" windowWidth="20490" windowHeight="7755" tabRatio="587" activeTab="1"/>
  </bookViews>
  <sheets>
    <sheet name="PMS(input)" sheetId="30" r:id="rId1"/>
    <sheet name="PMS(calc_process)" sheetId="31" r:id="rId2"/>
  </sheets>
  <externalReferences>
    <externalReference r:id="rId3"/>
  </externalReferences>
  <definedNames>
    <definedName name="a">#REF!</definedName>
    <definedName name="aa">#REF!</definedName>
    <definedName name="b">#REF!</definedName>
    <definedName name="_xlnm.Print_Area" localSheetId="1">'PMS(calc_process)'!$A$1:$I$60</definedName>
    <definedName name="_xlnm.Print_Area" localSheetId="0">'PMS(input)'!$A$1:$K$24</definedName>
    <definedName name="v">'PMS(calc_process)'!#REF!</definedName>
    <definedName name="w">'[1]1-1_Exist_default_input'!#REF!</definedName>
    <definedName name="x">#REF!</definedName>
    <definedName name="z">#REF!</definedName>
    <definedName name="化石燃料種別1">'PMS(calc_process)'!$E$47:$E$47</definedName>
    <definedName name="化石燃料種別2">#REF!</definedName>
    <definedName name="化石燃料種別3">#REF!</definedName>
    <definedName name="係数種別1">'PMS(calc_process)'!#REF!</definedName>
    <definedName name="係数種別2">#REF!</definedName>
    <definedName name="係数種別3">#REF!</definedName>
    <definedName name="種別">'[1]1-2_Exist_default_result'!$C$22:$C$23</definedName>
    <definedName name="種類">'[1]1-1_Exist_default_input'!#REF!</definedName>
    <definedName name="植物種別1">'PMS(calc_process)'!#REF!</definedName>
    <definedName name="植物種別3">#REF!</definedName>
  </definedNames>
  <calcPr calcId="152511"/>
</workbook>
</file>

<file path=xl/calcChain.xml><?xml version="1.0" encoding="utf-8"?>
<calcChain xmlns="http://schemas.openxmlformats.org/spreadsheetml/2006/main">
  <c r="E7" i="30" l="1"/>
  <c r="G36" i="31" l="1"/>
  <c r="G33" i="31"/>
  <c r="G32" i="31" s="1"/>
  <c r="F37" i="31"/>
  <c r="F34" i="31"/>
  <c r="F12" i="31"/>
  <c r="F11" i="31"/>
  <c r="G37" i="31"/>
  <c r="G34" i="31"/>
  <c r="G12" i="31"/>
  <c r="G11" i="31"/>
  <c r="G35" i="31" l="1"/>
  <c r="G21" i="31"/>
  <c r="G10" i="31"/>
  <c r="F10" i="31"/>
  <c r="G9" i="31"/>
  <c r="G26" i="31" s="1"/>
  <c r="G8" i="31"/>
  <c r="G25" i="31" s="1"/>
  <c r="G27" i="31"/>
  <c r="F27" i="31"/>
  <c r="F8" i="31"/>
  <c r="G28" i="31" l="1"/>
  <c r="G20" i="31"/>
  <c r="G19" i="31" s="1"/>
  <c r="F9" i="31"/>
  <c r="F26" i="31" s="1"/>
  <c r="F25" i="31"/>
  <c r="G23" i="31" l="1"/>
  <c r="G6" i="31" s="1"/>
  <c r="B19" i="30" s="1"/>
  <c r="G24" i="31"/>
  <c r="I1" i="31"/>
</calcChain>
</file>

<file path=xl/sharedStrings.xml><?xml version="1.0" encoding="utf-8"?>
<sst xmlns="http://schemas.openxmlformats.org/spreadsheetml/2006/main" count="165" uniqueCount="122">
  <si>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</si>
  <si>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</si>
  <si>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</si>
  <si>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</si>
  <si>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</si>
  <si>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</si>
  <si>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</si>
  <si>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</si>
  <si>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</si>
  <si>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</si>
  <si>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</si>
  <si>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</si>
  <si>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</si>
  <si>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</si>
  <si>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</si>
  <si>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</si>
  <si>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</si>
  <si>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</si>
  <si>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</si>
  <si>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</si>
  <si>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</si>
  <si>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</si>
  <si>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</si>
  <si>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</si>
  <si>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</si>
  <si>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</si>
  <si>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</si>
  <si>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</si>
  <si>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</si>
  <si>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</si>
  <si>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</si>
  <si>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</si>
  <si>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</si>
  <si>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</si>
  <si>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</si>
  <si>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</si>
  <si>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</si>
  <si>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</si>
  <si>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</si>
  <si>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</si>
  <si>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 xml:space="preserve">Joint Crediting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</si>
  <si>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 xml:space="preserve">[Attachment to Proposed Methodology Form]  </t>
    <phoneticPr fontId="2"/>
  </si>
  <si>
    <t>Joint Crediting Mechanism Proposed Methodology Spreadsheet Form (Calculation Process Sheet)</t>
    <phoneticPr fontId="2"/>
  </si>
  <si>
    <t>OptionC</t>
    <phoneticPr fontId="2"/>
  </si>
  <si>
    <t>Continuous</t>
    <phoneticPr fontId="2"/>
  </si>
  <si>
    <t>OptionB</t>
    <phoneticPr fontId="2"/>
  </si>
  <si>
    <r>
      <t>Q</t>
    </r>
    <r>
      <rPr>
        <sz val="10"/>
        <rFont val="Arial"/>
        <family val="2"/>
      </rPr>
      <t>bio,wet,y</t>
    </r>
    <phoneticPr fontId="2"/>
  </si>
  <si>
    <t>tCO2/t</t>
    <phoneticPr fontId="2"/>
  </si>
  <si>
    <t>APEcul</t>
    <phoneticPr fontId="2"/>
  </si>
  <si>
    <t>tCO2/t</t>
    <phoneticPr fontId="2"/>
  </si>
  <si>
    <t>tCO2/MWh</t>
    <phoneticPr fontId="2"/>
  </si>
  <si>
    <t>Unit project CO2 emission from biomass cultivation per ton of biomass combusted in the project</t>
    <phoneticPr fontId="2"/>
  </si>
  <si>
    <t>Quantity of biomass fuel procured after the project starts</t>
    <phoneticPr fontId="2"/>
  </si>
  <si>
    <t>APEpret</t>
    <phoneticPr fontId="2"/>
  </si>
  <si>
    <t>APEtrans</t>
    <phoneticPr fontId="2"/>
  </si>
  <si>
    <t xml:space="preserve">Unit project CO2 emissions from transportation of biomass resources </t>
    <phoneticPr fontId="2"/>
  </si>
  <si>
    <t>For all cases</t>
    <phoneticPr fontId="2"/>
  </si>
  <si>
    <t>Project emission from biomass cultivation, pretreatment and transportation of biomass</t>
    <phoneticPr fontId="2"/>
  </si>
  <si>
    <t>Unit project CO2 emissions from fossil fuel and electricity consumption at the pretreatment facility</t>
    <phoneticPr fontId="2"/>
  </si>
  <si>
    <t>Unit project CO2 emissions from fossil fuel and electricity consumption at the pretreatment facility</t>
    <phoneticPr fontId="2"/>
  </si>
  <si>
    <t>Unit project CO2 emission from biomass cultivation per ton of biomass combusted in the project</t>
    <phoneticPr fontId="2"/>
  </si>
  <si>
    <t xml:space="preserve">Unit project CO2 emissions from transportation of biomass resources </t>
    <phoneticPr fontId="2"/>
  </si>
  <si>
    <r>
      <t>EF</t>
    </r>
    <r>
      <rPr>
        <sz val="10"/>
        <rFont val="Arial"/>
        <family val="2"/>
      </rPr>
      <t>CO2,grid</t>
    </r>
    <phoneticPr fontId="2"/>
  </si>
  <si>
    <t>Emission factor for grid connected power</t>
    <phoneticPr fontId="2"/>
  </si>
  <si>
    <t>tCO2/MWh</t>
    <phoneticPr fontId="2"/>
  </si>
  <si>
    <t>Monitored data
(electricity meter)</t>
    <phoneticPr fontId="2"/>
  </si>
  <si>
    <t>Weight scale</t>
    <phoneticPr fontId="2"/>
  </si>
  <si>
    <t>- Automatically measured by weight scale before input into boiler each time 
- QA/QC members double check the input data with invoices monthly</t>
    <phoneticPr fontId="2"/>
  </si>
  <si>
    <t>Each time</t>
    <phoneticPr fontId="2"/>
  </si>
  <si>
    <r>
      <t>APE</t>
    </r>
    <r>
      <rPr>
        <sz val="8"/>
        <color indexed="8"/>
        <rFont val="Arial"/>
        <family val="2"/>
      </rPr>
      <t>cul</t>
    </r>
    <phoneticPr fontId="2"/>
  </si>
  <si>
    <r>
      <t>APE</t>
    </r>
    <r>
      <rPr>
        <sz val="8"/>
        <color indexed="8"/>
        <rFont val="Arial"/>
        <family val="2"/>
      </rPr>
      <t>Pret</t>
    </r>
    <phoneticPr fontId="2"/>
  </si>
  <si>
    <r>
      <t>APE</t>
    </r>
    <r>
      <rPr>
        <sz val="8"/>
        <color indexed="8"/>
        <rFont val="Arial"/>
        <family val="2"/>
      </rPr>
      <t>Trans</t>
    </r>
    <phoneticPr fontId="2"/>
  </si>
  <si>
    <r>
      <t>APE</t>
    </r>
    <r>
      <rPr>
        <sz val="8"/>
        <color indexed="8"/>
        <rFont val="Arial"/>
        <family val="2"/>
      </rPr>
      <t>cul</t>
    </r>
    <phoneticPr fontId="2"/>
  </si>
  <si>
    <t>Emission factor for grid electricity</t>
    <phoneticPr fontId="2"/>
  </si>
  <si>
    <r>
      <t>EG</t>
    </r>
    <r>
      <rPr>
        <sz val="6"/>
        <rFont val="Arial"/>
        <family val="2"/>
      </rPr>
      <t>y</t>
    </r>
    <phoneticPr fontId="2"/>
  </si>
  <si>
    <t>Emission factor for grid connected electricity</t>
    <phoneticPr fontId="2"/>
  </si>
  <si>
    <t>tCO2/MWh</t>
    <phoneticPr fontId="2"/>
  </si>
  <si>
    <t xml:space="preserve">Project CO2 emission from grid electricity consumed on site </t>
    <phoneticPr fontId="2"/>
  </si>
  <si>
    <t>Amount of grid electricity consumed on site</t>
    <phoneticPr fontId="2"/>
  </si>
  <si>
    <t>Emission reductions during the period of period p</t>
    <phoneticPr fontId="2"/>
  </si>
  <si>
    <r>
      <t>ER</t>
    </r>
    <r>
      <rPr>
        <vertAlign val="subscript"/>
        <sz val="11"/>
        <color indexed="8"/>
        <rFont val="Arial"/>
        <family val="2"/>
      </rPr>
      <t>p</t>
    </r>
    <phoneticPr fontId="2"/>
  </si>
  <si>
    <r>
      <t>RE</t>
    </r>
    <r>
      <rPr>
        <vertAlign val="subscript"/>
        <sz val="11"/>
        <color indexed="8"/>
        <rFont val="Arial"/>
        <family val="2"/>
      </rPr>
      <t>p</t>
    </r>
    <phoneticPr fontId="2"/>
  </si>
  <si>
    <r>
      <t>EG</t>
    </r>
    <r>
      <rPr>
        <sz val="9"/>
        <color indexed="8"/>
        <rFont val="Arial"/>
        <family val="2"/>
      </rPr>
      <t>p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</si>
  <si>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</si>
  <si>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t>MWh/p</t>
    <phoneticPr fontId="2"/>
  </si>
  <si>
    <t>t/p</t>
    <phoneticPr fontId="2"/>
  </si>
  <si>
    <t>tCO2/p</t>
    <phoneticPr fontId="2"/>
  </si>
  <si>
    <r>
      <t>PE</t>
    </r>
    <r>
      <rPr>
        <vertAlign val="subscript"/>
        <sz val="11"/>
        <color indexed="8"/>
        <rFont val="Arial"/>
        <family val="2"/>
      </rPr>
      <t>p</t>
    </r>
    <phoneticPr fontId="2"/>
  </si>
  <si>
    <t>Reference emissions during the period of period p</t>
    <phoneticPr fontId="2"/>
  </si>
  <si>
    <t>Project net quantity of electricity generation and supply to the grid in the project in period p</t>
    <phoneticPr fontId="2"/>
  </si>
  <si>
    <t>Project emissions during the period of period p</t>
    <phoneticPr fontId="2"/>
  </si>
  <si>
    <t>Electricity generated and exported to the national grid in the project in period p</t>
    <phoneticPr fontId="2"/>
  </si>
  <si>
    <t>Biomass fuel procured in the project in period p (wet basis)</t>
    <phoneticPr fontId="2"/>
  </si>
  <si>
    <t>Electricity imported from the national grid &amp; consumed in the project in period p</t>
    <phoneticPr fontId="2"/>
  </si>
  <si>
    <t>- Monitored at the accumulated electricity meter and values  will be recorded authomatically on daily basis
-Values for each parameter in monitoing activities shall be input into a spreadsheet mannually
-QA/QC members double check the input data with invoices monthly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</si>
  <si>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</si>
  <si>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</si>
  <si>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/p</t>
    </r>
    <phoneticPr fontId="2"/>
  </si>
  <si>
    <t>JCM_MN_F_PMS_ver01.1</t>
    <phoneticPr fontId="2"/>
  </si>
  <si>
    <t>tCO2/MWh</t>
    <phoneticPr fontId="2"/>
  </si>
  <si>
    <t xml:space="preserve">Project CO2 emission from captive electricity consumed on site </t>
    <phoneticPr fontId="2"/>
  </si>
  <si>
    <t>Emission factor for captive electricity</t>
    <phoneticPr fontId="2"/>
  </si>
  <si>
    <r>
      <t>EF</t>
    </r>
    <r>
      <rPr>
        <sz val="9"/>
        <color indexed="8"/>
        <rFont val="Arial"/>
        <family val="2"/>
      </rPr>
      <t>PJ,grid</t>
    </r>
    <phoneticPr fontId="2"/>
  </si>
  <si>
    <r>
      <t>EF</t>
    </r>
    <r>
      <rPr>
        <sz val="9"/>
        <color indexed="8"/>
        <rFont val="Arial"/>
        <family val="2"/>
      </rPr>
      <t>PJ,cap</t>
    </r>
    <phoneticPr fontId="2"/>
  </si>
  <si>
    <r>
      <t>EF</t>
    </r>
    <r>
      <rPr>
        <sz val="8"/>
        <color indexed="8"/>
        <rFont val="Arial"/>
        <family val="2"/>
      </rPr>
      <t>PJ,grid</t>
    </r>
    <phoneticPr fontId="2"/>
  </si>
  <si>
    <r>
      <t>EF</t>
    </r>
    <r>
      <rPr>
        <sz val="8"/>
        <color indexed="8"/>
        <rFont val="Arial"/>
        <family val="2"/>
      </rPr>
      <t>PJ,cap</t>
    </r>
    <phoneticPr fontId="2"/>
  </si>
  <si>
    <r>
      <t>APE</t>
    </r>
    <r>
      <rPr>
        <sz val="8"/>
        <color indexed="8"/>
        <rFont val="Arial"/>
        <family val="2"/>
      </rPr>
      <t>pret</t>
    </r>
    <phoneticPr fontId="2"/>
  </si>
  <si>
    <r>
      <t>APE</t>
    </r>
    <r>
      <rPr>
        <sz val="8"/>
        <color indexed="8"/>
        <rFont val="Arial"/>
        <family val="2"/>
      </rPr>
      <t>trans</t>
    </r>
    <phoneticPr fontId="2"/>
  </si>
  <si>
    <r>
      <t>Q</t>
    </r>
    <r>
      <rPr>
        <sz val="8"/>
        <color indexed="8"/>
        <rFont val="Arial"/>
        <family val="2"/>
      </rPr>
      <t>bio,p</t>
    </r>
    <phoneticPr fontId="2"/>
  </si>
  <si>
    <r>
      <t>EC</t>
    </r>
    <r>
      <rPr>
        <sz val="10"/>
        <rFont val="Arial"/>
        <family val="2"/>
      </rPr>
      <t>PJ,grid</t>
    </r>
    <phoneticPr fontId="2"/>
  </si>
  <si>
    <r>
      <t>EC</t>
    </r>
    <r>
      <rPr>
        <sz val="10"/>
        <rFont val="Arial"/>
        <family val="2"/>
      </rPr>
      <t>PJ,cap</t>
    </r>
    <phoneticPr fontId="2"/>
  </si>
  <si>
    <t>Captive electricity imported consumed in the project in period p</t>
    <phoneticPr fontId="2"/>
  </si>
  <si>
    <t>Official figure of the Sri Lankan Government</t>
    <phoneticPr fontId="2"/>
  </si>
  <si>
    <t>Emission factor for captive electricity</t>
    <phoneticPr fontId="2"/>
  </si>
  <si>
    <t>Amount of captive electricity consumed on site</t>
    <phoneticPr fontId="2"/>
  </si>
  <si>
    <r>
      <t>EF</t>
    </r>
    <r>
      <rPr>
        <sz val="8"/>
        <color indexed="8"/>
        <rFont val="Arial"/>
        <family val="2"/>
      </rPr>
      <t>grid</t>
    </r>
    <phoneticPr fontId="2"/>
  </si>
  <si>
    <r>
      <t>EC</t>
    </r>
    <r>
      <rPr>
        <sz val="9"/>
        <color indexed="8"/>
        <rFont val="Arial"/>
        <family val="2"/>
      </rPr>
      <t>grid</t>
    </r>
    <phoneticPr fontId="2"/>
  </si>
  <si>
    <r>
      <t>EC</t>
    </r>
    <r>
      <rPr>
        <sz val="9"/>
        <color indexed="8"/>
        <rFont val="Arial"/>
        <family val="2"/>
      </rPr>
      <t>cap</t>
    </r>
    <phoneticPr fontId="2"/>
  </si>
  <si>
    <r>
      <t>EF</t>
    </r>
    <r>
      <rPr>
        <sz val="8"/>
        <color indexed="8"/>
        <rFont val="Arial"/>
        <family val="2"/>
      </rPr>
      <t>cap</t>
    </r>
    <phoneticPr fontId="2"/>
  </si>
  <si>
    <r>
      <t>EF</t>
    </r>
    <r>
      <rPr>
        <sz val="8"/>
        <color indexed="8"/>
        <rFont val="Arial"/>
        <family val="2"/>
      </rPr>
      <t>grid</t>
    </r>
    <phoneticPr fontId="2"/>
  </si>
  <si>
    <t>Monthly</t>
    <phoneticPr fontId="2"/>
  </si>
  <si>
    <t>Monitored data
(invoice from power company)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</si>
</sst>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000_ "/>
    <numFmt numFmtId="178" formatCode="#,##0.0000;[Red]\-#,##0.0000"/>
    <numFmt numFmtId="179" formatCode="#,##0.000;[Red]\-#,##0.000"/>
    <numFmt numFmtId="180" formatCode="0.0000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5" borderId="12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3" borderId="14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15" xfId="0" applyFont="1" applyFill="1" applyBorder="1">
      <alignment vertical="center"/>
    </xf>
    <xf numFmtId="0" fontId="3" fillId="5" borderId="16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5" borderId="0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8" fillId="6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3" fillId="0" borderId="1" xfId="1" applyFont="1" applyFill="1" applyBorder="1">
      <alignment vertical="center"/>
    </xf>
    <xf numFmtId="38" fontId="3" fillId="0" borderId="1" xfId="0" applyNumberFormat="1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4" fillId="6" borderId="23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38" fontId="22" fillId="4" borderId="1" xfId="2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4" borderId="1" xfId="0" quotePrefix="1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2" fillId="0" borderId="1" xfId="0" applyFont="1" applyFill="1" applyBorder="1">
      <alignment vertical="center"/>
    </xf>
    <xf numFmtId="38" fontId="22" fillId="4" borderId="1" xfId="2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3" fillId="3" borderId="14" xfId="0" applyFont="1" applyFill="1" applyBorder="1" applyAlignment="1">
      <alignment vertical="center" wrapText="1"/>
    </xf>
    <xf numFmtId="176" fontId="8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1" applyNumberFormat="1" applyFont="1" applyFill="1" applyBorder="1">
      <alignment vertical="center"/>
    </xf>
    <xf numFmtId="178" fontId="22" fillId="4" borderId="1" xfId="2" applyNumberFormat="1" applyFont="1" applyFill="1" applyBorder="1">
      <alignment vertical="center"/>
    </xf>
    <xf numFmtId="38" fontId="3" fillId="0" borderId="6" xfId="2" applyFont="1" applyBorder="1">
      <alignment vertical="center"/>
    </xf>
    <xf numFmtId="0" fontId="3" fillId="6" borderId="5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38" fontId="3" fillId="0" borderId="3" xfId="2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38" fontId="22" fillId="9" borderId="1" xfId="2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0" fontId="3" fillId="0" borderId="5" xfId="0" applyFont="1" applyFill="1" applyBorder="1">
      <alignment vertical="center"/>
    </xf>
    <xf numFmtId="0" fontId="4" fillId="6" borderId="1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3" fillId="6" borderId="27" xfId="0" applyFont="1" applyFill="1" applyBorder="1">
      <alignment vertical="center"/>
    </xf>
    <xf numFmtId="0" fontId="4" fillId="6" borderId="28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180" fontId="3" fillId="3" borderId="2" xfId="0" applyNumberFormat="1" applyFont="1" applyFill="1" applyBorder="1">
      <alignment vertical="center"/>
    </xf>
    <xf numFmtId="177" fontId="3" fillId="3" borderId="2" xfId="0" applyNumberFormat="1" applyFont="1" applyFill="1" applyBorder="1">
      <alignment vertical="center"/>
    </xf>
    <xf numFmtId="177" fontId="8" fillId="0" borderId="3" xfId="0" applyNumberFormat="1" applyFont="1" applyFill="1" applyBorder="1">
      <alignment vertical="center"/>
    </xf>
    <xf numFmtId="177" fontId="3" fillId="0" borderId="1" xfId="0" applyNumberFormat="1" applyFont="1" applyFill="1" applyBorder="1" applyAlignment="1">
      <alignment horizontal="right" vertical="center" wrapText="1"/>
    </xf>
    <xf numFmtId="38" fontId="8" fillId="0" borderId="3" xfId="0" applyNumberFormat="1" applyFont="1" applyFill="1" applyBorder="1">
      <alignment vertical="center"/>
    </xf>
    <xf numFmtId="38" fontId="8" fillId="0" borderId="3" xfId="2" applyFont="1" applyFill="1" applyBorder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38" fontId="17" fillId="4" borderId="20" xfId="2" applyFont="1" applyFill="1" applyBorder="1" applyAlignment="1">
      <alignment horizontal="right" vertical="center"/>
    </xf>
    <xf numFmtId="38" fontId="17" fillId="4" borderId="21" xfId="2" applyFont="1" applyFill="1" applyBorder="1" applyAlignment="1">
      <alignment horizontal="right" vertical="center"/>
    </xf>
    <xf numFmtId="0" fontId="22" fillId="6" borderId="1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3" fillId="6" borderId="8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6" borderId="12" xfId="0" applyFont="1" applyFill="1" applyBorder="1">
      <alignment vertical="center"/>
    </xf>
    <xf numFmtId="0" fontId="4" fillId="6" borderId="17" xfId="0" applyFont="1" applyFill="1" applyBorder="1">
      <alignment vertical="center"/>
    </xf>
    <xf numFmtId="0" fontId="4" fillId="6" borderId="16" xfId="0" applyFont="1" applyFill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6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>
      <alignment vertical="center"/>
    </xf>
    <xf numFmtId="0" fontId="3" fillId="0" borderId="35" xfId="0" applyFont="1" applyFill="1" applyBorder="1" applyAlignment="1">
      <alignment horizontal="center" vertical="center"/>
    </xf>
    <xf numFmtId="0" fontId="6" fillId="2" borderId="36" xfId="0" applyFont="1" applyFill="1" applyBorder="1">
      <alignment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37" xfId="0" applyFont="1" applyFill="1" applyBorder="1">
      <alignment vertical="center"/>
    </xf>
    <xf numFmtId="0" fontId="3" fillId="9" borderId="38" xfId="0" applyFont="1" applyFill="1" applyBorder="1" applyAlignment="1">
      <alignment horizontal="center" vertical="center"/>
    </xf>
    <xf numFmtId="0" fontId="3" fillId="2" borderId="36" xfId="0" applyFont="1" applyFill="1" applyBorder="1">
      <alignment vertical="center"/>
    </xf>
    <xf numFmtId="0" fontId="3" fillId="9" borderId="3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2" borderId="42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6" borderId="43" xfId="0" applyFont="1" applyFill="1" applyBorder="1">
      <alignment vertical="center"/>
    </xf>
    <xf numFmtId="0" fontId="4" fillId="6" borderId="44" xfId="0" applyFont="1" applyFill="1" applyBorder="1">
      <alignment vertical="center"/>
    </xf>
    <xf numFmtId="0" fontId="3" fillId="0" borderId="45" xfId="0" applyFont="1" applyFill="1" applyBorder="1" applyAlignment="1">
      <alignment horizontal="left" vertical="center" wrapText="1"/>
    </xf>
    <xf numFmtId="176" fontId="3" fillId="0" borderId="45" xfId="0" applyNumberFormat="1" applyFont="1" applyFill="1" applyBorder="1">
      <alignment vertical="center"/>
    </xf>
    <xf numFmtId="0" fontId="3" fillId="0" borderId="44" xfId="0" applyFont="1" applyBorder="1">
      <alignment vertical="center"/>
    </xf>
    <xf numFmtId="0" fontId="3" fillId="9" borderId="46" xfId="0" applyFont="1" applyFill="1" applyBorder="1" applyAlignment="1">
      <alignment horizontal="center"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Users\hemmi\AppData\Roaming\Microsoft\Excel\MRV&#26041;&#27861;&#35542;_&#39640;&#24615;&#33021;&#24037;&#26989;&#28809;_&#31639;&#23450;&#12484;&#12540;&#12523;_PDD&#29992;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_summary"/>
      <sheetName val="contact_info"/>
      <sheetName val="1-1_Exist_default_input"/>
      <sheetName val="1-2_Exist_default_result"/>
      <sheetName val="2-1_Exist_spesific_input"/>
      <sheetName val="2-2_Exist_spesific_result"/>
      <sheetName val="3-1_Green_default_input"/>
      <sheetName val="3-2Green_default_result"/>
      <sheetName val="4-1_Green_spesific_input"/>
      <sheetName val="4-2_Green_spesific_result"/>
    </sheetNames>
    <sheetDataSet>
      <sheetData sheetId="0" refreshError="1"/>
      <sheetData sheetId="1" refreshError="1"/>
      <sheetData sheetId="2"/>
      <sheetData sheetId="3">
        <row r="22">
          <cell r="C22" t="str">
            <v>LPG</v>
          </cell>
        </row>
        <row r="23">
          <cell r="C23" t="str">
            <v>Natural gas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4"/>
  <sheetViews>
    <sheetView showGridLines="0" topLeftCell="A5" zoomScale="70" zoomScaleNormal="70" workbookViewId="0">
      <selection activeCell="I9" sqref="I9"/>
    </sheetView>
  </sheetViews>
  <sheetFormatPr defaultRowHeight="14.25" x14ac:dyDescent="0.1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 x14ac:dyDescent="0.15">
      <c r="K1" s="55" t="s">
        <v>98</v>
      </c>
    </row>
    <row r="2" spans="1:11" ht="27.75" customHeight="1" x14ac:dyDescent="0.15">
      <c r="A2" s="65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54"/>
    </row>
    <row r="4" spans="1:11" ht="18.75" customHeight="1" x14ac:dyDescent="0.15">
      <c r="A4" s="66" t="s">
        <v>9</v>
      </c>
      <c r="B4" s="13"/>
    </row>
    <row r="5" spans="1:11" ht="18.75" customHeight="1" x14ac:dyDescent="0.15">
      <c r="A5" s="13"/>
      <c r="B5" s="68" t="s">
        <v>13</v>
      </c>
      <c r="C5" s="68" t="s">
        <v>14</v>
      </c>
      <c r="D5" s="68" t="s">
        <v>15</v>
      </c>
      <c r="E5" s="68" t="s">
        <v>16</v>
      </c>
      <c r="F5" s="68" t="s">
        <v>17</v>
      </c>
      <c r="G5" s="68" t="s">
        <v>18</v>
      </c>
      <c r="H5" s="68" t="s">
        <v>19</v>
      </c>
      <c r="I5" s="68" t="s">
        <v>20</v>
      </c>
      <c r="J5" s="68" t="s">
        <v>21</v>
      </c>
      <c r="K5" s="68" t="s">
        <v>22</v>
      </c>
    </row>
    <row r="6" spans="1:11" s="49" customFormat="1" ht="39" customHeight="1" x14ac:dyDescent="0.15">
      <c r="B6" s="68" t="s">
        <v>23</v>
      </c>
      <c r="C6" s="68" t="s">
        <v>24</v>
      </c>
      <c r="D6" s="68" t="s">
        <v>25</v>
      </c>
      <c r="E6" s="68" t="s">
        <v>26</v>
      </c>
      <c r="F6" s="68" t="s">
        <v>27</v>
      </c>
      <c r="G6" s="68" t="s">
        <v>28</v>
      </c>
      <c r="H6" s="68" t="s">
        <v>29</v>
      </c>
      <c r="I6" s="68" t="s">
        <v>30</v>
      </c>
      <c r="J6" s="68" t="s">
        <v>31</v>
      </c>
      <c r="K6" s="68" t="s">
        <v>32</v>
      </c>
    </row>
    <row r="7" spans="1:11" ht="108.75" customHeight="1" x14ac:dyDescent="0.15">
      <c r="B7" s="81">
        <v>1</v>
      </c>
      <c r="C7" s="82" t="s">
        <v>74</v>
      </c>
      <c r="D7" s="98" t="s">
        <v>91</v>
      </c>
      <c r="E7" s="103">
        <f>ROUND(10*24*365*0.8,0)</f>
        <v>70080</v>
      </c>
      <c r="F7" s="82" t="s">
        <v>84</v>
      </c>
      <c r="G7" s="85" t="s">
        <v>43</v>
      </c>
      <c r="H7" s="85" t="s">
        <v>65</v>
      </c>
      <c r="I7" s="86" t="s">
        <v>94</v>
      </c>
      <c r="J7" s="87" t="s">
        <v>44</v>
      </c>
      <c r="K7" s="87"/>
    </row>
    <row r="8" spans="1:11" ht="84.75" customHeight="1" x14ac:dyDescent="0.15">
      <c r="B8" s="81">
        <v>2</v>
      </c>
      <c r="C8" s="82" t="s">
        <v>46</v>
      </c>
      <c r="D8" s="83" t="s">
        <v>92</v>
      </c>
      <c r="E8" s="103">
        <v>134569</v>
      </c>
      <c r="F8" s="82" t="s">
        <v>85</v>
      </c>
      <c r="G8" s="85" t="s">
        <v>43</v>
      </c>
      <c r="H8" s="85" t="s">
        <v>66</v>
      </c>
      <c r="I8" s="86" t="s">
        <v>67</v>
      </c>
      <c r="J8" s="88" t="s">
        <v>68</v>
      </c>
      <c r="K8" s="89"/>
    </row>
    <row r="9" spans="1:11" ht="108" x14ac:dyDescent="0.15">
      <c r="B9" s="81">
        <v>3</v>
      </c>
      <c r="C9" s="82" t="s">
        <v>109</v>
      </c>
      <c r="D9" s="104" t="s">
        <v>93</v>
      </c>
      <c r="E9" s="103">
        <v>0</v>
      </c>
      <c r="F9" s="82" t="s">
        <v>84</v>
      </c>
      <c r="G9" s="85" t="s">
        <v>45</v>
      </c>
      <c r="H9" s="85" t="s">
        <v>121</v>
      </c>
      <c r="I9" s="86" t="s">
        <v>94</v>
      </c>
      <c r="J9" s="87" t="s">
        <v>120</v>
      </c>
      <c r="K9" s="89"/>
    </row>
    <row r="10" spans="1:11" ht="108" x14ac:dyDescent="0.15">
      <c r="B10" s="81">
        <v>4</v>
      </c>
      <c r="C10" s="82" t="s">
        <v>110</v>
      </c>
      <c r="D10" s="110" t="s">
        <v>111</v>
      </c>
      <c r="E10" s="84">
        <v>0</v>
      </c>
      <c r="F10" s="82" t="s">
        <v>84</v>
      </c>
      <c r="G10" s="85" t="s">
        <v>43</v>
      </c>
      <c r="H10" s="85" t="s">
        <v>65</v>
      </c>
      <c r="I10" s="86" t="s">
        <v>94</v>
      </c>
      <c r="J10" s="87" t="s">
        <v>44</v>
      </c>
      <c r="K10" s="88"/>
    </row>
    <row r="11" spans="1:11" ht="8.25" customHeight="1" x14ac:dyDescent="0.15"/>
    <row r="12" spans="1:11" ht="20.100000000000001" customHeight="1" x14ac:dyDescent="0.15">
      <c r="A12" s="66" t="s">
        <v>10</v>
      </c>
    </row>
    <row r="13" spans="1:11" ht="20.100000000000001" customHeight="1" x14ac:dyDescent="0.15">
      <c r="B13" s="68" t="s">
        <v>13</v>
      </c>
      <c r="C13" s="117" t="s">
        <v>14</v>
      </c>
      <c r="D13" s="117"/>
      <c r="E13" s="68" t="s">
        <v>15</v>
      </c>
      <c r="F13" s="68" t="s">
        <v>16</v>
      </c>
      <c r="G13" s="117" t="s">
        <v>17</v>
      </c>
      <c r="H13" s="117"/>
      <c r="I13" s="117"/>
      <c r="J13" s="117" t="s">
        <v>18</v>
      </c>
      <c r="K13" s="117"/>
    </row>
    <row r="14" spans="1:11" ht="39" customHeight="1" x14ac:dyDescent="0.15">
      <c r="B14" s="68" t="s">
        <v>24</v>
      </c>
      <c r="C14" s="117" t="s">
        <v>25</v>
      </c>
      <c r="D14" s="117"/>
      <c r="E14" s="68" t="s">
        <v>26</v>
      </c>
      <c r="F14" s="68" t="s">
        <v>27</v>
      </c>
      <c r="G14" s="117" t="s">
        <v>29</v>
      </c>
      <c r="H14" s="117"/>
      <c r="I14" s="117"/>
      <c r="J14" s="117" t="s">
        <v>32</v>
      </c>
      <c r="K14" s="117"/>
    </row>
    <row r="15" spans="1:11" ht="39.75" customHeight="1" x14ac:dyDescent="0.15">
      <c r="A15" s="90"/>
      <c r="B15" s="82" t="s">
        <v>62</v>
      </c>
      <c r="C15" s="125" t="s">
        <v>63</v>
      </c>
      <c r="D15" s="125"/>
      <c r="E15" s="95">
        <v>0.70920000000000005</v>
      </c>
      <c r="F15" s="82" t="s">
        <v>64</v>
      </c>
      <c r="G15" s="119" t="s">
        <v>112</v>
      </c>
      <c r="H15" s="119"/>
      <c r="I15" s="119"/>
      <c r="J15" s="118"/>
      <c r="K15" s="118"/>
    </row>
    <row r="16" spans="1:11" ht="6.75" customHeight="1" x14ac:dyDescent="0.15"/>
    <row r="17" spans="1:10" ht="18.75" customHeight="1" x14ac:dyDescent="0.15">
      <c r="A17" s="67" t="s">
        <v>11</v>
      </c>
      <c r="B17" s="11"/>
    </row>
    <row r="18" spans="1:10" ht="21.75" thickBot="1" x14ac:dyDescent="0.2">
      <c r="B18" s="121" t="s">
        <v>39</v>
      </c>
      <c r="C18" s="122"/>
      <c r="D18" s="70" t="s">
        <v>27</v>
      </c>
    </row>
    <row r="19" spans="1:10" ht="21.75" thickBot="1" x14ac:dyDescent="0.2">
      <c r="B19" s="123">
        <f>ROUND('PMS(calc_process)'!G6, 0)</f>
        <v>40052</v>
      </c>
      <c r="C19" s="124"/>
      <c r="D19" s="71" t="s">
        <v>97</v>
      </c>
    </row>
    <row r="20" spans="1:10" ht="20.100000000000001" customHeight="1" x14ac:dyDescent="0.15">
      <c r="B20" s="12"/>
      <c r="C20" s="12"/>
      <c r="F20" s="50"/>
      <c r="G20" s="50"/>
    </row>
    <row r="21" spans="1:10" ht="18.75" customHeight="1" x14ac:dyDescent="0.15">
      <c r="A21" s="66" t="s">
        <v>12</v>
      </c>
    </row>
    <row r="22" spans="1:10" ht="18" customHeight="1" x14ac:dyDescent="0.15">
      <c r="B22" s="69" t="s">
        <v>34</v>
      </c>
      <c r="C22" s="120" t="s">
        <v>35</v>
      </c>
      <c r="D22" s="120"/>
      <c r="E22" s="120"/>
      <c r="F22" s="120"/>
      <c r="G22" s="120"/>
      <c r="H22" s="120"/>
      <c r="I22" s="120"/>
      <c r="J22" s="52"/>
    </row>
    <row r="23" spans="1:10" ht="18" customHeight="1" x14ac:dyDescent="0.15">
      <c r="B23" s="69" t="s">
        <v>33</v>
      </c>
      <c r="C23" s="120" t="s">
        <v>36</v>
      </c>
      <c r="D23" s="120"/>
      <c r="E23" s="120"/>
      <c r="F23" s="120"/>
      <c r="G23" s="120"/>
      <c r="H23" s="120"/>
      <c r="I23" s="120"/>
      <c r="J23" s="52"/>
    </row>
    <row r="24" spans="1:10" ht="18" customHeight="1" x14ac:dyDescent="0.15">
      <c r="B24" s="69" t="s">
        <v>37</v>
      </c>
      <c r="C24" s="120" t="s">
        <v>38</v>
      </c>
      <c r="D24" s="120"/>
      <c r="E24" s="120"/>
      <c r="F24" s="120"/>
      <c r="G24" s="120"/>
      <c r="H24" s="120"/>
      <c r="I24" s="120"/>
      <c r="J24" s="52"/>
    </row>
  </sheetData>
  <mergeCells count="14">
    <mergeCell ref="C23:I23"/>
    <mergeCell ref="C24:I24"/>
    <mergeCell ref="C13:D13"/>
    <mergeCell ref="C14:D14"/>
    <mergeCell ref="B18:C18"/>
    <mergeCell ref="B19:C19"/>
    <mergeCell ref="C15:D15"/>
    <mergeCell ref="C22:I22"/>
    <mergeCell ref="J13:K13"/>
    <mergeCell ref="J14:K14"/>
    <mergeCell ref="J15:K15"/>
    <mergeCell ref="G13:I13"/>
    <mergeCell ref="G14:I14"/>
    <mergeCell ref="G15:I1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60"/>
  <sheetViews>
    <sheetView showGridLines="0" tabSelected="1" view="pageBreakPreview" zoomScale="90" zoomScaleNormal="100" zoomScaleSheetLayoutView="90" workbookViewId="0">
      <selection activeCell="K10" sqref="K10"/>
    </sheetView>
  </sheetViews>
  <sheetFormatPr defaultRowHeight="14.25" x14ac:dyDescent="0.15"/>
  <cols>
    <col min="1" max="4" width="3.625" style="1" customWidth="1"/>
    <col min="5" max="5" width="47.125" style="1" customWidth="1"/>
    <col min="6" max="7" width="12.625" style="1" customWidth="1"/>
    <col min="8" max="8" width="10.875" style="1" customWidth="1"/>
    <col min="9" max="9" width="11.625" style="14" customWidth="1"/>
    <col min="10" max="16384" width="9" style="1"/>
  </cols>
  <sheetData>
    <row r="1" spans="1:11" ht="18" customHeight="1" x14ac:dyDescent="0.15">
      <c r="I1" s="55" t="str">
        <f>'PMS(input)'!K1</f>
        <v>JCM_MN_F_PMS_ver01.1</v>
      </c>
    </row>
    <row r="2" spans="1:11" ht="27.75" customHeight="1" x14ac:dyDescent="0.15">
      <c r="A2" s="129" t="s">
        <v>42</v>
      </c>
      <c r="B2" s="129"/>
      <c r="C2" s="129"/>
      <c r="D2" s="129"/>
      <c r="E2" s="129"/>
      <c r="F2" s="129"/>
      <c r="G2" s="129"/>
      <c r="H2" s="129"/>
      <c r="I2" s="129"/>
    </row>
    <row r="3" spans="1:11" ht="18" customHeight="1" x14ac:dyDescent="0.15">
      <c r="A3" s="130" t="s">
        <v>41</v>
      </c>
      <c r="B3" s="131"/>
      <c r="C3" s="131"/>
      <c r="D3" s="131"/>
      <c r="E3" s="131"/>
      <c r="F3" s="131"/>
      <c r="G3" s="131"/>
      <c r="H3" s="131"/>
      <c r="I3" s="131"/>
    </row>
    <row r="4" spans="1:11" ht="11.25" customHeight="1" x14ac:dyDescent="0.15"/>
    <row r="5" spans="1:11" ht="18.75" customHeight="1" thickBot="1" x14ac:dyDescent="0.2">
      <c r="A5" s="146" t="s">
        <v>2</v>
      </c>
      <c r="B5" s="147"/>
      <c r="C5" s="147"/>
      <c r="D5" s="147"/>
      <c r="E5" s="148"/>
      <c r="F5" s="149" t="s">
        <v>6</v>
      </c>
      <c r="G5" s="150" t="s">
        <v>0</v>
      </c>
      <c r="H5" s="150" t="s">
        <v>1</v>
      </c>
      <c r="I5" s="151" t="s">
        <v>7</v>
      </c>
    </row>
    <row r="6" spans="1:11" ht="18.75" customHeight="1" thickBot="1" x14ac:dyDescent="0.2">
      <c r="A6" s="152"/>
      <c r="B6" s="15" t="s">
        <v>79</v>
      </c>
      <c r="C6" s="15"/>
      <c r="D6" s="56"/>
      <c r="E6" s="57"/>
      <c r="F6" s="58"/>
      <c r="G6" s="96">
        <f>G19-G23</f>
        <v>40051.699999999997</v>
      </c>
      <c r="H6" s="18" t="s">
        <v>96</v>
      </c>
      <c r="I6" s="153" t="s">
        <v>80</v>
      </c>
    </row>
    <row r="7" spans="1:11" ht="18.75" customHeight="1" x14ac:dyDescent="0.15">
      <c r="A7" s="154" t="s">
        <v>3</v>
      </c>
      <c r="B7" s="19"/>
      <c r="C7" s="19"/>
      <c r="D7" s="20"/>
      <c r="E7" s="21"/>
      <c r="F7" s="23"/>
      <c r="G7" s="22"/>
      <c r="H7" s="23"/>
      <c r="I7" s="155"/>
      <c r="J7" s="53"/>
      <c r="K7" s="53"/>
    </row>
    <row r="8" spans="1:11" ht="88.5" customHeight="1" x14ac:dyDescent="0.15">
      <c r="A8" s="156"/>
      <c r="B8" s="16"/>
      <c r="C8" s="135" t="s">
        <v>60</v>
      </c>
      <c r="D8" s="135"/>
      <c r="E8" s="136"/>
      <c r="F8" s="93" t="str">
        <f>E53</f>
        <v>For all cases</v>
      </c>
      <c r="G8" s="99">
        <f>F53</f>
        <v>2.52E-2</v>
      </c>
      <c r="H8" s="29" t="s">
        <v>47</v>
      </c>
      <c r="I8" s="157" t="s">
        <v>69</v>
      </c>
    </row>
    <row r="9" spans="1:11" ht="53.25" customHeight="1" x14ac:dyDescent="0.15">
      <c r="A9" s="158"/>
      <c r="B9" s="16"/>
      <c r="C9" s="135" t="s">
        <v>58</v>
      </c>
      <c r="D9" s="135"/>
      <c r="E9" s="136"/>
      <c r="F9" s="93" t="str">
        <f>E56</f>
        <v>For all cases</v>
      </c>
      <c r="G9" s="99">
        <f>F56</f>
        <v>2.1999999999999999E-2</v>
      </c>
      <c r="H9" s="29" t="s">
        <v>47</v>
      </c>
      <c r="I9" s="159" t="s">
        <v>70</v>
      </c>
    </row>
    <row r="10" spans="1:11" ht="53.25" customHeight="1" x14ac:dyDescent="0.15">
      <c r="A10" s="158"/>
      <c r="B10" s="16"/>
      <c r="C10" s="135" t="s">
        <v>61</v>
      </c>
      <c r="D10" s="135"/>
      <c r="E10" s="136"/>
      <c r="F10" s="93" t="str">
        <f>E59</f>
        <v>For all cases</v>
      </c>
      <c r="G10" s="99">
        <f>F59</f>
        <v>2.4500000000000001E-2</v>
      </c>
      <c r="H10" s="29" t="s">
        <v>47</v>
      </c>
      <c r="I10" s="159" t="s">
        <v>71</v>
      </c>
    </row>
    <row r="11" spans="1:11" ht="53.25" customHeight="1" x14ac:dyDescent="0.15">
      <c r="A11" s="158"/>
      <c r="B11" s="16"/>
      <c r="C11" s="137" t="s">
        <v>75</v>
      </c>
      <c r="D11" s="137"/>
      <c r="E11" s="138"/>
      <c r="F11" s="93" t="str">
        <f>化石燃料種別1</f>
        <v>For all cases</v>
      </c>
      <c r="G11" s="114">
        <f>F47</f>
        <v>0.70920000000000005</v>
      </c>
      <c r="H11" s="105" t="s">
        <v>76</v>
      </c>
      <c r="I11" s="159" t="s">
        <v>102</v>
      </c>
    </row>
    <row r="12" spans="1:11" ht="39" customHeight="1" x14ac:dyDescent="0.15">
      <c r="A12" s="158"/>
      <c r="B12" s="16"/>
      <c r="C12" s="137" t="s">
        <v>101</v>
      </c>
      <c r="D12" s="137"/>
      <c r="E12" s="138"/>
      <c r="F12" s="93" t="str">
        <f>E50</f>
        <v>For all cases</v>
      </c>
      <c r="G12" s="92">
        <f>F50</f>
        <v>0.8</v>
      </c>
      <c r="H12" s="105" t="s">
        <v>50</v>
      </c>
      <c r="I12" s="159" t="s">
        <v>103</v>
      </c>
    </row>
    <row r="13" spans="1:11" ht="18.75" hidden="1" customHeight="1" x14ac:dyDescent="0.15">
      <c r="A13" s="158"/>
      <c r="B13" s="16"/>
      <c r="C13" s="80"/>
      <c r="D13" s="80"/>
      <c r="E13" s="17"/>
      <c r="F13" s="40"/>
      <c r="G13" s="72"/>
      <c r="H13" s="72"/>
      <c r="I13" s="160"/>
    </row>
    <row r="14" spans="1:11" ht="18.75" hidden="1" customHeight="1" x14ac:dyDescent="0.15">
      <c r="A14" s="158"/>
      <c r="B14" s="16"/>
      <c r="C14" s="80"/>
      <c r="D14" s="80"/>
      <c r="E14" s="17"/>
      <c r="F14" s="40"/>
      <c r="G14" s="72"/>
      <c r="H14" s="72"/>
      <c r="I14" s="153"/>
    </row>
    <row r="15" spans="1:11" ht="18.75" hidden="1" customHeight="1" x14ac:dyDescent="0.15">
      <c r="A15" s="158"/>
      <c r="B15" s="16"/>
      <c r="C15" s="80"/>
      <c r="D15" s="80"/>
      <c r="E15" s="17"/>
      <c r="F15" s="40"/>
      <c r="G15" s="72"/>
      <c r="H15" s="72"/>
      <c r="I15" s="160"/>
    </row>
    <row r="16" spans="1:11" ht="18.75" hidden="1" customHeight="1" x14ac:dyDescent="0.15">
      <c r="A16" s="158"/>
      <c r="B16" s="16"/>
      <c r="C16" s="80"/>
      <c r="D16" s="80"/>
      <c r="E16" s="17"/>
      <c r="F16" s="40"/>
      <c r="G16" s="72"/>
      <c r="H16" s="72"/>
      <c r="I16" s="153"/>
    </row>
    <row r="17" spans="1:9" ht="4.5" hidden="1" customHeight="1" x14ac:dyDescent="0.15">
      <c r="A17" s="152"/>
      <c r="B17" s="16"/>
      <c r="C17" s="80"/>
      <c r="D17" s="80"/>
      <c r="E17" s="17"/>
      <c r="F17" s="40"/>
      <c r="G17" s="72"/>
      <c r="H17" s="72"/>
      <c r="I17" s="160"/>
    </row>
    <row r="18" spans="1:9" ht="18.75" customHeight="1" thickBot="1" x14ac:dyDescent="0.2">
      <c r="A18" s="154" t="s">
        <v>4</v>
      </c>
      <c r="B18" s="60"/>
      <c r="C18" s="61"/>
      <c r="D18" s="10"/>
      <c r="E18" s="10"/>
      <c r="F18" s="10"/>
      <c r="G18" s="9"/>
      <c r="H18" s="9"/>
      <c r="I18" s="161"/>
    </row>
    <row r="19" spans="1:9" ht="18.75" customHeight="1" thickBot="1" x14ac:dyDescent="0.2">
      <c r="A19" s="156"/>
      <c r="B19" s="41" t="s">
        <v>88</v>
      </c>
      <c r="C19" s="59"/>
      <c r="D19" s="24"/>
      <c r="E19" s="24"/>
      <c r="F19" s="3"/>
      <c r="G19" s="96">
        <f>ROUND(G20*G21,1)</f>
        <v>49700.7</v>
      </c>
      <c r="H19" s="3" t="s">
        <v>83</v>
      </c>
      <c r="I19" s="162" t="s">
        <v>81</v>
      </c>
    </row>
    <row r="20" spans="1:9" ht="36.75" customHeight="1" x14ac:dyDescent="0.15">
      <c r="A20" s="156"/>
      <c r="B20" s="41"/>
      <c r="C20" s="42"/>
      <c r="D20" s="139" t="s">
        <v>89</v>
      </c>
      <c r="E20" s="140"/>
      <c r="F20" s="45"/>
      <c r="G20" s="74">
        <f>'PMS(input)'!E7</f>
        <v>70080</v>
      </c>
      <c r="H20" s="29" t="s">
        <v>84</v>
      </c>
      <c r="I20" s="159" t="s">
        <v>82</v>
      </c>
    </row>
    <row r="21" spans="1:9" ht="18.75" customHeight="1" x14ac:dyDescent="0.15">
      <c r="A21" s="152"/>
      <c r="B21" s="56"/>
      <c r="C21" s="42"/>
      <c r="D21" s="43" t="s">
        <v>73</v>
      </c>
      <c r="E21" s="44"/>
      <c r="F21" s="45"/>
      <c r="G21" s="94">
        <f>'PMS(input)'!E15</f>
        <v>0.70920000000000005</v>
      </c>
      <c r="H21" s="73" t="s">
        <v>50</v>
      </c>
      <c r="I21" s="159" t="s">
        <v>115</v>
      </c>
    </row>
    <row r="22" spans="1:9" ht="18.75" customHeight="1" thickBot="1" x14ac:dyDescent="0.2">
      <c r="A22" s="154" t="s">
        <v>5</v>
      </c>
      <c r="B22" s="4"/>
      <c r="C22" s="4"/>
      <c r="D22" s="4"/>
      <c r="E22" s="62"/>
      <c r="F22" s="63"/>
      <c r="G22" s="9"/>
      <c r="H22" s="64"/>
      <c r="I22" s="163"/>
    </row>
    <row r="23" spans="1:9" ht="18.75" customHeight="1" thickBot="1" x14ac:dyDescent="0.2">
      <c r="A23" s="158"/>
      <c r="B23" s="25" t="s">
        <v>90</v>
      </c>
      <c r="C23" s="25"/>
      <c r="D23" s="25"/>
      <c r="E23" s="26"/>
      <c r="F23" s="46"/>
      <c r="G23" s="96">
        <f>G24+G32+G35</f>
        <v>9649</v>
      </c>
      <c r="H23" s="18" t="s">
        <v>95</v>
      </c>
      <c r="I23" s="162" t="s">
        <v>87</v>
      </c>
    </row>
    <row r="24" spans="1:9" ht="36.75" customHeight="1" x14ac:dyDescent="0.15">
      <c r="A24" s="158"/>
      <c r="B24" s="27"/>
      <c r="C24" s="132" t="s">
        <v>57</v>
      </c>
      <c r="D24" s="133"/>
      <c r="E24" s="134"/>
      <c r="F24" s="45"/>
      <c r="G24" s="100">
        <f>ROUND((G25+G26+G27)*G28,0)</f>
        <v>9649</v>
      </c>
      <c r="H24" s="18" t="s">
        <v>96</v>
      </c>
      <c r="I24" s="162"/>
    </row>
    <row r="25" spans="1:9" ht="39.75" customHeight="1" x14ac:dyDescent="0.15">
      <c r="A25" s="158"/>
      <c r="B25" s="27"/>
      <c r="C25" s="30"/>
      <c r="D25" s="42"/>
      <c r="E25" s="97" t="s">
        <v>51</v>
      </c>
      <c r="F25" s="93" t="str">
        <f>F8</f>
        <v>For all cases</v>
      </c>
      <c r="G25" s="102">
        <f>G8</f>
        <v>2.52E-2</v>
      </c>
      <c r="H25" s="29" t="s">
        <v>47</v>
      </c>
      <c r="I25" s="159" t="s">
        <v>72</v>
      </c>
    </row>
    <row r="26" spans="1:9" ht="45" customHeight="1" x14ac:dyDescent="0.15">
      <c r="A26" s="158"/>
      <c r="B26" s="27"/>
      <c r="C26" s="30"/>
      <c r="D26" s="42"/>
      <c r="E26" s="97" t="s">
        <v>59</v>
      </c>
      <c r="F26" s="93" t="str">
        <f>F9</f>
        <v>For all cases</v>
      </c>
      <c r="G26" s="102">
        <f>G9</f>
        <v>2.1999999999999999E-2</v>
      </c>
      <c r="H26" s="29" t="s">
        <v>47</v>
      </c>
      <c r="I26" s="159" t="s">
        <v>106</v>
      </c>
    </row>
    <row r="27" spans="1:9" ht="34.5" customHeight="1" x14ac:dyDescent="0.15">
      <c r="A27" s="158"/>
      <c r="B27" s="27"/>
      <c r="C27" s="30"/>
      <c r="D27" s="42"/>
      <c r="E27" s="97" t="s">
        <v>55</v>
      </c>
      <c r="F27" s="93" t="str">
        <f>E59</f>
        <v>For all cases</v>
      </c>
      <c r="G27" s="102">
        <f>F59</f>
        <v>2.4500000000000001E-2</v>
      </c>
      <c r="H27" s="29" t="s">
        <v>47</v>
      </c>
      <c r="I27" s="159" t="s">
        <v>107</v>
      </c>
    </row>
    <row r="28" spans="1:9" ht="18" customHeight="1" x14ac:dyDescent="0.15">
      <c r="A28" s="158"/>
      <c r="B28" s="27"/>
      <c r="C28" s="109"/>
      <c r="D28" s="42"/>
      <c r="E28" s="97" t="s">
        <v>52</v>
      </c>
      <c r="F28" s="39"/>
      <c r="G28" s="74">
        <f>'PMS(input)'!E8</f>
        <v>134569</v>
      </c>
      <c r="H28" s="29" t="s">
        <v>85</v>
      </c>
      <c r="I28" s="159" t="s">
        <v>108</v>
      </c>
    </row>
    <row r="29" spans="1:9" ht="18.75" hidden="1" customHeight="1" x14ac:dyDescent="0.15">
      <c r="A29" s="158"/>
      <c r="B29" s="27"/>
      <c r="C29" s="30"/>
      <c r="D29" s="42"/>
      <c r="E29" s="31"/>
      <c r="F29" s="39"/>
      <c r="G29" s="74"/>
      <c r="H29" s="29"/>
      <c r="I29" s="164"/>
    </row>
    <row r="30" spans="1:9" ht="18.75" hidden="1" customHeight="1" x14ac:dyDescent="0.15">
      <c r="A30" s="158"/>
      <c r="B30" s="27"/>
      <c r="C30" s="30"/>
      <c r="D30" s="42"/>
      <c r="E30" s="31"/>
      <c r="F30" s="39"/>
      <c r="G30" s="74"/>
      <c r="H30" s="29"/>
      <c r="I30" s="164"/>
    </row>
    <row r="31" spans="1:9" ht="18.75" hidden="1" customHeight="1" x14ac:dyDescent="0.15">
      <c r="A31" s="158"/>
      <c r="B31" s="27"/>
      <c r="C31" s="30"/>
      <c r="D31" s="42"/>
      <c r="E31" s="31"/>
      <c r="F31" s="40"/>
      <c r="G31" s="72"/>
      <c r="H31" s="29"/>
      <c r="I31" s="164"/>
    </row>
    <row r="32" spans="1:9" ht="18.75" customHeight="1" x14ac:dyDescent="0.15">
      <c r="A32" s="158"/>
      <c r="B32" s="27"/>
      <c r="C32" s="126" t="s">
        <v>77</v>
      </c>
      <c r="D32" s="127"/>
      <c r="E32" s="128"/>
      <c r="F32" s="40"/>
      <c r="G32" s="116">
        <f>ROUND(+G33*G34,0)</f>
        <v>0</v>
      </c>
      <c r="H32" s="105" t="s">
        <v>86</v>
      </c>
      <c r="I32" s="164"/>
    </row>
    <row r="33" spans="1:9" ht="18.75" customHeight="1" x14ac:dyDescent="0.15">
      <c r="A33" s="158"/>
      <c r="B33" s="27"/>
      <c r="C33" s="106"/>
      <c r="D33" s="108"/>
      <c r="E33" s="31" t="s">
        <v>78</v>
      </c>
      <c r="F33" s="40"/>
      <c r="G33" s="115">
        <f>'PMS(input)'!E9</f>
        <v>0</v>
      </c>
      <c r="H33" s="105" t="s">
        <v>84</v>
      </c>
      <c r="I33" s="164" t="s">
        <v>116</v>
      </c>
    </row>
    <row r="34" spans="1:9" ht="18.75" customHeight="1" x14ac:dyDescent="0.15">
      <c r="A34" s="158"/>
      <c r="B34" s="27"/>
      <c r="C34" s="106"/>
      <c r="D34" s="108"/>
      <c r="E34" s="31" t="s">
        <v>75</v>
      </c>
      <c r="F34" s="93" t="str">
        <f>F11</f>
        <v>For all cases</v>
      </c>
      <c r="G34" s="113">
        <f>G11</f>
        <v>0.70920000000000005</v>
      </c>
      <c r="H34" s="105" t="s">
        <v>76</v>
      </c>
      <c r="I34" s="164" t="s">
        <v>104</v>
      </c>
    </row>
    <row r="35" spans="1:9" ht="18.75" customHeight="1" x14ac:dyDescent="0.15">
      <c r="A35" s="158"/>
      <c r="B35" s="27"/>
      <c r="C35" s="126" t="s">
        <v>100</v>
      </c>
      <c r="D35" s="127"/>
      <c r="E35" s="128"/>
      <c r="F35" s="45"/>
      <c r="G35" s="107">
        <f>+G36*G37</f>
        <v>0</v>
      </c>
      <c r="H35" s="105" t="s">
        <v>86</v>
      </c>
      <c r="I35" s="164"/>
    </row>
    <row r="36" spans="1:9" ht="21" customHeight="1" x14ac:dyDescent="0.15">
      <c r="A36" s="158"/>
      <c r="B36" s="27"/>
      <c r="C36" s="30"/>
      <c r="D36" s="42"/>
      <c r="E36" s="31" t="s">
        <v>114</v>
      </c>
      <c r="F36" s="39"/>
      <c r="G36" s="101">
        <f>'PMS(input)'!E10</f>
        <v>0</v>
      </c>
      <c r="H36" s="29" t="s">
        <v>84</v>
      </c>
      <c r="I36" s="164" t="s">
        <v>117</v>
      </c>
    </row>
    <row r="37" spans="1:9" ht="23.25" customHeight="1" x14ac:dyDescent="0.15">
      <c r="A37" s="165"/>
      <c r="B37" s="166"/>
      <c r="C37" s="109"/>
      <c r="D37" s="167"/>
      <c r="E37" s="168" t="s">
        <v>113</v>
      </c>
      <c r="F37" s="169" t="str">
        <f>F12</f>
        <v>For all cases</v>
      </c>
      <c r="G37" s="170">
        <f>G12</f>
        <v>0.8</v>
      </c>
      <c r="H37" s="171" t="s">
        <v>50</v>
      </c>
      <c r="I37" s="172" t="s">
        <v>105</v>
      </c>
    </row>
    <row r="38" spans="1:9" ht="18.75" hidden="1" customHeight="1" x14ac:dyDescent="0.15">
      <c r="A38" s="34"/>
      <c r="B38" s="27"/>
      <c r="C38" s="141"/>
      <c r="D38" s="142"/>
      <c r="E38" s="143"/>
      <c r="F38" s="144"/>
      <c r="G38" s="28"/>
      <c r="H38" s="28"/>
      <c r="I38" s="145"/>
    </row>
    <row r="39" spans="1:9" ht="18.75" hidden="1" customHeight="1" x14ac:dyDescent="0.15">
      <c r="A39" s="34"/>
      <c r="B39" s="27"/>
      <c r="C39" s="30"/>
      <c r="D39" s="42"/>
      <c r="E39" s="31"/>
      <c r="F39" s="39"/>
      <c r="G39" s="29"/>
      <c r="H39" s="29"/>
      <c r="I39" s="33"/>
    </row>
    <row r="40" spans="1:9" ht="18.75" hidden="1" customHeight="1" x14ac:dyDescent="0.15">
      <c r="A40" s="34"/>
      <c r="B40" s="27"/>
      <c r="C40" s="30"/>
      <c r="D40" s="42"/>
      <c r="E40" s="31"/>
      <c r="F40" s="40"/>
      <c r="G40" s="72"/>
      <c r="H40" s="72"/>
      <c r="I40" s="35"/>
    </row>
    <row r="41" spans="1:9" ht="18.75" hidden="1" customHeight="1" x14ac:dyDescent="0.15">
      <c r="A41" s="34"/>
      <c r="B41" s="27"/>
      <c r="C41" s="78"/>
      <c r="D41" s="79"/>
      <c r="E41" s="31"/>
      <c r="F41" s="45"/>
      <c r="G41" s="28"/>
      <c r="H41" s="29"/>
      <c r="I41" s="33"/>
    </row>
    <row r="42" spans="1:9" ht="18.75" hidden="1" customHeight="1" x14ac:dyDescent="0.15">
      <c r="A42" s="34"/>
      <c r="B42" s="27"/>
      <c r="C42" s="30"/>
      <c r="D42" s="42"/>
      <c r="E42" s="31"/>
      <c r="F42" s="40"/>
      <c r="G42" s="72"/>
      <c r="H42" s="72"/>
      <c r="I42" s="32"/>
    </row>
    <row r="43" spans="1:9" ht="18.75" hidden="1" customHeight="1" x14ac:dyDescent="0.15">
      <c r="A43" s="75"/>
      <c r="B43" s="76"/>
      <c r="C43" s="77"/>
      <c r="D43" s="42"/>
      <c r="E43" s="31"/>
      <c r="F43" s="40"/>
      <c r="G43" s="72"/>
      <c r="H43" s="72"/>
      <c r="I43" s="35"/>
    </row>
    <row r="44" spans="1:9" x14ac:dyDescent="0.15">
      <c r="A44" s="2"/>
      <c r="B44" s="2"/>
      <c r="C44" s="37"/>
      <c r="D44" s="2"/>
      <c r="E44" s="37"/>
      <c r="F44" s="47"/>
      <c r="G44" s="38"/>
      <c r="H44" s="38"/>
      <c r="I44" s="36"/>
    </row>
    <row r="45" spans="1:9" ht="21.75" customHeight="1" x14ac:dyDescent="0.15">
      <c r="E45" s="2" t="s">
        <v>8</v>
      </c>
      <c r="F45" s="12"/>
    </row>
    <row r="46" spans="1:9" ht="21.75" customHeight="1" x14ac:dyDescent="0.15">
      <c r="E46" s="48"/>
      <c r="F46" s="6" t="s">
        <v>119</v>
      </c>
      <c r="G46" s="6"/>
      <c r="H46" s="5"/>
    </row>
    <row r="47" spans="1:9" ht="21.75" customHeight="1" x14ac:dyDescent="0.15">
      <c r="E47" s="91" t="s">
        <v>56</v>
      </c>
      <c r="F47" s="112">
        <v>0.70920000000000005</v>
      </c>
      <c r="G47" s="48" t="s">
        <v>99</v>
      </c>
      <c r="H47" s="5"/>
    </row>
    <row r="48" spans="1:9" x14ac:dyDescent="0.15">
      <c r="E48" s="8"/>
      <c r="F48" s="8"/>
      <c r="G48" s="2"/>
      <c r="H48" s="2"/>
    </row>
    <row r="49" spans="5:8" ht="21.75" customHeight="1" x14ac:dyDescent="0.15">
      <c r="E49" s="48"/>
      <c r="F49" s="6" t="s">
        <v>118</v>
      </c>
      <c r="G49" s="7"/>
      <c r="H49" s="2"/>
    </row>
    <row r="50" spans="5:8" ht="21.75" customHeight="1" x14ac:dyDescent="0.15">
      <c r="E50" s="91" t="s">
        <v>56</v>
      </c>
      <c r="F50" s="48">
        <v>0.8</v>
      </c>
      <c r="G50" s="48" t="s">
        <v>99</v>
      </c>
      <c r="H50" s="2"/>
    </row>
    <row r="51" spans="5:8" x14ac:dyDescent="0.15">
      <c r="E51" s="8"/>
      <c r="F51" s="8"/>
      <c r="G51" s="2"/>
      <c r="H51" s="2"/>
    </row>
    <row r="52" spans="5:8" ht="21.75" customHeight="1" x14ac:dyDescent="0.15">
      <c r="E52" s="48"/>
      <c r="F52" s="6" t="s">
        <v>48</v>
      </c>
      <c r="G52" s="7"/>
      <c r="H52" s="2"/>
    </row>
    <row r="53" spans="5:8" s="14" customFormat="1" ht="34.5" customHeight="1" x14ac:dyDescent="0.15">
      <c r="E53" s="91" t="s">
        <v>56</v>
      </c>
      <c r="F53" s="7">
        <v>2.52E-2</v>
      </c>
      <c r="G53" s="7" t="s">
        <v>49</v>
      </c>
      <c r="H53" s="2"/>
    </row>
    <row r="54" spans="5:8" x14ac:dyDescent="0.15">
      <c r="E54" s="8"/>
      <c r="F54" s="8"/>
      <c r="G54" s="2"/>
      <c r="H54" s="2"/>
    </row>
    <row r="55" spans="5:8" ht="21.75" customHeight="1" x14ac:dyDescent="0.15">
      <c r="E55" s="48"/>
      <c r="F55" s="6" t="s">
        <v>53</v>
      </c>
      <c r="G55" s="7"/>
      <c r="H55" s="2"/>
    </row>
    <row r="56" spans="5:8" ht="35.25" customHeight="1" x14ac:dyDescent="0.15">
      <c r="E56" s="91" t="s">
        <v>56</v>
      </c>
      <c r="F56" s="111">
        <v>2.1999999999999999E-2</v>
      </c>
      <c r="G56" s="7" t="s">
        <v>49</v>
      </c>
      <c r="H56" s="2"/>
    </row>
    <row r="57" spans="5:8" x14ac:dyDescent="0.15">
      <c r="E57" s="8"/>
      <c r="F57" s="8"/>
      <c r="G57" s="2"/>
      <c r="H57" s="2"/>
    </row>
    <row r="58" spans="5:8" ht="21.75" customHeight="1" x14ac:dyDescent="0.15">
      <c r="E58" s="48"/>
      <c r="F58" s="6" t="s">
        <v>54</v>
      </c>
      <c r="G58" s="7"/>
      <c r="H58" s="2"/>
    </row>
    <row r="59" spans="5:8" ht="21.75" customHeight="1" x14ac:dyDescent="0.15">
      <c r="E59" s="48" t="s">
        <v>56</v>
      </c>
      <c r="F59" s="7">
        <v>2.4500000000000001E-2</v>
      </c>
      <c r="G59" s="7" t="s">
        <v>49</v>
      </c>
      <c r="H59" s="2"/>
    </row>
    <row r="60" spans="5:8" s="14" customFormat="1" x14ac:dyDescent="0.15">
      <c r="E60" s="2"/>
      <c r="F60" s="2"/>
      <c r="G60" s="2"/>
      <c r="H60" s="2"/>
    </row>
  </sheetData>
  <mergeCells count="11">
    <mergeCell ref="C35:E35"/>
    <mergeCell ref="C32:E32"/>
    <mergeCell ref="A2:I2"/>
    <mergeCell ref="A3:I3"/>
    <mergeCell ref="C24:E24"/>
    <mergeCell ref="C8:E8"/>
    <mergeCell ref="C9:E9"/>
    <mergeCell ref="C12:E12"/>
    <mergeCell ref="D20:E20"/>
    <mergeCell ref="C10:E10"/>
    <mergeCell ref="C11:E11"/>
  </mergeCells>
  <phoneticPr fontId="2"/>
  <dataValidations count="1">
    <dataValidation type="list" allowBlank="1" showInputMessage="1" showErrorMessage="1" sqref="F21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PMS(input)</vt:lpstr>
      <vt:lpstr>PMS(calc_process)</vt:lpstr>
      <vt:lpstr>'PMS(calc_process)'!Print_Area</vt:lpstr>
      <vt:lpstr>'PMS(input)'!Print_Area</vt:lpstr>
      <vt:lpstr>化石燃料種別1</vt:lpstr>
    </vt:vector>
  </TitlesOfParts>
  <Company>三菱UFJリサーチ＆コンサルティング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JCM secretariat</dc:creator>
  <cp:lastModifiedBy>kawamura</cp:lastModifiedBy>
  <cp:lastPrinted>2013-08-01T01:38:02Z</cp:lastPrinted>
  <dcterms:created xsi:type="dcterms:W3CDTF">2012-01-13T02:28:29Z</dcterms:created>
  <dcterms:modified xsi:type="dcterms:W3CDTF">2015-02-24T21:09:53Z</dcterms:modified>
</cp:coreProperties>
</file>