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0" windowWidth="19260" windowHeight="6045" tabRatio="587" activeTab="1"/>
  </bookViews>
  <sheets>
    <sheet name="PMS(input)" sheetId="30" r:id="rId1"/>
    <sheet name="PMS(calc_process)" sheetId="31" r:id="rId2"/>
  </sheets>
  <externalReferences>
    <externalReference r:id="rId3"/>
  </externalReferences>
  <definedNames>
    <definedName name="a">#REF!</definedName>
    <definedName name="aa">#REF!</definedName>
    <definedName name="b">#REF!</definedName>
    <definedName name="_xlnm.Print_Area" localSheetId="1">'PMS(calc_process)'!$A$1:$I$55</definedName>
    <definedName name="_xlnm.Print_Area" localSheetId="0">'PMS(input)'!$A$1:$K$38</definedName>
    <definedName name="v">'PMS(calc_process)'!#REF!</definedName>
    <definedName name="w">'[1]1-1_Exist_default_input'!#REF!</definedName>
    <definedName name="x">#REF!</definedName>
    <definedName name="z">#REF!</definedName>
    <definedName name="化石燃料種別1">'PMS(calc_process)'!$E$40:$E$44</definedName>
    <definedName name="化石燃料種別2">#REF!</definedName>
    <definedName name="化石燃料種別3">#REF!</definedName>
    <definedName name="係数種別1">'PMS(calc_process)'!#REF!</definedName>
    <definedName name="係数種別2">#REF!</definedName>
    <definedName name="係数種別3">#REF!</definedName>
    <definedName name="種別">'[1]1-2_Exist_default_result'!$C$22:$C$23</definedName>
    <definedName name="種類">'[1]1-1_Exist_default_input'!#REF!</definedName>
    <definedName name="植物種別1">'PMS(calc_process)'!#REF!</definedName>
    <definedName name="植物種別3">#REF!</definedName>
  </definedNames>
  <calcPr calcId="145621"/>
</workbook>
</file>

<file path=xl/calcChain.xml><?xml version="1.0" encoding="utf-8"?>
<calcChain xmlns="http://schemas.openxmlformats.org/spreadsheetml/2006/main">
  <c r="G24" i="31" l="1"/>
  <c r="G27" i="31"/>
  <c r="G25" i="31"/>
  <c r="G20" i="31"/>
  <c r="G19" i="31"/>
  <c r="G18" i="31"/>
  <c r="F54" i="31"/>
  <c r="G26" i="31" l="1"/>
  <c r="G11" i="31" l="1"/>
  <c r="G9" i="31"/>
  <c r="F53" i="31" l="1"/>
  <c r="G10" i="31"/>
  <c r="G8" i="31"/>
  <c r="G22" i="31" l="1"/>
  <c r="G6" i="31"/>
  <c r="I1" i="31"/>
  <c r="B33" i="30"/>
</calcChain>
</file>

<file path=xl/sharedStrings.xml><?xml version="1.0" encoding="utf-8"?>
<sst xmlns="http://schemas.openxmlformats.org/spreadsheetml/2006/main" count="251" uniqueCount="202">
  <si>
    <r>
      <t>PE</t>
    </r>
    <r>
      <rPr>
        <vertAlign val="subscript"/>
        <sz val="11"/>
        <color indexed="8"/>
        <rFont val="Arial"/>
        <family val="2"/>
      </rPr>
      <t>y</t>
    </r>
    <phoneticPr fontId="2"/>
  </si>
  <si>
    <r>
      <t>RE</t>
    </r>
    <r>
      <rPr>
        <vertAlign val="subscript"/>
        <sz val="11"/>
        <color indexed="8"/>
        <rFont val="Arial"/>
        <family val="2"/>
      </rPr>
      <t>y</t>
    </r>
    <phoneticPr fontId="2"/>
  </si>
  <si>
    <r>
      <t>tCO</t>
    </r>
    <r>
      <rPr>
        <vertAlign val="subscript"/>
        <sz val="11"/>
        <color indexed="8"/>
        <rFont val="Arial"/>
        <family val="2"/>
      </rPr>
      <t>2</t>
    </r>
    <r>
      <rPr>
        <sz val="11"/>
        <color indexed="8"/>
        <rFont val="Arial"/>
        <family val="2"/>
      </rPr>
      <t>/y</t>
    </r>
    <phoneticPr fontId="2"/>
  </si>
  <si>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</si>
  <si>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</si>
  <si>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</si>
  <si>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</si>
  <si>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</si>
  <si>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</si>
  <si>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</si>
  <si>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</si>
  <si>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</si>
  <si>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t>Reference emissions during the period of year y</t>
    <phoneticPr fontId="2"/>
  </si>
  <si>
    <r>
      <t xml:space="preserve">Table 2: Project-specific parameters to be fixed </t>
    </r>
    <r>
      <rPr>
        <b/>
        <i/>
        <sz val="14"/>
        <color indexed="8"/>
        <rFont val="Arial"/>
        <family val="2"/>
      </rPr>
      <t>ex ante</t>
    </r>
    <phoneticPr fontId="2"/>
  </si>
  <si>
    <r>
      <t xml:space="preserve">Table3: </t>
    </r>
    <r>
      <rPr>
        <b/>
        <i/>
        <sz val="14"/>
        <color indexed="8"/>
        <rFont val="Arial"/>
        <family val="2"/>
      </rPr>
      <t>Ex-ante</t>
    </r>
    <r>
      <rPr>
        <b/>
        <sz val="14"/>
        <color indexed="8"/>
        <rFont val="Arial"/>
        <family val="2"/>
      </rPr>
      <t xml:space="preserve"> estimation of CO</t>
    </r>
    <r>
      <rPr>
        <b/>
        <vertAlign val="subscript"/>
        <sz val="14"/>
        <color indexed="8"/>
        <rFont val="Arial"/>
        <family val="2"/>
      </rPr>
      <t>2</t>
    </r>
    <r>
      <rPr>
        <b/>
        <sz val="14"/>
        <color indexed="8"/>
        <rFont val="Arial"/>
        <family val="2"/>
      </rPr>
      <t xml:space="preserve"> emission reductions</t>
    </r>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</si>
  <si>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</si>
  <si>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</si>
  <si>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</si>
  <si>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</si>
  <si>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</si>
  <si>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</si>
  <si>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</si>
  <si>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</si>
  <si>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</si>
  <si>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</si>
  <si>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</si>
  <si>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</si>
  <si>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</si>
  <si>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</si>
  <si>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</si>
  <si>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</si>
  <si>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</si>
  <si>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</si>
  <si>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</si>
  <si>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</si>
  <si>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</si>
  <si>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</si>
  <si>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</si>
  <si>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Option C</t>
    <phoneticPr fontId="2"/>
  </si>
  <si>
    <r>
      <t>CO</t>
    </r>
    <r>
      <rPr>
        <b/>
        <vertAlign val="subscript"/>
        <sz val="14"/>
        <color indexed="9"/>
        <rFont val="Arial"/>
        <family val="2"/>
      </rPr>
      <t>2</t>
    </r>
    <r>
      <rPr>
        <b/>
        <sz val="14"/>
        <color indexed="9"/>
        <rFont val="Arial"/>
        <family val="2"/>
      </rPr>
      <t xml:space="preserve"> emission reductions</t>
    </r>
    <phoneticPr fontId="2"/>
  </si>
  <si>
    <r>
      <t>tCO</t>
    </r>
    <r>
      <rPr>
        <vertAlign val="subscript"/>
        <sz val="14"/>
        <color indexed="8"/>
        <rFont val="Arial"/>
        <family val="2"/>
      </rPr>
      <t>2</t>
    </r>
    <r>
      <rPr>
        <sz val="14"/>
        <color indexed="8"/>
        <rFont val="Arial"/>
        <family val="2"/>
      </rPr>
      <t>/y</t>
    </r>
    <phoneticPr fontId="2"/>
  </si>
  <si>
    <r>
      <t xml:space="preserve">Joint Crediting Mechanism Proposed Methodology Spreadsheet Form (input sheet) </t>
    </r>
    <r>
      <rPr>
        <b/>
        <sz val="12"/>
        <color indexed="9"/>
        <rFont val="Arial"/>
        <family val="2"/>
      </rPr>
      <t xml:space="preserve">[Attachment to Proposed Methodology Form]  </t>
    </r>
    <phoneticPr fontId="2"/>
  </si>
  <si>
    <t xml:space="preserve">[Attachment to Proposed Methodology Form]  </t>
    <phoneticPr fontId="2"/>
  </si>
  <si>
    <t>Joint Crediting Mechanism Proposed Methodology Spreadsheet Form (Calculation Process Sheet)</t>
    <phoneticPr fontId="2"/>
  </si>
  <si>
    <t>t/y</t>
    <phoneticPr fontId="2"/>
  </si>
  <si>
    <t>option B</t>
    <phoneticPr fontId="2"/>
  </si>
  <si>
    <t>PECy</t>
    <phoneticPr fontId="2"/>
  </si>
  <si>
    <t>Project electricity consumption during the period of year y</t>
    <phoneticPr fontId="2"/>
  </si>
  <si>
    <t>MWh/y</t>
    <phoneticPr fontId="2"/>
  </si>
  <si>
    <t>CO2 emission factor of Electricity in year y</t>
    <phoneticPr fontId="2"/>
  </si>
  <si>
    <t>Electricity</t>
    <phoneticPr fontId="2"/>
  </si>
  <si>
    <t>tCO2/MWh</t>
    <phoneticPr fontId="2"/>
  </si>
  <si>
    <t xml:space="preserve">Coal </t>
    <phoneticPr fontId="2"/>
  </si>
  <si>
    <t>NCVc,y</t>
    <phoneticPr fontId="2"/>
  </si>
  <si>
    <t xml:space="preserve">CO2 emission from Electricity </t>
    <phoneticPr fontId="2"/>
  </si>
  <si>
    <t xml:space="preserve">CO2 emission from Fossil fuel (Coal) </t>
    <phoneticPr fontId="2"/>
  </si>
  <si>
    <t xml:space="preserve">Net Calorific valu of fossil fuel </t>
    <phoneticPr fontId="2"/>
  </si>
  <si>
    <t>MJ/t</t>
    <phoneticPr fontId="2"/>
  </si>
  <si>
    <t xml:space="preserve">CO2 emission factor of fossil fuel </t>
    <phoneticPr fontId="2"/>
  </si>
  <si>
    <t>EFfc,y</t>
    <phoneticPr fontId="2"/>
  </si>
  <si>
    <t xml:space="preserve">Unit of fossil fuel </t>
    <phoneticPr fontId="2"/>
  </si>
  <si>
    <t>t/y</t>
    <phoneticPr fontId="2"/>
  </si>
  <si>
    <t xml:space="preserve">Energy reduction coefficient </t>
    <phoneticPr fontId="2"/>
  </si>
  <si>
    <t>CO2 emission factor of electricity</t>
    <phoneticPr fontId="2"/>
  </si>
  <si>
    <t>EF e,y</t>
    <phoneticPr fontId="2"/>
  </si>
  <si>
    <t>%</t>
    <phoneticPr fontId="2"/>
  </si>
  <si>
    <t xml:space="preserve">NCVc,y </t>
    <phoneticPr fontId="2"/>
  </si>
  <si>
    <t>Net calorific value of coal in year y</t>
    <phoneticPr fontId="2"/>
  </si>
  <si>
    <t>Industrial analysis</t>
    <phoneticPr fontId="2"/>
  </si>
  <si>
    <t>Option C</t>
    <phoneticPr fontId="2"/>
  </si>
  <si>
    <t>option B</t>
    <phoneticPr fontId="2"/>
  </si>
  <si>
    <t>REy</t>
    <phoneticPr fontId="2"/>
  </si>
  <si>
    <t>Transaction meter</t>
    <phoneticPr fontId="2"/>
  </si>
  <si>
    <r>
      <t xml:space="preserve">Table 1: Parameters to be monitored </t>
    </r>
    <r>
      <rPr>
        <b/>
        <i/>
        <sz val="14"/>
        <color indexed="8"/>
        <rFont val="Arial"/>
        <family val="2"/>
      </rPr>
      <t>ex post</t>
    </r>
    <phoneticPr fontId="2"/>
  </si>
  <si>
    <r>
      <t>ER</t>
    </r>
    <r>
      <rPr>
        <vertAlign val="subscript"/>
        <sz val="11"/>
        <color indexed="8"/>
        <rFont val="Arial"/>
        <family val="2"/>
      </rPr>
      <t>y</t>
    </r>
    <phoneticPr fontId="2"/>
  </si>
  <si>
    <t>Emission reductions during the period of year y</t>
    <phoneticPr fontId="2"/>
  </si>
  <si>
    <t>tCO2/GJ</t>
    <phoneticPr fontId="2"/>
  </si>
  <si>
    <t>CO2 emission factor of Fossil fuel in year y</t>
    <phoneticPr fontId="2"/>
  </si>
  <si>
    <t>t/y</t>
    <phoneticPr fontId="2"/>
  </si>
  <si>
    <t>Option C</t>
    <phoneticPr fontId="2"/>
  </si>
  <si>
    <t xml:space="preserve">Factory measurement </t>
    <phoneticPr fontId="2"/>
  </si>
  <si>
    <t>Measurement data are recorded and make tabulation.</t>
    <phoneticPr fontId="2"/>
  </si>
  <si>
    <t>Every time and once a month</t>
    <phoneticPr fontId="2"/>
  </si>
  <si>
    <t>Monitoring frequency; continuously
reading frequency; once a month</t>
    <phoneticPr fontId="2"/>
  </si>
  <si>
    <t>Project clinker production during the period of year y</t>
    <phoneticPr fontId="2"/>
  </si>
  <si>
    <t>Unit coal consumption for clinker manufacturing in year y.</t>
    <phoneticPr fontId="2"/>
  </si>
  <si>
    <t>t-coal/t- clinker</t>
    <phoneticPr fontId="2"/>
  </si>
  <si>
    <t>MWh/t- clinker</t>
    <phoneticPr fontId="2"/>
  </si>
  <si>
    <t xml:space="preserve">Unit electricity consumption for clinker manufacturing in year y. </t>
    <phoneticPr fontId="2"/>
  </si>
  <si>
    <t xml:space="preserve">The conservative factor of the weight meter for JCM. </t>
    <phoneticPr fontId="2"/>
  </si>
  <si>
    <t xml:space="preserve">The conservative factor of the power meter for JCM. </t>
    <phoneticPr fontId="2"/>
  </si>
  <si>
    <t>Conservative coefficient is calculated from the recent past data for one year.</t>
    <phoneticPr fontId="2"/>
  </si>
  <si>
    <t>km/truck</t>
    <phoneticPr fontId="2"/>
  </si>
  <si>
    <t>Transportation distance from each rice mill by track</t>
    <phoneticPr fontId="2"/>
  </si>
  <si>
    <t>PFCy</t>
    <phoneticPr fontId="2"/>
  </si>
  <si>
    <t>Diesel</t>
    <phoneticPr fontId="2"/>
  </si>
  <si>
    <r>
      <t>PE</t>
    </r>
    <r>
      <rPr>
        <sz val="8"/>
        <color indexed="8"/>
        <rFont val="Arial"/>
        <family val="2"/>
      </rPr>
      <t>Tr,y</t>
    </r>
    <phoneticPr fontId="2"/>
  </si>
  <si>
    <r>
      <t>PE</t>
    </r>
    <r>
      <rPr>
        <sz val="9"/>
        <color indexed="8"/>
        <rFont val="Arial"/>
        <family val="2"/>
      </rPr>
      <t>coal,y</t>
    </r>
    <phoneticPr fontId="2"/>
  </si>
  <si>
    <r>
      <t>PE</t>
    </r>
    <r>
      <rPr>
        <sz val="8"/>
        <color indexed="8"/>
        <rFont val="Arial"/>
        <family val="2"/>
      </rPr>
      <t>elec,y</t>
    </r>
    <phoneticPr fontId="2"/>
  </si>
  <si>
    <t>Project emissions during the period of year y</t>
    <phoneticPr fontId="2"/>
  </si>
  <si>
    <t>Project emissions by using agricultural biomass in cement pyroprocess</t>
    <phoneticPr fontId="2"/>
  </si>
  <si>
    <r>
      <rPr>
        <sz val="11"/>
        <color indexed="8"/>
        <rFont val="ＭＳ Ｐゴシック"/>
        <family val="3"/>
        <charset val="128"/>
      </rPr>
      <t>　　</t>
    </r>
    <r>
      <rPr>
        <sz val="11"/>
        <color indexed="8"/>
        <rFont val="Arial"/>
        <family val="2"/>
      </rPr>
      <t xml:space="preserve">Coal </t>
    </r>
    <phoneticPr fontId="2"/>
  </si>
  <si>
    <r>
      <rPr>
        <sz val="11"/>
        <color indexed="8"/>
        <rFont val="ＭＳ Ｐゴシック"/>
        <family val="3"/>
        <charset val="128"/>
      </rPr>
      <t>　　</t>
    </r>
    <r>
      <rPr>
        <sz val="11"/>
        <color indexed="8"/>
        <rFont val="Arial"/>
        <family val="2"/>
      </rPr>
      <t>Coal</t>
    </r>
    <phoneticPr fontId="2"/>
  </si>
  <si>
    <t>　　Diesel</t>
    <phoneticPr fontId="2"/>
  </si>
  <si>
    <r>
      <rPr>
        <sz val="11"/>
        <color indexed="8"/>
        <rFont val="ＭＳ Ｐゴシック"/>
        <family val="3"/>
        <charset val="128"/>
      </rPr>
      <t>　　</t>
    </r>
    <r>
      <rPr>
        <sz val="11"/>
        <color indexed="8"/>
        <rFont val="Arial"/>
        <family val="2"/>
      </rPr>
      <t>Electricity</t>
    </r>
    <phoneticPr fontId="2"/>
  </si>
  <si>
    <r>
      <rPr>
        <sz val="11"/>
        <color indexed="8"/>
        <rFont val="ＭＳ Ｐゴシック"/>
        <family val="3"/>
        <charset val="128"/>
      </rPr>
      <t>　　</t>
    </r>
    <r>
      <rPr>
        <sz val="11"/>
        <color indexed="8"/>
        <rFont val="Arial"/>
        <family val="2"/>
      </rPr>
      <t xml:space="preserve">Unit heat consumption </t>
    </r>
    <phoneticPr fontId="2"/>
  </si>
  <si>
    <r>
      <rPr>
        <sz val="11"/>
        <color indexed="8"/>
        <rFont val="ＭＳ Ｐゴシック"/>
        <family val="3"/>
        <charset val="128"/>
      </rPr>
      <t>　　</t>
    </r>
    <r>
      <rPr>
        <sz val="11"/>
        <color indexed="8"/>
        <rFont val="Arial"/>
        <family val="2"/>
      </rPr>
      <t xml:space="preserve">Unit electricity consumption </t>
    </r>
    <phoneticPr fontId="2"/>
  </si>
  <si>
    <t>Project fuel (coal) consumption during the period of year y</t>
    <phoneticPr fontId="2"/>
  </si>
  <si>
    <t xml:space="preserve">Monthly transaction meter reading. Real time reading is also possible.
Record meter reading and make tabulation </t>
    <phoneticPr fontId="2"/>
  </si>
  <si>
    <t>Record calculated value and make tabulation
(The setting of the default value is consideration.)</t>
    <phoneticPr fontId="2"/>
  </si>
  <si>
    <t>Setting of the default value</t>
    <phoneticPr fontId="2"/>
  </si>
  <si>
    <t xml:space="preserve">Practically, weighing data from certified truck scale by a coal mine is considered. 
Also can record purchase record and make tabulation </t>
    <phoneticPr fontId="2"/>
  </si>
  <si>
    <t>Record data 
Purchase records</t>
    <phoneticPr fontId="2"/>
  </si>
  <si>
    <t>－</t>
    <phoneticPr fontId="2"/>
  </si>
  <si>
    <t>IPCC</t>
    <phoneticPr fontId="2"/>
  </si>
  <si>
    <t>ラオス政府の公表値</t>
    <rPh sb="3" eb="5">
      <t>セイフ</t>
    </rPh>
    <rPh sb="6" eb="8">
      <t>コウヒョウ</t>
    </rPh>
    <rPh sb="8" eb="9">
      <t>チ</t>
    </rPh>
    <phoneticPr fontId="2"/>
  </si>
  <si>
    <r>
      <rPr>
        <sz val="11"/>
        <color indexed="8"/>
        <rFont val="Arial"/>
        <family val="2"/>
      </rPr>
      <t>EF</t>
    </r>
    <r>
      <rPr>
        <sz val="8"/>
        <color indexed="8"/>
        <rFont val="Arial"/>
        <family val="2"/>
      </rPr>
      <t>coal,CO2,y</t>
    </r>
    <phoneticPr fontId="2"/>
  </si>
  <si>
    <r>
      <t>EF</t>
    </r>
    <r>
      <rPr>
        <sz val="8"/>
        <color indexed="8"/>
        <rFont val="Arial"/>
        <family val="2"/>
      </rPr>
      <t>elec,CO2,y</t>
    </r>
    <phoneticPr fontId="2"/>
  </si>
  <si>
    <t xml:space="preserve">       CO2 emission from the rice transport truck</t>
    <phoneticPr fontId="2"/>
  </si>
  <si>
    <r>
      <t>tCO</t>
    </r>
    <r>
      <rPr>
        <sz val="8"/>
        <color indexed="8"/>
        <rFont val="Arial"/>
        <family val="2"/>
      </rPr>
      <t>2</t>
    </r>
    <r>
      <rPr>
        <sz val="11"/>
        <color indexed="8"/>
        <rFont val="Arial"/>
        <family val="2"/>
      </rPr>
      <t>/GJ</t>
    </r>
    <phoneticPr fontId="2"/>
  </si>
  <si>
    <t>tCO2/GJ</t>
    <phoneticPr fontId="2"/>
  </si>
  <si>
    <t>Net calorific value of dried rice husk used for Clinker manufacturing</t>
    <phoneticPr fontId="2"/>
  </si>
  <si>
    <t>GJ/t-husk</t>
    <phoneticPr fontId="2"/>
  </si>
  <si>
    <t>GJ/t</t>
    <phoneticPr fontId="2"/>
  </si>
  <si>
    <t>GJ/t</t>
    <phoneticPr fontId="2"/>
  </si>
  <si>
    <t xml:space="preserve">The amount of rice husk using for the clinker manufacturing during the period of year y.
</t>
    <phoneticPr fontId="2"/>
  </si>
  <si>
    <t>The measurement value in the chemical laboratory of the factory
The Net calorific value is set up with a dry base</t>
    <phoneticPr fontId="2"/>
  </si>
  <si>
    <t xml:space="preserve">Calorific value is revised before the project start. </t>
    <phoneticPr fontId="2"/>
  </si>
  <si>
    <t xml:space="preserve">It was calculated from the data on 2011-2013. </t>
    <phoneticPr fontId="2"/>
  </si>
  <si>
    <t xml:space="preserve">That value is adopted when the official announcement value of the Laotian government is changed. </t>
    <phoneticPr fontId="2"/>
  </si>
  <si>
    <r>
      <t>LAO CEMENT</t>
    </r>
    <r>
      <rPr>
        <sz val="11"/>
        <color indexed="8"/>
        <rFont val="ＭＳ Ｐゴシック"/>
        <family val="3"/>
        <charset val="128"/>
      </rPr>
      <t>のデータ</t>
    </r>
    <phoneticPr fontId="2"/>
  </si>
  <si>
    <t>Net calorific value of coal in year y</t>
    <phoneticPr fontId="2"/>
  </si>
  <si>
    <t>Net calorific value of dried rice husk used for Clinker manufacturing  in year y</t>
    <phoneticPr fontId="2"/>
  </si>
  <si>
    <t>CO2 emission reduction from the rice husk</t>
    <phoneticPr fontId="2"/>
  </si>
  <si>
    <t>CO2 emission from rice husk transport truck</t>
    <phoneticPr fontId="2"/>
  </si>
  <si>
    <t>Rice husk</t>
    <phoneticPr fontId="2"/>
  </si>
  <si>
    <t>Rice husk</t>
    <phoneticPr fontId="2"/>
  </si>
  <si>
    <r>
      <t>EF</t>
    </r>
    <r>
      <rPr>
        <sz val="8"/>
        <color indexed="8"/>
        <rFont val="Arial"/>
        <family val="2"/>
      </rPr>
      <t>tr,CO2</t>
    </r>
    <phoneticPr fontId="2"/>
  </si>
  <si>
    <r>
      <rPr>
        <sz val="11"/>
        <color indexed="8"/>
        <rFont val="Arial"/>
        <family val="2"/>
      </rPr>
      <t>NCV</t>
    </r>
    <r>
      <rPr>
        <sz val="8"/>
        <color indexed="8"/>
        <rFont val="Arial"/>
        <family val="2"/>
      </rPr>
      <t>Husk,y</t>
    </r>
    <phoneticPr fontId="2"/>
  </si>
  <si>
    <t>石炭代替燃料によるCO2排出削減量である。</t>
    <rPh sb="0" eb="2">
      <t>セキタン</t>
    </rPh>
    <rPh sb="2" eb="4">
      <t>ダイタイ</t>
    </rPh>
    <rPh sb="4" eb="6">
      <t>ネンリョウ</t>
    </rPh>
    <rPh sb="12" eb="14">
      <t>ハイシュツ</t>
    </rPh>
    <rPh sb="14" eb="16">
      <t>サクゲン</t>
    </rPh>
    <rPh sb="16" eb="17">
      <t>リョウ</t>
    </rPh>
    <phoneticPr fontId="2"/>
  </si>
  <si>
    <r>
      <t>ClinGN</t>
    </r>
    <r>
      <rPr>
        <sz val="10"/>
        <rFont val="Arial"/>
        <family val="2"/>
      </rPr>
      <t>pj,y</t>
    </r>
    <phoneticPr fontId="2"/>
  </si>
  <si>
    <r>
      <t>EF</t>
    </r>
    <r>
      <rPr>
        <sz val="12"/>
        <rFont val="Arial"/>
        <family val="2"/>
      </rPr>
      <t>coal,co</t>
    </r>
    <r>
      <rPr>
        <sz val="8"/>
        <rFont val="Arial"/>
        <family val="2"/>
      </rPr>
      <t>2</t>
    </r>
    <r>
      <rPr>
        <sz val="12"/>
        <rFont val="Arial"/>
        <family val="2"/>
      </rPr>
      <t>,y</t>
    </r>
    <phoneticPr fontId="2"/>
  </si>
  <si>
    <r>
      <t>CO</t>
    </r>
    <r>
      <rPr>
        <sz val="10"/>
        <rFont val="Arial"/>
        <family val="2"/>
      </rPr>
      <t>2</t>
    </r>
    <r>
      <rPr>
        <sz val="14"/>
        <rFont val="Arial"/>
        <family val="2"/>
      </rPr>
      <t xml:space="preserve"> emission factor of Fossil fuel in year y</t>
    </r>
    <phoneticPr fontId="2"/>
  </si>
  <si>
    <r>
      <t>tCO</t>
    </r>
    <r>
      <rPr>
        <sz val="10"/>
        <rFont val="Arial"/>
        <family val="2"/>
      </rPr>
      <t>2</t>
    </r>
    <r>
      <rPr>
        <sz val="14"/>
        <rFont val="Arial"/>
        <family val="2"/>
      </rPr>
      <t>/GJ</t>
    </r>
    <phoneticPr fontId="2"/>
  </si>
  <si>
    <r>
      <t>NCV</t>
    </r>
    <r>
      <rPr>
        <sz val="12"/>
        <rFont val="Arial"/>
        <family val="2"/>
      </rPr>
      <t>c,y</t>
    </r>
    <phoneticPr fontId="2"/>
  </si>
  <si>
    <r>
      <t>The measurement value of the factory</t>
    </r>
    <r>
      <rPr>
        <sz val="14"/>
        <rFont val="ＭＳ Ｐゴシック"/>
        <family val="3"/>
        <charset val="128"/>
      </rPr>
      <t>　</t>
    </r>
    <r>
      <rPr>
        <sz val="14"/>
        <rFont val="Arial"/>
        <family val="2"/>
      </rPr>
      <t xml:space="preserve">(industry analysis) </t>
    </r>
    <phoneticPr fontId="2"/>
  </si>
  <si>
    <r>
      <t>EF</t>
    </r>
    <r>
      <rPr>
        <sz val="11"/>
        <rFont val="Arial"/>
        <family val="2"/>
      </rPr>
      <t>elec,CO2,y</t>
    </r>
    <r>
      <rPr>
        <sz val="14"/>
        <rFont val="Arial"/>
        <family val="2"/>
      </rPr>
      <t xml:space="preserve">
(= EFe,y)</t>
    </r>
    <phoneticPr fontId="2"/>
  </si>
  <si>
    <r>
      <t>CO</t>
    </r>
    <r>
      <rPr>
        <sz val="10"/>
        <rFont val="Arial"/>
        <family val="2"/>
      </rPr>
      <t xml:space="preserve">2 </t>
    </r>
    <r>
      <rPr>
        <sz val="14"/>
        <rFont val="Arial"/>
        <family val="2"/>
      </rPr>
      <t>Emission factor of the net electricity supplied to the electricity grid by the theral power plant (CO</t>
    </r>
    <r>
      <rPr>
        <sz val="10"/>
        <rFont val="Arial"/>
        <family val="2"/>
      </rPr>
      <t>2</t>
    </r>
    <r>
      <rPr>
        <sz val="14"/>
        <rFont val="Arial"/>
        <family val="2"/>
      </rPr>
      <t xml:space="preserve"> Emission factor of electricity in-house at the theraml power plant)</t>
    </r>
    <phoneticPr fontId="2"/>
  </si>
  <si>
    <r>
      <t>tCO</t>
    </r>
    <r>
      <rPr>
        <sz val="10"/>
        <rFont val="Arial"/>
        <family val="2"/>
      </rPr>
      <t>2</t>
    </r>
    <r>
      <rPr>
        <sz val="14"/>
        <rFont val="Arial"/>
        <family val="2"/>
      </rPr>
      <t>/MWh</t>
    </r>
    <phoneticPr fontId="2"/>
  </si>
  <si>
    <r>
      <t>Grid electricity CO</t>
    </r>
    <r>
      <rPr>
        <sz val="10"/>
        <rFont val="Arial"/>
        <family val="2"/>
      </rPr>
      <t>2</t>
    </r>
    <r>
      <rPr>
        <sz val="14"/>
        <rFont val="Arial"/>
        <family val="2"/>
      </rPr>
      <t xml:space="preserve"> Emission factor for Lao People's Democratic Republic.
This EF is the official announcement value of the Laotian people democracy republic. 
</t>
    </r>
    <phoneticPr fontId="2"/>
  </si>
  <si>
    <r>
      <t xml:space="preserve">SFC(C) </t>
    </r>
    <r>
      <rPr>
        <sz val="9"/>
        <rFont val="Arial"/>
        <family val="2"/>
      </rPr>
      <t>RE,y,</t>
    </r>
    <phoneticPr fontId="2"/>
  </si>
  <si>
    <r>
      <t>SFC(E)</t>
    </r>
    <r>
      <rPr>
        <sz val="9"/>
        <rFont val="Arial"/>
        <family val="2"/>
      </rPr>
      <t xml:space="preserve"> RE,y</t>
    </r>
    <phoneticPr fontId="2"/>
  </si>
  <si>
    <r>
      <t>f</t>
    </r>
    <r>
      <rPr>
        <sz val="10"/>
        <rFont val="Arial"/>
        <family val="2"/>
      </rPr>
      <t xml:space="preserve"> </t>
    </r>
    <r>
      <rPr>
        <sz val="11"/>
        <rFont val="Arial"/>
        <family val="2"/>
      </rPr>
      <t>scale,y</t>
    </r>
    <phoneticPr fontId="2"/>
  </si>
  <si>
    <r>
      <t>f</t>
    </r>
    <r>
      <rPr>
        <sz val="11"/>
        <rFont val="Arial"/>
        <family val="2"/>
      </rPr>
      <t xml:space="preserve"> elec,y</t>
    </r>
    <phoneticPr fontId="2"/>
  </si>
  <si>
    <r>
      <t>EF</t>
    </r>
    <r>
      <rPr>
        <sz val="10"/>
        <rFont val="Arial"/>
        <family val="2"/>
      </rPr>
      <t xml:space="preserve"> tr,CO2</t>
    </r>
    <phoneticPr fontId="2"/>
  </si>
  <si>
    <r>
      <t>CO</t>
    </r>
    <r>
      <rPr>
        <sz val="10"/>
        <rFont val="Arial"/>
        <family val="2"/>
      </rPr>
      <t>2</t>
    </r>
    <r>
      <rPr>
        <sz val="14"/>
        <rFont val="Arial"/>
        <family val="2"/>
      </rPr>
      <t xml:space="preserve"> emission factor for truck </t>
    </r>
    <phoneticPr fontId="2"/>
  </si>
  <si>
    <r>
      <t>t-CO</t>
    </r>
    <r>
      <rPr>
        <sz val="9"/>
        <rFont val="Arial"/>
        <family val="2"/>
      </rPr>
      <t>2</t>
    </r>
    <r>
      <rPr>
        <sz val="14"/>
        <rFont val="Arial"/>
        <family val="2"/>
      </rPr>
      <t>/km</t>
    </r>
    <phoneticPr fontId="2"/>
  </si>
  <si>
    <r>
      <t>AVD</t>
    </r>
    <r>
      <rPr>
        <sz val="10"/>
        <rFont val="Arial"/>
        <family val="2"/>
      </rPr>
      <t xml:space="preserve"> Husk, y</t>
    </r>
    <phoneticPr fontId="2"/>
  </si>
  <si>
    <r>
      <t>NCV</t>
    </r>
    <r>
      <rPr>
        <sz val="10"/>
        <rFont val="Arial"/>
        <family val="2"/>
      </rPr>
      <t>Husk,y</t>
    </r>
    <phoneticPr fontId="2"/>
  </si>
  <si>
    <r>
      <t>M</t>
    </r>
    <r>
      <rPr>
        <sz val="10"/>
        <rFont val="Arial"/>
        <family val="2"/>
      </rPr>
      <t>(Husk), y</t>
    </r>
    <phoneticPr fontId="2"/>
  </si>
  <si>
    <r>
      <t>0.0011( tCO</t>
    </r>
    <r>
      <rPr>
        <sz val="10"/>
        <rFont val="Arial"/>
        <family val="2"/>
      </rPr>
      <t>2</t>
    </r>
    <r>
      <rPr>
        <sz val="14"/>
        <rFont val="Arial"/>
        <family val="2"/>
      </rPr>
      <t>/km)¬Default value which is applied to “Truck”, according to “2006 IPCC Guidelines for National Greenhouse Gas Inventory.
Or, the calculated factor from proximate "mileage of the truck and amount of diesel oil consumption" by LAO CEMENT Co., Ltd.</t>
    </r>
    <phoneticPr fontId="2"/>
  </si>
  <si>
    <t>The ratio of the lower limit value of a standard for an acceptability criterion of Lao People's Democratic Republic Agency for Standardization and Methodology of the electric power meter. 
Official approval error is consideration (For conservative)</t>
    <phoneticPr fontId="2"/>
  </si>
  <si>
    <t>0.98
or
1.02</t>
    <phoneticPr fontId="2"/>
  </si>
  <si>
    <t>0.993
or
1.007</t>
    <phoneticPr fontId="2"/>
  </si>
  <si>
    <t>The ratio of the lower limit value of a standard for an acceptability criterion of Lao People's Democratic Republic Agency for Standardization and Methodology of the track scale. (For conservative)</t>
    <phoneticPr fontId="2"/>
  </si>
  <si>
    <t>ラボ分析結果から判断して亜瀝青炭が使われている。</t>
    <rPh sb="2" eb="4">
      <t>ブンセキ</t>
    </rPh>
    <rPh sb="4" eb="6">
      <t>ケッカ</t>
    </rPh>
    <rPh sb="8" eb="10">
      <t>ハンダン</t>
    </rPh>
    <rPh sb="12" eb="13">
      <t>ア</t>
    </rPh>
    <rPh sb="13" eb="16">
      <t>レキセイタン</t>
    </rPh>
    <rPh sb="17" eb="18">
      <t>ツカ</t>
    </rPh>
    <phoneticPr fontId="2"/>
  </si>
  <si>
    <r>
      <rPr>
        <sz val="14"/>
        <color rgb="FFFF0000"/>
        <rFont val="Arial"/>
        <family val="2"/>
      </rPr>
      <t>0.096</t>
    </r>
    <r>
      <rPr>
        <sz val="14"/>
        <rFont val="Arial"/>
        <family val="2"/>
      </rPr>
      <t>1( tCO</t>
    </r>
    <r>
      <rPr>
        <sz val="10"/>
        <rFont val="Arial"/>
        <family val="2"/>
      </rPr>
      <t>2</t>
    </r>
    <r>
      <rPr>
        <sz val="14"/>
        <rFont val="Arial"/>
        <family val="2"/>
      </rPr>
      <t>/GJ)¬Default value which is applied to “Sub-Bituminous Coal”, according to “2006 IPCC Guidelines for National Greenhouse Gas Inventory
Or, the proximate coal analysis of LAO CEMENT Co., Ltd".</t>
    </r>
    <phoneticPr fontId="2"/>
  </si>
  <si>
    <r>
      <t>2011</t>
    </r>
    <r>
      <rPr>
        <sz val="11"/>
        <color rgb="FFFF0000"/>
        <rFont val="ＭＳ Ｐゴシック"/>
        <family val="3"/>
        <charset val="128"/>
      </rPr>
      <t>～2013年の各年平均の内、クリンカの石炭原単位が最小値を示した年の値</t>
    </r>
    <rPh sb="9" eb="10">
      <t>ネン</t>
    </rPh>
    <rPh sb="11" eb="12">
      <t>カク</t>
    </rPh>
    <rPh sb="12" eb="15">
      <t>ネンヘイキン</t>
    </rPh>
    <rPh sb="16" eb="17">
      <t>ウチ</t>
    </rPh>
    <rPh sb="23" eb="25">
      <t>セキタン</t>
    </rPh>
    <rPh sb="25" eb="28">
      <t>ゲンタンイ</t>
    </rPh>
    <rPh sb="29" eb="31">
      <t>サイショウ</t>
    </rPh>
    <rPh sb="33" eb="34">
      <t>シメ</t>
    </rPh>
    <rPh sb="36" eb="37">
      <t>トシ</t>
    </rPh>
    <rPh sb="38" eb="39">
      <t>アタイ</t>
    </rPh>
    <phoneticPr fontId="2"/>
  </si>
  <si>
    <r>
      <t>2011</t>
    </r>
    <r>
      <rPr>
        <sz val="11"/>
        <color rgb="FFFF0000"/>
        <rFont val="ＭＳ Ｐゴシック"/>
        <family val="3"/>
        <charset val="128"/>
      </rPr>
      <t>～2013年の最小値を採用して保守性確保</t>
    </r>
    <rPh sb="9" eb="10">
      <t>ネン</t>
    </rPh>
    <rPh sb="11" eb="14">
      <t>サイショウチ</t>
    </rPh>
    <rPh sb="15" eb="17">
      <t>サイヨウ</t>
    </rPh>
    <rPh sb="19" eb="22">
      <t>ホシュセイ</t>
    </rPh>
    <rPh sb="22" eb="24">
      <t>カクホ</t>
    </rPh>
    <phoneticPr fontId="2"/>
  </si>
  <si>
    <r>
      <rPr>
        <sz val="11"/>
        <color rgb="FFFF0000"/>
        <rFont val="Arial"/>
        <family val="2"/>
      </rPr>
      <t>2011</t>
    </r>
    <r>
      <rPr>
        <sz val="11"/>
        <color rgb="FFFF0000"/>
        <rFont val="ＭＳ Ｐゴシック"/>
        <family val="3"/>
        <charset val="128"/>
      </rPr>
      <t>～</t>
    </r>
    <r>
      <rPr>
        <sz val="11"/>
        <color rgb="FFFF0000"/>
        <rFont val="Arial"/>
        <family val="2"/>
      </rPr>
      <t>2013</t>
    </r>
    <r>
      <rPr>
        <sz val="11"/>
        <color rgb="FFFF0000"/>
        <rFont val="ＭＳ Ｐゴシック"/>
        <family val="3"/>
        <charset val="128"/>
      </rPr>
      <t>年の最小値を採用して保守性確保</t>
    </r>
    <phoneticPr fontId="2"/>
  </si>
  <si>
    <t>合理的な想定値
2t/h×24h×300days/year＝14,400t/year</t>
    <rPh sb="0" eb="3">
      <t>ゴウリテキ</t>
    </rPh>
    <rPh sb="4" eb="6">
      <t>ソウテイ</t>
    </rPh>
    <rPh sb="6" eb="7">
      <t>チ</t>
    </rPh>
    <phoneticPr fontId="2"/>
  </si>
  <si>
    <r>
      <t>2011</t>
    </r>
    <r>
      <rPr>
        <sz val="11"/>
        <color rgb="FFFF0000"/>
        <rFont val="ＭＳ Ｐゴシック"/>
        <family val="3"/>
        <charset val="128"/>
      </rPr>
      <t>～2013年の各年平均のうち、クリンカの石炭原単位が最小値を示した年の値</t>
    </r>
    <rPh sb="9" eb="10">
      <t>ネン</t>
    </rPh>
    <rPh sb="11" eb="12">
      <t>カク</t>
    </rPh>
    <rPh sb="12" eb="15">
      <t>ネンヘイキン</t>
    </rPh>
    <rPh sb="24" eb="26">
      <t>セキタン</t>
    </rPh>
    <rPh sb="26" eb="29">
      <t>ゲンタンイ</t>
    </rPh>
    <rPh sb="30" eb="32">
      <t>サイショウ</t>
    </rPh>
    <rPh sb="34" eb="35">
      <t>シメ</t>
    </rPh>
    <rPh sb="37" eb="38">
      <t>トシ</t>
    </rPh>
    <rPh sb="39" eb="40">
      <t>アタイ</t>
    </rPh>
    <phoneticPr fontId="2"/>
  </si>
  <si>
    <t>Based on the amount of transaction which is measured directly using measuring equipments (Data used: commercial evidence such as invoices)</t>
    <phoneticPr fontId="2"/>
  </si>
  <si>
    <t>Based on the actual measurement using measuring equipments (Data used: measured values)</t>
    <phoneticPr fontId="2"/>
  </si>
  <si>
    <t>Based on public data which is measured by entities other than the project participants (Data used: publicly recognized data such as statistical data and specifications)</t>
    <phoneticPr fontId="2"/>
  </si>
  <si>
    <t>ラオス国は水力発電であるが、発電電力はタイ国等にグリッド接続され輸出されている。しかし、一部輸入されることもある。
排出係数はラオスとタイとの平均であり、過大な保守性を確保したものである。</t>
    <rPh sb="3" eb="4">
      <t>コク</t>
    </rPh>
    <rPh sb="5" eb="7">
      <t>スイリョク</t>
    </rPh>
    <rPh sb="7" eb="9">
      <t>ハツデン</t>
    </rPh>
    <rPh sb="14" eb="16">
      <t>ハツデン</t>
    </rPh>
    <rPh sb="16" eb="18">
      <t>デンリョク</t>
    </rPh>
    <rPh sb="21" eb="22">
      <t>コク</t>
    </rPh>
    <rPh sb="22" eb="23">
      <t>トウ</t>
    </rPh>
    <rPh sb="28" eb="30">
      <t>セツゾク</t>
    </rPh>
    <rPh sb="32" eb="34">
      <t>ユシュツ</t>
    </rPh>
    <rPh sb="44" eb="46">
      <t>イチブ</t>
    </rPh>
    <rPh sb="46" eb="48">
      <t>ユニュウ</t>
    </rPh>
    <rPh sb="58" eb="60">
      <t>ハイシュツ</t>
    </rPh>
    <rPh sb="60" eb="62">
      <t>ケイスウ</t>
    </rPh>
    <rPh sb="71" eb="73">
      <t>ヘイキン</t>
    </rPh>
    <rPh sb="77" eb="79">
      <t>カダイ</t>
    </rPh>
    <rPh sb="80" eb="83">
      <t>ホシュセイ</t>
    </rPh>
    <rPh sb="84" eb="86">
      <t>カクホ</t>
    </rPh>
    <phoneticPr fontId="2"/>
  </si>
  <si>
    <r>
      <t xml:space="preserve">Record of LAO CEMENT Co., Ltd.
Unit heat value for coal is calculated by the past data of amount of clinker manufacture and the amount of coal consumption. </t>
    </r>
    <r>
      <rPr>
        <sz val="14"/>
        <color rgb="FFFF0000"/>
        <rFont val="Arial"/>
        <family val="2"/>
      </rPr>
      <t>The most conservative value was adopted in three years.</t>
    </r>
    <phoneticPr fontId="2"/>
  </si>
  <si>
    <r>
      <t xml:space="preserve">Record of LAO CEMENT Co., Ltd.
Unit value of electricity is calculated from the past amount of clinker manufacture and the amount of electric power consumption.  </t>
    </r>
    <r>
      <rPr>
        <sz val="14"/>
        <color rgb="FFFF0000"/>
        <rFont val="Arial"/>
        <family val="2"/>
      </rPr>
      <t>The most conservative value was adopted in three years.</t>
    </r>
    <phoneticPr fontId="2"/>
  </si>
  <si>
    <r>
      <rPr>
        <sz val="11"/>
        <color rgb="FFFF0000"/>
        <rFont val="ＭＳ Ｐゴシック"/>
        <family val="3"/>
        <charset val="128"/>
      </rPr>
      <t>プロジェクトにおいて追加的に電力消費するものであり、</t>
    </r>
    <r>
      <rPr>
        <sz val="11"/>
        <color rgb="FFFF0000"/>
        <rFont val="Arial"/>
        <family val="2"/>
      </rPr>
      <t>3</t>
    </r>
    <r>
      <rPr>
        <sz val="11"/>
        <color rgb="FFFF0000"/>
        <rFont val="ＭＳ Ｐゴシック"/>
        <family val="3"/>
        <charset val="128"/>
      </rPr>
      <t>年間で最も過大な原単位を採用することによって保守性を確保した。</t>
    </r>
    <rPh sb="10" eb="13">
      <t>ツイカテキ</t>
    </rPh>
    <rPh sb="14" eb="16">
      <t>デンリョク</t>
    </rPh>
    <rPh sb="16" eb="18">
      <t>ショウヒ</t>
    </rPh>
    <rPh sb="27" eb="29">
      <t>ネンカン</t>
    </rPh>
    <rPh sb="30" eb="31">
      <t>モット</t>
    </rPh>
    <rPh sb="32" eb="34">
      <t>カダイ</t>
    </rPh>
    <rPh sb="35" eb="38">
      <t>ゲンタンイ</t>
    </rPh>
    <rPh sb="39" eb="41">
      <t>サイヨウ</t>
    </rPh>
    <rPh sb="49" eb="52">
      <t>ホシュセイ</t>
    </rPh>
    <rPh sb="53" eb="55">
      <t>カクホ</t>
    </rPh>
    <phoneticPr fontId="2"/>
  </si>
  <si>
    <r>
      <t>CO2</t>
    </r>
    <r>
      <rPr>
        <sz val="11"/>
        <color rgb="FFFF0000"/>
        <rFont val="ＭＳ Ｐゴシック"/>
        <family val="3"/>
        <charset val="128"/>
      </rPr>
      <t>排出削減量が保守的に算定されるように定期検定の合格許容誤差の補正を行う。</t>
    </r>
    <rPh sb="3" eb="5">
      <t>ハイシュツ</t>
    </rPh>
    <rPh sb="5" eb="7">
      <t>サクゲン</t>
    </rPh>
    <rPh sb="7" eb="8">
      <t>リョウ</t>
    </rPh>
    <rPh sb="9" eb="12">
      <t>ホシュテキ</t>
    </rPh>
    <rPh sb="13" eb="15">
      <t>サンテイ</t>
    </rPh>
    <rPh sb="21" eb="23">
      <t>テイキ</t>
    </rPh>
    <rPh sb="23" eb="25">
      <t>ケンテイ</t>
    </rPh>
    <rPh sb="26" eb="28">
      <t>ゴウカク</t>
    </rPh>
    <rPh sb="28" eb="30">
      <t>キョヨウ</t>
    </rPh>
    <rPh sb="30" eb="32">
      <t>ゴサ</t>
    </rPh>
    <rPh sb="33" eb="35">
      <t>ホセイ</t>
    </rPh>
    <rPh sb="36" eb="37">
      <t>オコナ</t>
    </rPh>
    <phoneticPr fontId="2"/>
  </si>
  <si>
    <r>
      <t>CO3排出削減量が保守的に算定されるように定期検定の合格許容誤差の補正を行う。</t>
    </r>
    <r>
      <rPr>
        <sz val="11"/>
        <color rgb="FFFF0000"/>
        <rFont val="ＭＳ Ｐゴシック"/>
        <family val="3"/>
        <charset val="128"/>
      </rPr>
      <t/>
    </r>
    <rPh sb="3" eb="5">
      <t>ハイシュツ</t>
    </rPh>
    <rPh sb="5" eb="7">
      <t>サクゲン</t>
    </rPh>
    <rPh sb="7" eb="8">
      <t>リョウ</t>
    </rPh>
    <rPh sb="9" eb="12">
      <t>ホシュテキ</t>
    </rPh>
    <rPh sb="13" eb="15">
      <t>サンテイ</t>
    </rPh>
    <rPh sb="21" eb="23">
      <t>テイキ</t>
    </rPh>
    <rPh sb="23" eb="25">
      <t>ケンテイ</t>
    </rPh>
    <rPh sb="26" eb="28">
      <t>ゴウカク</t>
    </rPh>
    <rPh sb="28" eb="30">
      <t>キョヨウ</t>
    </rPh>
    <rPh sb="30" eb="32">
      <t>ゴサ</t>
    </rPh>
    <rPh sb="33" eb="35">
      <t>ホセイ</t>
    </rPh>
    <rPh sb="36" eb="37">
      <t>オコナ</t>
    </rPh>
    <phoneticPr fontId="2"/>
  </si>
  <si>
    <r>
      <t xml:space="preserve">The rice husk is transported on one's way back of the cement transportation to Vientiane. Therefore, it conservatively set </t>
    </r>
    <r>
      <rPr>
        <sz val="14"/>
        <color rgb="FFFF0000"/>
        <rFont val="Arial"/>
        <family val="2"/>
      </rPr>
      <t>20</t>
    </r>
    <r>
      <rPr>
        <sz val="14"/>
        <rFont val="Arial"/>
        <family val="2"/>
      </rPr>
      <t>km/track even though the transportation distance is not generated.</t>
    </r>
    <phoneticPr fontId="2"/>
  </si>
  <si>
    <t>一般的な値を仮表示した。
プロジェクト実施の段階でデフォルト値として確定する。</t>
    <rPh sb="0" eb="3">
      <t>イッパンテキ</t>
    </rPh>
    <rPh sb="4" eb="5">
      <t>アタイ</t>
    </rPh>
    <rPh sb="6" eb="7">
      <t>カリ</t>
    </rPh>
    <rPh sb="7" eb="9">
      <t>ヒョウジ</t>
    </rPh>
    <rPh sb="19" eb="21">
      <t>ジッシ</t>
    </rPh>
    <rPh sb="22" eb="24">
      <t>ダンカイ</t>
    </rPh>
    <rPh sb="30" eb="31">
      <t>チ</t>
    </rPh>
    <rPh sb="34" eb="36">
      <t>カクテイ</t>
    </rPh>
    <phoneticPr fontId="2"/>
  </si>
  <si>
    <r>
      <t>2011</t>
    </r>
    <r>
      <rPr>
        <sz val="11"/>
        <color rgb="FFFF0000"/>
        <rFont val="ＭＳ Ｐゴシック"/>
        <family val="3"/>
        <charset val="128"/>
      </rPr>
      <t>～2013年の各年平均のうち、クリンカの石炭原単位が最小値を示した年の値を仮に使用した。</t>
    </r>
    <rPh sb="9" eb="10">
      <t>ネン</t>
    </rPh>
    <rPh sb="11" eb="12">
      <t>カク</t>
    </rPh>
    <rPh sb="12" eb="15">
      <t>ネンヘイキン</t>
    </rPh>
    <rPh sb="24" eb="26">
      <t>セキタン</t>
    </rPh>
    <rPh sb="26" eb="29">
      <t>ゲンタンイ</t>
    </rPh>
    <rPh sb="30" eb="32">
      <t>サイショウ</t>
    </rPh>
    <rPh sb="34" eb="35">
      <t>シメ</t>
    </rPh>
    <rPh sb="37" eb="38">
      <t>トシ</t>
    </rPh>
    <rPh sb="39" eb="40">
      <t>アタイ</t>
    </rPh>
    <rPh sb="41" eb="42">
      <t>カリ</t>
    </rPh>
    <rPh sb="43" eb="45">
      <t>シヨウ</t>
    </rPh>
    <phoneticPr fontId="2"/>
  </si>
  <si>
    <r>
      <t>2011</t>
    </r>
    <r>
      <rPr>
        <sz val="11"/>
        <color indexed="8"/>
        <rFont val="ＭＳ Ｐゴシック"/>
        <family val="3"/>
        <charset val="128"/>
      </rPr>
      <t>～</t>
    </r>
    <r>
      <rPr>
        <sz val="11"/>
        <color indexed="8"/>
        <rFont val="Arial"/>
        <family val="2"/>
      </rPr>
      <t>2013</t>
    </r>
    <r>
      <rPr>
        <sz val="11"/>
        <color indexed="8"/>
        <rFont val="ＭＳ Ｐゴシック"/>
        <family val="3"/>
        <charset val="128"/>
      </rPr>
      <t>年の最小値</t>
    </r>
    <rPh sb="11" eb="13">
      <t>サイショウ</t>
    </rPh>
    <phoneticPr fontId="2"/>
  </si>
  <si>
    <r>
      <t>2011</t>
    </r>
    <r>
      <rPr>
        <sz val="11"/>
        <color rgb="FFFF0000"/>
        <rFont val="ＭＳ Ｐゴシック"/>
        <family val="3"/>
        <charset val="128"/>
      </rPr>
      <t>～</t>
    </r>
    <r>
      <rPr>
        <sz val="11"/>
        <color rgb="FFFF0000"/>
        <rFont val="Arial"/>
        <family val="2"/>
      </rPr>
      <t>2013</t>
    </r>
    <r>
      <rPr>
        <sz val="11"/>
        <color rgb="FFFF0000"/>
        <rFont val="ＭＳ Ｐゴシック"/>
        <family val="3"/>
        <charset val="128"/>
      </rPr>
      <t>年の最小値</t>
    </r>
    <rPh sb="11" eb="13">
      <t>サイショウ</t>
    </rPh>
    <phoneticPr fontId="2"/>
  </si>
  <si>
    <r>
      <t>2011</t>
    </r>
    <r>
      <rPr>
        <sz val="11"/>
        <color rgb="FFFF0000"/>
        <rFont val="ＭＳ Ｐゴシック"/>
        <family val="3"/>
        <charset val="128"/>
      </rPr>
      <t>～</t>
    </r>
    <r>
      <rPr>
        <sz val="11"/>
        <color rgb="FFFF0000"/>
        <rFont val="Arial"/>
        <family val="2"/>
      </rPr>
      <t>2013</t>
    </r>
    <r>
      <rPr>
        <sz val="11"/>
        <color rgb="FFFF0000"/>
        <rFont val="ＭＳ Ｐゴシック"/>
        <family val="3"/>
        <charset val="128"/>
      </rPr>
      <t>年の石炭の排出量が最小年の電力量からの算定</t>
    </r>
    <rPh sb="11" eb="13">
      <t>セキタン</t>
    </rPh>
    <rPh sb="14" eb="16">
      <t>ハイシュツ</t>
    </rPh>
    <rPh sb="16" eb="17">
      <t>リョウ</t>
    </rPh>
    <rPh sb="18" eb="20">
      <t>サイショウ</t>
    </rPh>
    <rPh sb="20" eb="21">
      <t>ネン</t>
    </rPh>
    <rPh sb="22" eb="24">
      <t>デンリョク</t>
    </rPh>
    <rPh sb="24" eb="25">
      <t>リョウ</t>
    </rPh>
    <rPh sb="28" eb="30">
      <t>サンテイ</t>
    </rPh>
    <phoneticPr fontId="2"/>
  </si>
  <si>
    <r>
      <t>LAO CEMENT</t>
    </r>
    <r>
      <rPr>
        <sz val="11"/>
        <color indexed="8"/>
        <rFont val="ＭＳ Ｐゴシック"/>
        <family val="3"/>
        <charset val="128"/>
      </rPr>
      <t>のデータ、</t>
    </r>
    <r>
      <rPr>
        <sz val="11"/>
        <color rgb="FFFF0000"/>
        <rFont val="Arial"/>
        <family val="2"/>
      </rPr>
      <t>3</t>
    </r>
    <r>
      <rPr>
        <sz val="11"/>
        <color rgb="FFFF0000"/>
        <rFont val="ＭＳ Ｐゴシック"/>
        <family val="3"/>
        <charset val="128"/>
      </rPr>
      <t>年間の最小値で保守性確保</t>
    </r>
    <rPh sb="16" eb="18">
      <t>ネンカン</t>
    </rPh>
    <rPh sb="19" eb="22">
      <t>サイショウチ</t>
    </rPh>
    <rPh sb="23" eb="26">
      <t>ホシュセイ</t>
    </rPh>
    <rPh sb="26" eb="28">
      <t>カクホ</t>
    </rPh>
    <phoneticPr fontId="2"/>
  </si>
  <si>
    <r>
      <t>ラオス政府の公表値</t>
    </r>
    <r>
      <rPr>
        <sz val="11"/>
        <color rgb="FFFF0000"/>
        <rFont val="ＭＳ Ｐゴシック"/>
        <family val="3"/>
        <charset val="128"/>
      </rPr>
      <t>（ラオスとタイの平均値にて保守性確保）</t>
    </r>
    <rPh sb="3" eb="5">
      <t>セイフ</t>
    </rPh>
    <rPh sb="6" eb="8">
      <t>コウヒョウ</t>
    </rPh>
    <rPh sb="8" eb="9">
      <t>チ</t>
    </rPh>
    <rPh sb="17" eb="19">
      <t>ヘイキン</t>
    </rPh>
    <rPh sb="19" eb="20">
      <t>チ</t>
    </rPh>
    <rPh sb="22" eb="25">
      <t>ホシュセイ</t>
    </rPh>
    <rPh sb="25" eb="27">
      <t>カクホ</t>
    </rPh>
    <phoneticPr fontId="2"/>
  </si>
  <si>
    <r>
      <rPr>
        <sz val="11"/>
        <color rgb="FFFF0000"/>
        <rFont val="Arial"/>
        <family val="2"/>
      </rPr>
      <t>(-21449 t-CO2</t>
    </r>
    <r>
      <rPr>
        <sz val="11"/>
        <color rgb="FFFF0000"/>
        <rFont val="ＭＳ Ｐゴシック"/>
        <family val="3"/>
        <charset val="128"/>
      </rPr>
      <t>÷</t>
    </r>
    <r>
      <rPr>
        <sz val="11"/>
        <color rgb="FFFF0000"/>
        <rFont val="Arial"/>
        <family val="2"/>
      </rPr>
      <t>74767 t-CO2)</t>
    </r>
    <r>
      <rPr>
        <sz val="11"/>
        <color rgb="FFFF0000"/>
        <rFont val="ＭＳ Ｐゴシック"/>
        <family val="3"/>
        <charset val="128"/>
      </rPr>
      <t>×100</t>
    </r>
    <phoneticPr fontId="2"/>
  </si>
  <si>
    <r>
      <t>14400</t>
    </r>
    <r>
      <rPr>
        <sz val="11"/>
        <color indexed="8"/>
        <rFont val="ＭＳ Ｐゴシック"/>
        <family val="3"/>
        <charset val="128"/>
      </rPr>
      <t>ｔ</t>
    </r>
    <r>
      <rPr>
        <sz val="11"/>
        <color indexed="8"/>
        <rFont val="Arial"/>
        <family val="2"/>
      </rPr>
      <t>/</t>
    </r>
    <r>
      <rPr>
        <sz val="11"/>
        <color indexed="8"/>
        <rFont val="ＭＳ Ｐゴシック"/>
        <family val="3"/>
        <charset val="128"/>
      </rPr>
      <t>年のもみ殻を</t>
    </r>
    <r>
      <rPr>
        <sz val="11"/>
        <color indexed="8"/>
        <rFont val="Arial"/>
        <family val="2"/>
      </rPr>
      <t>3t/</t>
    </r>
    <r>
      <rPr>
        <sz val="11"/>
        <color indexed="8"/>
        <rFont val="ＭＳ Ｐゴシック"/>
        <family val="3"/>
        <charset val="128"/>
      </rPr>
      <t>トラックで輸送する。トラックはビエンチャンの帰路であり、走行距離は発生しないと考えられるが、保守的にトラック1台当たり20㎞走行したと考えた。</t>
    </r>
    <rPh sb="7" eb="8">
      <t>ネン</t>
    </rPh>
    <rPh sb="11" eb="12">
      <t>ガラ</t>
    </rPh>
    <rPh sb="21" eb="23">
      <t>ユソウ</t>
    </rPh>
    <rPh sb="38" eb="40">
      <t>キロ</t>
    </rPh>
    <rPh sb="44" eb="46">
      <t>ソウコウ</t>
    </rPh>
    <rPh sb="46" eb="48">
      <t>キョリ</t>
    </rPh>
    <rPh sb="49" eb="51">
      <t>ハッセイ</t>
    </rPh>
    <rPh sb="55" eb="56">
      <t>カンガ</t>
    </rPh>
    <rPh sb="62" eb="65">
      <t>ホシュテキ</t>
    </rPh>
    <rPh sb="71" eb="72">
      <t>ダイ</t>
    </rPh>
    <rPh sb="72" eb="73">
      <t>ア</t>
    </rPh>
    <rPh sb="78" eb="80">
      <t>ソウコウ</t>
    </rPh>
    <rPh sb="83" eb="84">
      <t>カンガ</t>
    </rPh>
    <phoneticPr fontId="2"/>
  </si>
  <si>
    <r>
      <t>IPCC</t>
    </r>
    <r>
      <rPr>
        <sz val="11"/>
        <color indexed="8"/>
        <rFont val="ＭＳ Ｐゴシック"/>
        <family val="3"/>
        <charset val="128"/>
      </rPr>
      <t>デフォルト値</t>
    </r>
    <r>
      <rPr>
        <sz val="11"/>
        <color rgb="FFFF0000"/>
        <rFont val="ＭＳ Ｐゴシック"/>
        <family val="3"/>
        <charset val="128"/>
      </rPr>
      <t>、（</t>
    </r>
    <r>
      <rPr>
        <sz val="11"/>
        <color rgb="FFFF0000"/>
        <rFont val="Arial"/>
        <family val="2"/>
      </rPr>
      <t>LAO CEMENT</t>
    </r>
    <r>
      <rPr>
        <sz val="11"/>
        <color rgb="FFFF0000"/>
        <rFont val="ＭＳ Ｐゴシック"/>
        <family val="3"/>
        <charset val="128"/>
      </rPr>
      <t>の固定炭素とカロリーからのデータからの算定では0.0972tCO2/GJとなる）</t>
    </r>
    <rPh sb="9" eb="10">
      <t>チ</t>
    </rPh>
    <rPh sb="23" eb="25">
      <t>コテイ</t>
    </rPh>
    <rPh sb="25" eb="27">
      <t>タンソ</t>
    </rPh>
    <rPh sb="41" eb="43">
      <t>サンテイ</t>
    </rPh>
    <phoneticPr fontId="2"/>
  </si>
  <si>
    <r>
      <t>石炭からのCO2排出量が、もみ殻利用で</t>
    </r>
    <r>
      <rPr>
        <sz val="11"/>
        <color rgb="FFFF0000"/>
        <rFont val="ＭＳ Ｐゴシック"/>
        <family val="3"/>
        <charset val="128"/>
      </rPr>
      <t>21449t-CO2/年</t>
    </r>
    <r>
      <rPr>
        <sz val="11"/>
        <color indexed="8"/>
        <rFont val="ＭＳ Ｐゴシック"/>
        <family val="3"/>
        <charset val="128"/>
      </rPr>
      <t>削減されたことになる。</t>
    </r>
    <rPh sb="0" eb="2">
      <t>セキタン</t>
    </rPh>
    <rPh sb="8" eb="10">
      <t>ハイシュツ</t>
    </rPh>
    <rPh sb="10" eb="11">
      <t>リョウ</t>
    </rPh>
    <rPh sb="15" eb="16">
      <t>ガラ</t>
    </rPh>
    <rPh sb="16" eb="18">
      <t>リヨウ</t>
    </rPh>
    <rPh sb="30" eb="31">
      <t>ネン</t>
    </rPh>
    <rPh sb="31" eb="33">
      <t>サクゲン</t>
    </rPh>
    <phoneticPr fontId="2"/>
  </si>
  <si>
    <t>プロジェクトによって消費電力が0.32％増加した。</t>
    <rPh sb="10" eb="12">
      <t>ショウヒ</t>
    </rPh>
    <rPh sb="12" eb="14">
      <t>デンリョク</t>
    </rPh>
    <rPh sb="20" eb="22">
      <t>ゾウカ</t>
    </rPh>
    <phoneticPr fontId="2"/>
  </si>
  <si>
    <r>
      <t xml:space="preserve">IPCC 2006 </t>
    </r>
    <r>
      <rPr>
        <sz val="11"/>
        <color indexed="8"/>
        <rFont val="ＭＳ Ｐゴシック"/>
        <family val="3"/>
        <charset val="128"/>
      </rPr>
      <t>デフォルト値</t>
    </r>
    <rPh sb="15" eb="16">
      <t>チ</t>
    </rPh>
    <phoneticPr fontId="2"/>
  </si>
  <si>
    <r>
      <t>tCO</t>
    </r>
    <r>
      <rPr>
        <sz val="8"/>
        <color indexed="8"/>
        <rFont val="Arial"/>
        <family val="2"/>
      </rPr>
      <t>2</t>
    </r>
    <r>
      <rPr>
        <sz val="11"/>
        <color indexed="8"/>
        <rFont val="Arial"/>
        <family val="2"/>
      </rPr>
      <t>/GJ</t>
    </r>
    <phoneticPr fontId="2"/>
  </si>
  <si>
    <r>
      <t>コンベア、フィーダー等で追加的に必要となる電力を毎時１５ｋWとすると、</t>
    </r>
    <r>
      <rPr>
        <sz val="11"/>
        <color rgb="FFFF0000"/>
        <rFont val="ＭＳ Ｐゴシック"/>
        <family val="3"/>
        <charset val="128"/>
      </rPr>
      <t>CO2排出量は300日/年の稼働で62.25t CO2/年である。</t>
    </r>
    <r>
      <rPr>
        <sz val="11"/>
        <color indexed="8"/>
        <rFont val="ＭＳ Ｐゴシック"/>
        <family val="3"/>
        <charset val="128"/>
      </rPr>
      <t>現状に対して</t>
    </r>
    <r>
      <rPr>
        <sz val="11"/>
        <color rgb="FFFF0000"/>
        <rFont val="ＭＳ Ｐゴシック"/>
        <family val="3"/>
        <charset val="128"/>
      </rPr>
      <t>0.32％</t>
    </r>
    <r>
      <rPr>
        <sz val="11"/>
        <color indexed="8"/>
        <rFont val="ＭＳ Ｐゴシック"/>
        <family val="3"/>
        <charset val="128"/>
      </rPr>
      <t>増加する。</t>
    </r>
    <rPh sb="10" eb="11">
      <t>トウ</t>
    </rPh>
    <rPh sb="12" eb="15">
      <t>ツイカテキ</t>
    </rPh>
    <rPh sb="16" eb="18">
      <t>ヒツヨウ</t>
    </rPh>
    <rPh sb="21" eb="23">
      <t>デンリョク</t>
    </rPh>
    <rPh sb="24" eb="26">
      <t>マイジ</t>
    </rPh>
    <rPh sb="38" eb="40">
      <t>ハイシュツ</t>
    </rPh>
    <rPh sb="40" eb="41">
      <t>リョウ</t>
    </rPh>
    <rPh sb="45" eb="46">
      <t>ニチ</t>
    </rPh>
    <rPh sb="47" eb="48">
      <t>ネン</t>
    </rPh>
    <rPh sb="49" eb="51">
      <t>カドウ</t>
    </rPh>
    <rPh sb="63" eb="64">
      <t>ネン</t>
    </rPh>
    <rPh sb="68" eb="70">
      <t>ゲンジョウ</t>
    </rPh>
    <rPh sb="71" eb="72">
      <t>タイ</t>
    </rPh>
    <rPh sb="79" eb="81">
      <t>ゾウカ</t>
    </rPh>
    <phoneticPr fontId="2"/>
  </si>
  <si>
    <r>
      <t>IPCC</t>
    </r>
    <r>
      <rPr>
        <sz val="11"/>
        <color rgb="FFFF0000"/>
        <rFont val="ＭＳ Ｐゴシック"/>
        <family val="3"/>
        <charset val="128"/>
      </rPr>
      <t>（亜瀝青炭）のデフォルト値（ラボ分析の結果からは</t>
    </r>
    <r>
      <rPr>
        <sz val="11"/>
        <color rgb="FFFF0000"/>
        <rFont val="Arial"/>
        <family val="2"/>
      </rPr>
      <t>0.0972 tCO2/GJ</t>
    </r>
    <r>
      <rPr>
        <sz val="11"/>
        <color rgb="FFFF0000"/>
        <rFont val="ＭＳ Ｐゴシック"/>
        <family val="3"/>
        <charset val="128"/>
      </rPr>
      <t>であり、保守性は保たれている）</t>
    </r>
    <rPh sb="5" eb="6">
      <t>ア</t>
    </rPh>
    <rPh sb="6" eb="9">
      <t>レキセイタン</t>
    </rPh>
    <rPh sb="16" eb="17">
      <t>チ</t>
    </rPh>
    <rPh sb="20" eb="22">
      <t>ブンセキ</t>
    </rPh>
    <rPh sb="23" eb="25">
      <t>ケッカ</t>
    </rPh>
    <rPh sb="46" eb="49">
      <t>ホシュセイ</t>
    </rPh>
    <rPh sb="50" eb="51">
      <t>タモ</t>
    </rPh>
    <phoneticPr fontId="2"/>
  </si>
  <si>
    <t>2014FS209_42_JCM_PMS(ver01.0)</t>
    <phoneticPr fontId="2"/>
  </si>
  <si>
    <t>III-18</t>
    <phoneticPr fontId="2"/>
  </si>
  <si>
    <t>III-19</t>
    <phoneticPr fontId="2"/>
  </si>
  <si>
    <t>III-17</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</si>
</sst>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0\)"/>
    <numFmt numFmtId="177" formatCode="#,##0.000;[Red]\-#,##0.000"/>
    <numFmt numFmtId="178" formatCode="#,##0.000"/>
    <numFmt numFmtId="179" formatCode="0.0"/>
  </numFmts>
  <fonts count="3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sz val="10"/>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0"/>
      <color indexed="9"/>
      <name val="Arial"/>
      <family val="2"/>
    </font>
    <font>
      <b/>
      <sz val="14"/>
      <color indexed="9"/>
      <name val="Arial"/>
      <family val="2"/>
    </font>
    <font>
      <b/>
      <sz val="12"/>
      <color indexed="9"/>
      <name val="Arial"/>
      <family val="2"/>
    </font>
    <font>
      <b/>
      <sz val="16"/>
      <color indexed="9"/>
      <name val="Arial"/>
      <family val="2"/>
    </font>
    <font>
      <b/>
      <sz val="14"/>
      <color indexed="8"/>
      <name val="Arial"/>
      <family val="2"/>
    </font>
    <font>
      <b/>
      <i/>
      <sz val="14"/>
      <color indexed="8"/>
      <name val="Arial"/>
      <family val="2"/>
    </font>
    <font>
      <b/>
      <vertAlign val="subscript"/>
      <sz val="14"/>
      <color indexed="8"/>
      <name val="Arial"/>
      <family val="2"/>
    </font>
    <font>
      <sz val="12"/>
      <color indexed="8"/>
      <name val="Arial"/>
      <family val="2"/>
    </font>
    <font>
      <sz val="14"/>
      <color indexed="10"/>
      <name val="Arial"/>
      <family val="2"/>
    </font>
    <font>
      <sz val="14"/>
      <color indexed="8"/>
      <name val="Arial"/>
      <family val="2"/>
    </font>
    <font>
      <b/>
      <vertAlign val="subscript"/>
      <sz val="14"/>
      <color indexed="9"/>
      <name val="Arial"/>
      <family val="2"/>
    </font>
    <font>
      <vertAlign val="subscript"/>
      <sz val="14"/>
      <color indexed="8"/>
      <name val="Arial"/>
      <family val="2"/>
    </font>
    <font>
      <sz val="14"/>
      <color rgb="FFFF0000"/>
      <name val="Arial"/>
      <family val="2"/>
    </font>
    <font>
      <sz val="8"/>
      <color indexed="8"/>
      <name val="Arial"/>
      <family val="2"/>
    </font>
    <font>
      <sz val="11"/>
      <color theme="1"/>
      <name val="ＭＳ Ｐゴシック"/>
      <family val="2"/>
      <charset val="128"/>
      <scheme val="minor"/>
    </font>
    <font>
      <sz val="9"/>
      <color indexed="8"/>
      <name val="Arial"/>
      <family val="2"/>
    </font>
    <font>
      <sz val="14"/>
      <name val="Arial"/>
      <family val="2"/>
    </font>
    <font>
      <sz val="10"/>
      <name val="Arial"/>
      <family val="2"/>
    </font>
    <font>
      <sz val="12"/>
      <name val="Arial"/>
      <family val="2"/>
    </font>
    <font>
      <sz val="8"/>
      <name val="Arial"/>
      <family val="2"/>
    </font>
    <font>
      <sz val="14"/>
      <name val="ＭＳ Ｐゴシック"/>
      <family val="3"/>
      <charset val="128"/>
    </font>
    <font>
      <sz val="9"/>
      <name val="Arial"/>
      <family val="2"/>
    </font>
    <font>
      <sz val="11"/>
      <color rgb="FFFF0000"/>
      <name val="Arial"/>
      <family val="2"/>
    </font>
    <font>
      <sz val="11"/>
      <color rgb="FFFF0000"/>
      <name val="ＭＳ Ｐゴシック"/>
      <family val="3"/>
      <charset val="128"/>
    </font>
    <font>
      <sz val="14"/>
      <color theme="1"/>
      <name val="Arial"/>
      <family val="2"/>
    </font>
  </fonts>
  <fills count="9">
    <fill>
      <patternFill patternType="none"/>
    </fill>
    <fill>
      <patternFill patternType="gray125"/>
    </fill>
    <fill>
      <patternFill patternType="solid">
        <fgColor indexed="56"/>
        <bgColor indexed="64"/>
      </patternFill>
    </fill>
    <fill>
      <patternFill patternType="solid">
        <fgColor indexed="45"/>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indexed="18"/>
        <bgColor indexed="64"/>
      </patternFill>
    </fill>
    <fill>
      <patternFill patternType="solid">
        <fgColor rgb="FFCCCCFF"/>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medium">
        <color indexed="60"/>
      </left>
      <right style="medium">
        <color indexed="60"/>
      </right>
      <top style="medium">
        <color indexed="60"/>
      </top>
      <bottom style="medium">
        <color indexed="60"/>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style="thin">
        <color indexed="23"/>
      </left>
      <right style="thin">
        <color indexed="23"/>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23"/>
      </right>
      <top/>
      <bottom style="thin">
        <color indexed="23"/>
      </bottom>
      <diagonal/>
    </border>
    <border>
      <left style="thin">
        <color indexed="23"/>
      </left>
      <right style="medium">
        <color indexed="64"/>
      </right>
      <top style="thin">
        <color indexed="23"/>
      </top>
      <bottom style="thin">
        <color indexed="23"/>
      </bottom>
      <diagonal/>
    </border>
    <border>
      <left style="medium">
        <color indexed="64"/>
      </left>
      <right/>
      <top/>
      <bottom/>
      <diagonal/>
    </border>
    <border>
      <left/>
      <right style="medium">
        <color indexed="64"/>
      </right>
      <top/>
      <bottom/>
      <diagonal/>
    </border>
    <border>
      <left style="medium">
        <color indexed="64"/>
      </left>
      <right style="thin">
        <color indexed="23"/>
      </right>
      <top/>
      <bottom/>
      <diagonal/>
    </border>
    <border>
      <left style="thin">
        <color indexed="23"/>
      </left>
      <right/>
      <top/>
      <bottom/>
      <diagonal/>
    </border>
    <border>
      <left/>
      <right/>
      <top style="thin">
        <color indexed="23"/>
      </top>
      <bottom style="thin">
        <color indexed="23"/>
      </bottom>
      <diagonal/>
    </border>
    <border>
      <left style="thin">
        <color indexed="64"/>
      </left>
      <right/>
      <top style="thin">
        <color indexed="64"/>
      </top>
      <bottom style="thin">
        <color indexed="64"/>
      </bottom>
      <diagonal/>
    </border>
    <border>
      <left style="thin">
        <color indexed="23"/>
      </left>
      <right/>
      <top/>
      <bottom style="thin">
        <color indexed="23"/>
      </bottom>
      <diagonal/>
    </border>
    <border>
      <left/>
      <right style="thin">
        <color indexed="23"/>
      </right>
      <top/>
      <bottom style="thin">
        <color indexed="23"/>
      </bottom>
      <diagonal/>
    </border>
    <border>
      <left/>
      <right/>
      <top style="medium">
        <color indexed="64"/>
      </top>
      <bottom style="thin">
        <color indexed="23"/>
      </bottom>
      <diagonal/>
    </border>
    <border>
      <left/>
      <right/>
      <top/>
      <bottom style="thin">
        <color indexed="23"/>
      </bottom>
      <diagonal/>
    </border>
    <border>
      <left/>
      <right style="medium">
        <color indexed="64"/>
      </right>
      <top/>
      <bottom style="thin">
        <color indexed="23"/>
      </bottom>
      <diagonal/>
    </border>
    <border>
      <left style="thin">
        <color indexed="23"/>
      </left>
      <right/>
      <top style="thin">
        <color indexed="23"/>
      </top>
      <bottom style="medium">
        <color indexed="10"/>
      </bottom>
      <diagonal/>
    </border>
    <border>
      <left/>
      <right style="thin">
        <color indexed="23"/>
      </right>
      <top style="thin">
        <color indexed="23"/>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64"/>
      </left>
      <right/>
      <top/>
      <bottom style="thin">
        <color rgb="FF808080"/>
      </bottom>
      <diagonal/>
    </border>
    <border>
      <left style="thin">
        <color indexed="23"/>
      </left>
      <right style="thin">
        <color indexed="23"/>
      </right>
      <top/>
      <bottom style="thin">
        <color rgb="FF808080"/>
      </bottom>
      <diagonal/>
    </border>
    <border>
      <left/>
      <right/>
      <top style="thin">
        <color indexed="23"/>
      </top>
      <bottom/>
      <diagonal/>
    </border>
    <border>
      <left/>
      <right/>
      <top style="thin">
        <color indexed="64"/>
      </top>
      <bottom style="thin">
        <color indexed="64"/>
      </bottom>
      <diagonal/>
    </border>
    <border>
      <left/>
      <right style="thin">
        <color indexed="23"/>
      </right>
      <top style="thin">
        <color indexed="23"/>
      </top>
      <bottom/>
      <diagonal/>
    </border>
  </borders>
  <cellStyleXfs count="3">
    <xf numFmtId="0" fontId="0" fillId="0" borderId="0">
      <alignment vertical="center"/>
    </xf>
    <xf numFmtId="38" fontId="1" fillId="0" borderId="0" applyFont="0" applyFill="0" applyBorder="0" applyAlignment="0" applyProtection="0">
      <alignment vertical="center"/>
    </xf>
    <xf numFmtId="0" fontId="23" fillId="0" borderId="0">
      <alignment vertical="center"/>
    </xf>
  </cellStyleXfs>
  <cellXfs count="180">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2" borderId="0" xfId="0" applyFont="1" applyFill="1" applyBorder="1">
      <alignment vertical="center"/>
    </xf>
    <xf numFmtId="0" fontId="3" fillId="0" borderId="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lignment vertical="center"/>
    </xf>
    <xf numFmtId="0" fontId="3" fillId="4" borderId="0" xfId="0" applyFont="1" applyFill="1" applyBorder="1">
      <alignment vertical="center"/>
    </xf>
    <xf numFmtId="0" fontId="6" fillId="2" borderId="0" xfId="0" applyFont="1" applyFill="1" applyBorder="1">
      <alignment vertical="center"/>
    </xf>
    <xf numFmtId="0" fontId="6" fillId="2" borderId="0" xfId="0" applyFont="1" applyFill="1" applyBorder="1" applyAlignment="1">
      <alignment horizontal="center" vertical="center"/>
    </xf>
    <xf numFmtId="0" fontId="7" fillId="0" borderId="0" xfId="0" applyFont="1">
      <alignment vertical="center"/>
    </xf>
    <xf numFmtId="0" fontId="3" fillId="0" borderId="0" xfId="0" applyFont="1" applyBorder="1">
      <alignment vertical="center"/>
    </xf>
    <xf numFmtId="0" fontId="7" fillId="0" borderId="0" xfId="0" applyFont="1" applyFill="1" applyBorder="1">
      <alignment vertical="center"/>
    </xf>
    <xf numFmtId="0" fontId="3" fillId="0" borderId="0" xfId="0" applyFont="1" applyAlignment="1">
      <alignment horizontal="center" vertical="center"/>
    </xf>
    <xf numFmtId="0" fontId="3" fillId="5" borderId="3" xfId="0" applyFont="1" applyFill="1" applyBorder="1">
      <alignment vertical="center"/>
    </xf>
    <xf numFmtId="0" fontId="3" fillId="5" borderId="4" xfId="0" applyFont="1" applyFill="1" applyBorder="1">
      <alignment vertical="center"/>
    </xf>
    <xf numFmtId="0" fontId="3" fillId="5" borderId="5" xfId="0" applyFont="1" applyFill="1" applyBorder="1">
      <alignment vertical="center"/>
    </xf>
    <xf numFmtId="0" fontId="3" fillId="0" borderId="5" xfId="0" applyFont="1" applyBorder="1">
      <alignment vertical="center"/>
    </xf>
    <xf numFmtId="0" fontId="3" fillId="2" borderId="1" xfId="0" applyFont="1" applyFill="1" applyBorder="1">
      <alignment vertical="center"/>
    </xf>
    <xf numFmtId="0" fontId="3" fillId="2" borderId="4" xfId="0" applyFont="1" applyFill="1" applyBorder="1">
      <alignment vertical="center"/>
    </xf>
    <xf numFmtId="0" fontId="6" fillId="2" borderId="5" xfId="0" applyFont="1" applyFill="1" applyBorder="1">
      <alignment vertical="center"/>
    </xf>
    <xf numFmtId="0" fontId="6" fillId="2" borderId="3" xfId="0" applyFont="1" applyFill="1" applyBorder="1">
      <alignment vertical="center"/>
    </xf>
    <xf numFmtId="0" fontId="6" fillId="2" borderId="1" xfId="0" applyFont="1" applyFill="1" applyBorder="1">
      <alignment vertical="center"/>
    </xf>
    <xf numFmtId="0" fontId="3" fillId="5" borderId="1" xfId="0" applyFont="1" applyFill="1" applyBorder="1">
      <alignment vertical="center"/>
    </xf>
    <xf numFmtId="0" fontId="3" fillId="5" borderId="7" xfId="0" applyFont="1" applyFill="1" applyBorder="1" applyAlignment="1">
      <alignment vertical="center"/>
    </xf>
    <xf numFmtId="0" fontId="3" fillId="5" borderId="1" xfId="0" applyFont="1" applyFill="1" applyBorder="1" applyAlignment="1">
      <alignment vertical="center"/>
    </xf>
    <xf numFmtId="0" fontId="3" fillId="5" borderId="9" xfId="0" applyFont="1" applyFill="1" applyBorder="1">
      <alignment vertical="center"/>
    </xf>
    <xf numFmtId="0" fontId="3" fillId="0" borderId="3" xfId="0" applyFont="1" applyFill="1" applyBorder="1">
      <alignment vertical="center"/>
    </xf>
    <xf numFmtId="0" fontId="3" fillId="0" borderId="1" xfId="0" applyFont="1" applyFill="1" applyBorder="1">
      <alignment vertical="center"/>
    </xf>
    <xf numFmtId="0" fontId="4" fillId="6" borderId="9" xfId="0" applyFont="1" applyFill="1" applyBorder="1">
      <alignment vertical="center"/>
    </xf>
    <xf numFmtId="0" fontId="4" fillId="6" borderId="5" xfId="0" applyFont="1" applyFill="1" applyBorder="1">
      <alignment vertical="center"/>
    </xf>
    <xf numFmtId="0" fontId="6" fillId="2" borderId="10" xfId="0" applyFont="1" applyFill="1" applyBorder="1">
      <alignment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shrinkToFit="1"/>
    </xf>
    <xf numFmtId="0" fontId="3" fillId="2" borderId="13" xfId="0" applyFont="1" applyFill="1" applyBorder="1">
      <alignment vertical="center"/>
    </xf>
    <xf numFmtId="0" fontId="3" fillId="0" borderId="14" xfId="0" applyFont="1" applyFill="1" applyBorder="1" applyAlignment="1">
      <alignment horizontal="center" vertical="center"/>
    </xf>
    <xf numFmtId="0" fontId="6" fillId="2" borderId="15" xfId="0" applyFont="1" applyFill="1" applyBorder="1">
      <alignment vertical="center"/>
    </xf>
    <xf numFmtId="0" fontId="6" fillId="2" borderId="14" xfId="0" applyFont="1" applyFill="1" applyBorder="1" applyAlignment="1">
      <alignment horizontal="center" vertical="center"/>
    </xf>
    <xf numFmtId="0" fontId="3" fillId="0" borderId="14" xfId="0" applyFont="1" applyBorder="1" applyAlignment="1">
      <alignment horizontal="center" vertical="center"/>
    </xf>
    <xf numFmtId="0" fontId="3" fillId="2" borderId="15" xfId="0" applyFont="1" applyFill="1" applyBorder="1">
      <alignment vertical="center"/>
    </xf>
    <xf numFmtId="0" fontId="4" fillId="0" borderId="14" xfId="0" applyFont="1" applyFill="1" applyBorder="1" applyAlignment="1">
      <alignment horizontal="center" vertical="center"/>
    </xf>
    <xf numFmtId="0" fontId="6" fillId="2" borderId="16" xfId="0" applyFont="1" applyFill="1" applyBorder="1" applyAlignment="1">
      <alignment horizontal="center" vertical="center"/>
    </xf>
    <xf numFmtId="0" fontId="3" fillId="2" borderId="17"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8" fillId="0" borderId="0" xfId="0" applyFont="1" applyFill="1" applyBorder="1">
      <alignment vertical="center"/>
    </xf>
    <xf numFmtId="0" fontId="3" fillId="0" borderId="1" xfId="0" applyFont="1" applyFill="1" applyBorder="1" applyAlignment="1">
      <alignment horizontal="left" vertical="center"/>
    </xf>
    <xf numFmtId="0" fontId="8" fillId="0" borderId="1" xfId="0" applyFont="1" applyFill="1" applyBorder="1" applyAlignment="1">
      <alignment horizontal="left" vertical="center"/>
    </xf>
    <xf numFmtId="0" fontId="3" fillId="5" borderId="18" xfId="0" applyFont="1" applyFill="1" applyBorder="1">
      <alignment vertical="center"/>
    </xf>
    <xf numFmtId="0" fontId="3" fillId="6" borderId="4" xfId="0" applyFont="1" applyFill="1" applyBorder="1">
      <alignment vertical="center"/>
    </xf>
    <xf numFmtId="0" fontId="3" fillId="6" borderId="19" xfId="0" applyFont="1" applyFill="1" applyBorder="1">
      <alignment vertical="center"/>
    </xf>
    <xf numFmtId="0" fontId="3" fillId="6" borderId="5" xfId="0" applyFont="1" applyFill="1" applyBorder="1">
      <alignment vertical="center"/>
    </xf>
    <xf numFmtId="0" fontId="3" fillId="0" borderId="1" xfId="0" applyFont="1" applyBorder="1" applyAlignment="1">
      <alignment horizontal="left" vertical="center"/>
    </xf>
    <xf numFmtId="0" fontId="3" fillId="0" borderId="4" xfId="0" applyFont="1" applyBorder="1" applyAlignment="1">
      <alignment horizontal="center" vertical="center"/>
    </xf>
    <xf numFmtId="0" fontId="8" fillId="0" borderId="0" xfId="0" applyFont="1" applyFill="1" applyBorder="1" applyAlignment="1">
      <alignment horizontal="left" vertical="center"/>
    </xf>
    <xf numFmtId="0" fontId="3" fillId="3" borderId="20" xfId="0" applyFont="1" applyFill="1" applyBorder="1">
      <alignment vertical="center"/>
    </xf>
    <xf numFmtId="0" fontId="3" fillId="0" borderId="0" xfId="0" applyFont="1" applyAlignment="1">
      <alignment vertical="center" wrapText="1"/>
    </xf>
    <xf numFmtId="38" fontId="3" fillId="0" borderId="0" xfId="1" applyFont="1">
      <alignment vertical="center"/>
    </xf>
    <xf numFmtId="0" fontId="6" fillId="2" borderId="0" xfId="0" applyFont="1" applyFill="1" applyAlignment="1">
      <alignment vertical="center"/>
    </xf>
    <xf numFmtId="0" fontId="3" fillId="0" borderId="0" xfId="0" applyFont="1" applyFill="1" applyBorder="1" applyAlignment="1">
      <alignment horizontal="left" vertical="center" wrapText="1"/>
    </xf>
    <xf numFmtId="0" fontId="9" fillId="0" borderId="0" xfId="0" applyFont="1">
      <alignment vertical="center"/>
    </xf>
    <xf numFmtId="0" fontId="6" fillId="2" borderId="0" xfId="0" applyFont="1" applyFill="1" applyAlignment="1">
      <alignment horizontal="right" vertical="center"/>
    </xf>
    <xf numFmtId="0" fontId="3" fillId="0" borderId="0" xfId="0" applyFont="1" applyAlignment="1">
      <alignment horizontal="right" vertical="center"/>
    </xf>
    <xf numFmtId="0" fontId="3" fillId="5" borderId="21" xfId="0" applyFont="1" applyFill="1" applyBorder="1">
      <alignment vertical="center"/>
    </xf>
    <xf numFmtId="0" fontId="3" fillId="5" borderId="22" xfId="0" applyFont="1" applyFill="1" applyBorder="1">
      <alignment vertical="center"/>
    </xf>
    <xf numFmtId="0" fontId="3" fillId="0" borderId="21" xfId="0" applyFont="1" applyBorder="1">
      <alignment vertical="center"/>
    </xf>
    <xf numFmtId="0" fontId="3" fillId="2" borderId="23" xfId="0" applyFont="1" applyFill="1" applyBorder="1">
      <alignment vertical="center"/>
    </xf>
    <xf numFmtId="0" fontId="6" fillId="2" borderId="23" xfId="0" applyFont="1" applyFill="1" applyBorder="1">
      <alignment vertical="center"/>
    </xf>
    <xf numFmtId="0" fontId="6" fillId="2" borderId="23" xfId="0" applyFont="1" applyFill="1" applyBorder="1" applyAlignment="1">
      <alignment horizontal="center" vertical="center"/>
    </xf>
    <xf numFmtId="0" fontId="3" fillId="5" borderId="0" xfId="0" applyFont="1" applyFill="1" applyBorder="1">
      <alignment vertical="center"/>
    </xf>
    <xf numFmtId="0" fontId="6" fillId="2" borderId="19" xfId="0" applyFont="1" applyFill="1" applyBorder="1">
      <alignment vertical="center"/>
    </xf>
    <xf numFmtId="0" fontId="3" fillId="2" borderId="19" xfId="0" applyFont="1" applyFill="1" applyBorder="1">
      <alignment vertical="center"/>
    </xf>
    <xf numFmtId="0" fontId="6" fillId="2" borderId="21" xfId="0" applyFont="1" applyFill="1" applyBorder="1">
      <alignment vertical="center"/>
    </xf>
    <xf numFmtId="0" fontId="6" fillId="2" borderId="24" xfId="0" applyFont="1" applyFill="1" applyBorder="1" applyAlignment="1">
      <alignment horizontal="center" vertical="center"/>
    </xf>
    <xf numFmtId="0" fontId="6" fillId="2" borderId="24" xfId="0" applyFont="1" applyFill="1" applyBorder="1">
      <alignment vertical="center"/>
    </xf>
    <xf numFmtId="0" fontId="6" fillId="2" borderId="25" xfId="0" applyFont="1" applyFill="1" applyBorder="1" applyAlignment="1">
      <alignment horizontal="center" vertical="center"/>
    </xf>
    <xf numFmtId="0" fontId="12" fillId="2" borderId="0" xfId="0" applyFont="1" applyFill="1" applyAlignment="1">
      <alignment vertical="center"/>
    </xf>
    <xf numFmtId="0" fontId="13" fillId="0" borderId="0" xfId="0" applyFont="1" applyFill="1" applyBorder="1">
      <alignment vertical="center"/>
    </xf>
    <xf numFmtId="0" fontId="13" fillId="0" borderId="0" xfId="0" applyFont="1">
      <alignment vertical="center"/>
    </xf>
    <xf numFmtId="0" fontId="10" fillId="7" borderId="1" xfId="0" applyFont="1" applyFill="1" applyBorder="1" applyAlignment="1">
      <alignment horizontal="center" vertical="center" wrapText="1"/>
    </xf>
    <xf numFmtId="0" fontId="16" fillId="0" borderId="1" xfId="0" applyFont="1" applyFill="1" applyBorder="1">
      <alignment vertical="center"/>
    </xf>
    <xf numFmtId="0" fontId="21" fillId="6" borderId="1" xfId="0" applyFont="1" applyFill="1" applyBorder="1">
      <alignment vertical="center"/>
    </xf>
    <xf numFmtId="0" fontId="21" fillId="6" borderId="1" xfId="0" applyFont="1" applyFill="1" applyBorder="1" applyAlignment="1">
      <alignment vertical="center" wrapText="1"/>
    </xf>
    <xf numFmtId="38" fontId="17" fillId="4" borderId="1" xfId="1" applyFont="1" applyFill="1" applyBorder="1">
      <alignment vertical="center"/>
    </xf>
    <xf numFmtId="0" fontId="17" fillId="0" borderId="1" xfId="0" applyFont="1" applyFill="1" applyBorder="1" applyAlignment="1">
      <alignment vertical="center" wrapText="1"/>
    </xf>
    <xf numFmtId="0" fontId="17" fillId="4" borderId="1" xfId="0" applyFont="1" applyFill="1" applyBorder="1" applyAlignment="1">
      <alignment vertical="center" wrapText="1"/>
    </xf>
    <xf numFmtId="0" fontId="17" fillId="0" borderId="1" xfId="0" applyFont="1" applyFill="1" applyBorder="1">
      <alignment vertical="center"/>
    </xf>
    <xf numFmtId="0" fontId="10" fillId="7" borderId="1" xfId="0" applyFont="1" applyFill="1" applyBorder="1" applyAlignment="1">
      <alignment horizontal="center" vertical="center"/>
    </xf>
    <xf numFmtId="0" fontId="18" fillId="6" borderId="5" xfId="0" applyFont="1" applyFill="1" applyBorder="1">
      <alignment vertical="center"/>
    </xf>
    <xf numFmtId="0" fontId="8" fillId="0" borderId="1" xfId="0" applyFont="1" applyFill="1" applyBorder="1">
      <alignment vertical="center"/>
    </xf>
    <xf numFmtId="0" fontId="3" fillId="2" borderId="30" xfId="0" applyFont="1" applyFill="1" applyBorder="1">
      <alignment vertical="center"/>
    </xf>
    <xf numFmtId="0" fontId="3" fillId="5" borderId="31" xfId="0" applyFont="1" applyFill="1" applyBorder="1">
      <alignment vertical="center"/>
    </xf>
    <xf numFmtId="0" fontId="4" fillId="6" borderId="31" xfId="0" applyFont="1" applyFill="1" applyBorder="1">
      <alignment vertical="center"/>
    </xf>
    <xf numFmtId="0" fontId="3" fillId="6" borderId="8" xfId="0" applyFont="1" applyFill="1" applyBorder="1">
      <alignment vertical="center"/>
    </xf>
    <xf numFmtId="0" fontId="4" fillId="6" borderId="19" xfId="0" applyFont="1" applyFill="1" applyBorder="1">
      <alignment vertical="center"/>
    </xf>
    <xf numFmtId="0" fontId="3" fillId="5" borderId="32" xfId="0" applyFont="1" applyFill="1" applyBorder="1">
      <alignment vertical="center"/>
    </xf>
    <xf numFmtId="0" fontId="3" fillId="5" borderId="19" xfId="0" applyFont="1" applyFill="1" applyBorder="1">
      <alignment vertical="center"/>
    </xf>
    <xf numFmtId="176" fontId="21" fillId="6" borderId="1" xfId="0" quotePrefix="1" applyNumberFormat="1" applyFont="1" applyFill="1" applyBorder="1" applyAlignment="1">
      <alignment horizontal="center" vertical="center"/>
    </xf>
    <xf numFmtId="38" fontId="3" fillId="0" borderId="6" xfId="1" applyFont="1" applyBorder="1">
      <alignment vertical="center"/>
    </xf>
    <xf numFmtId="38" fontId="3" fillId="0" borderId="1" xfId="1" applyFont="1" applyFill="1" applyBorder="1">
      <alignment vertical="center"/>
    </xf>
    <xf numFmtId="0" fontId="3" fillId="0" borderId="33" xfId="0" applyFont="1" applyFill="1" applyBorder="1">
      <alignment vertical="center"/>
    </xf>
    <xf numFmtId="38" fontId="3" fillId="0" borderId="33" xfId="1" applyFont="1" applyFill="1" applyBorder="1">
      <alignment vertical="center"/>
    </xf>
    <xf numFmtId="0" fontId="21" fillId="8" borderId="1" xfId="0" applyFont="1" applyFill="1" applyBorder="1">
      <alignment vertical="center"/>
    </xf>
    <xf numFmtId="0" fontId="22" fillId="0" borderId="14" xfId="0" applyFont="1" applyFill="1" applyBorder="1" applyAlignment="1">
      <alignment horizontal="center" vertical="center"/>
    </xf>
    <xf numFmtId="0" fontId="21" fillId="6" borderId="1" xfId="0" applyFont="1" applyFill="1" applyBorder="1" applyAlignment="1">
      <alignmen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 fillId="0" borderId="0" xfId="0" applyFont="1" applyFill="1" applyBorder="1" applyAlignment="1">
      <alignment horizontal="center" vertical="center"/>
    </xf>
    <xf numFmtId="0" fontId="1" fillId="3" borderId="20" xfId="0" applyFont="1" applyFill="1" applyBorder="1">
      <alignment vertical="center"/>
    </xf>
    <xf numFmtId="0" fontId="1" fillId="0" borderId="0" xfId="0" applyFont="1" applyAlignment="1">
      <alignment horizontal="left" vertical="center"/>
    </xf>
    <xf numFmtId="0" fontId="1" fillId="0" borderId="0" xfId="0" applyFont="1">
      <alignment vertical="center"/>
    </xf>
    <xf numFmtId="178" fontId="8" fillId="0" borderId="1" xfId="0" applyNumberFormat="1" applyFont="1" applyFill="1" applyBorder="1">
      <alignment vertical="center"/>
    </xf>
    <xf numFmtId="177" fontId="3" fillId="3" borderId="2" xfId="1" applyNumberFormat="1" applyFont="1" applyFill="1" applyBorder="1">
      <alignment vertical="center"/>
    </xf>
    <xf numFmtId="0" fontId="1" fillId="0" borderId="0" xfId="0" applyFont="1" applyAlignment="1">
      <alignment vertical="center"/>
    </xf>
    <xf numFmtId="2" fontId="3" fillId="3" borderId="2" xfId="0" applyNumberFormat="1" applyFont="1" applyFill="1" applyBorder="1">
      <alignment vertical="center"/>
    </xf>
    <xf numFmtId="38" fontId="3" fillId="0" borderId="0" xfId="0" applyNumberFormat="1" applyFont="1">
      <alignment vertical="center"/>
    </xf>
    <xf numFmtId="179" fontId="3" fillId="3" borderId="2" xfId="0" applyNumberFormat="1" applyFont="1" applyFill="1" applyBorder="1">
      <alignment vertical="center"/>
    </xf>
    <xf numFmtId="176" fontId="25" fillId="6" borderId="1" xfId="0" quotePrefix="1" applyNumberFormat="1" applyFont="1" applyFill="1" applyBorder="1" applyAlignment="1">
      <alignment horizontal="center" vertical="center"/>
    </xf>
    <xf numFmtId="0" fontId="25" fillId="6" borderId="1" xfId="0" applyFont="1" applyFill="1" applyBorder="1">
      <alignment vertical="center"/>
    </xf>
    <xf numFmtId="0" fontId="25" fillId="6" borderId="1" xfId="0" applyFont="1" applyFill="1" applyBorder="1" applyAlignment="1">
      <alignment vertical="center" wrapText="1"/>
    </xf>
    <xf numFmtId="38" fontId="25" fillId="4" borderId="1" xfId="1" applyFont="1" applyFill="1" applyBorder="1">
      <alignment vertical="center"/>
    </xf>
    <xf numFmtId="0" fontId="25" fillId="0" borderId="1" xfId="0" applyFont="1" applyFill="1" applyBorder="1" applyAlignment="1">
      <alignment vertical="center" wrapText="1"/>
    </xf>
    <xf numFmtId="0" fontId="25" fillId="4" borderId="1" xfId="0" applyFont="1" applyFill="1" applyBorder="1" applyAlignment="1">
      <alignment vertical="center" wrapText="1"/>
    </xf>
    <xf numFmtId="38" fontId="25" fillId="4" borderId="1" xfId="1" applyFont="1" applyFill="1" applyBorder="1" applyAlignment="1">
      <alignment vertical="center" wrapText="1"/>
    </xf>
    <xf numFmtId="0" fontId="25" fillId="8" borderId="19" xfId="0" applyFont="1" applyFill="1" applyBorder="1" applyAlignment="1">
      <alignment vertical="center" wrapText="1"/>
    </xf>
    <xf numFmtId="0" fontId="25" fillId="0" borderId="1" xfId="0" applyFont="1" applyFill="1" applyBorder="1">
      <alignment vertical="center"/>
    </xf>
    <xf numFmtId="0" fontId="25" fillId="8" borderId="1" xfId="0" applyFont="1" applyFill="1" applyBorder="1">
      <alignment vertical="center"/>
    </xf>
    <xf numFmtId="0" fontId="25" fillId="0" borderId="1" xfId="0" applyFont="1" applyBorder="1">
      <alignment vertical="center"/>
    </xf>
    <xf numFmtId="0" fontId="25" fillId="0" borderId="1" xfId="0" applyFont="1" applyBorder="1" applyAlignment="1">
      <alignment horizontal="center" vertical="center" wrapText="1"/>
    </xf>
    <xf numFmtId="0" fontId="29" fillId="6" borderId="1" xfId="0" applyFont="1" applyFill="1" applyBorder="1">
      <alignment vertical="center"/>
    </xf>
    <xf numFmtId="38" fontId="8" fillId="4" borderId="1" xfId="1" applyFont="1" applyFill="1" applyBorder="1" applyAlignment="1">
      <alignment vertical="center" wrapText="1"/>
    </xf>
    <xf numFmtId="0" fontId="27" fillId="6" borderId="1" xfId="0" applyFont="1" applyFill="1" applyBorder="1" applyAlignment="1">
      <alignment vertical="center" wrapText="1"/>
    </xf>
    <xf numFmtId="0" fontId="21" fillId="0" borderId="1" xfId="0" applyFont="1" applyBorder="1">
      <alignment vertical="center"/>
    </xf>
    <xf numFmtId="177" fontId="21" fillId="4" borderId="1" xfId="1" applyNumberFormat="1" applyFont="1" applyFill="1" applyBorder="1">
      <alignment vertical="center"/>
    </xf>
    <xf numFmtId="0" fontId="31" fillId="0" borderId="0" xfId="0" applyFont="1">
      <alignment vertical="center"/>
    </xf>
    <xf numFmtId="38" fontId="21" fillId="4" borderId="1" xfId="1" applyFont="1" applyFill="1" applyBorder="1">
      <alignment vertical="center"/>
    </xf>
    <xf numFmtId="0" fontId="32" fillId="0" borderId="0" xfId="0" applyFont="1">
      <alignment vertical="center"/>
    </xf>
    <xf numFmtId="0" fontId="33" fillId="0" borderId="1" xfId="0" applyFont="1" applyBorder="1">
      <alignment vertical="center"/>
    </xf>
    <xf numFmtId="0" fontId="31" fillId="0" borderId="0" xfId="0" applyFont="1" applyAlignment="1">
      <alignment horizontal="left" vertical="center"/>
    </xf>
    <xf numFmtId="0" fontId="16" fillId="0" borderId="1" xfId="0" applyFont="1" applyFill="1" applyBorder="1" applyAlignment="1">
      <alignment vertical="center" wrapText="1"/>
    </xf>
    <xf numFmtId="0" fontId="10" fillId="7" borderId="1" xfId="0" applyFont="1" applyFill="1" applyBorder="1" applyAlignment="1">
      <alignment horizontal="center" vertical="center" wrapText="1"/>
    </xf>
    <xf numFmtId="0" fontId="10" fillId="7" borderId="26" xfId="0" applyFont="1" applyFill="1" applyBorder="1" applyAlignment="1">
      <alignment horizontal="center" vertical="center"/>
    </xf>
    <xf numFmtId="0" fontId="10" fillId="7" borderId="27" xfId="0" applyFont="1" applyFill="1" applyBorder="1" applyAlignment="1">
      <alignment horizontal="center" vertical="center"/>
    </xf>
    <xf numFmtId="38" fontId="17" fillId="4" borderId="28" xfId="1" applyFont="1" applyFill="1" applyBorder="1" applyAlignment="1">
      <alignment horizontal="right" vertical="center"/>
    </xf>
    <xf numFmtId="38" fontId="17" fillId="4" borderId="29" xfId="1" applyFont="1" applyFill="1" applyBorder="1" applyAlignment="1">
      <alignment horizontal="right" vertical="center"/>
    </xf>
    <xf numFmtId="0" fontId="25" fillId="6" borderId="1" xfId="0" applyFont="1" applyFill="1" applyBorder="1" applyAlignment="1">
      <alignment horizontal="left" vertical="center" wrapText="1"/>
    </xf>
    <xf numFmtId="0" fontId="25" fillId="6" borderId="4" xfId="0" applyFont="1" applyFill="1" applyBorder="1" applyAlignment="1">
      <alignment horizontal="left" vertical="center" wrapText="1"/>
    </xf>
    <xf numFmtId="0" fontId="25" fillId="6" borderId="5" xfId="0" applyFont="1" applyFill="1" applyBorder="1" applyAlignment="1">
      <alignment horizontal="left" vertical="center" wrapText="1"/>
    </xf>
    <xf numFmtId="0" fontId="25" fillId="6" borderId="1" xfId="0" applyFont="1" applyFill="1" applyBorder="1" applyAlignment="1">
      <alignment vertical="center" wrapText="1"/>
    </xf>
    <xf numFmtId="0" fontId="18" fillId="0" borderId="1" xfId="0" applyFont="1" applyBorder="1" applyAlignment="1">
      <alignment horizontal="left" vertical="center" wrapText="1"/>
    </xf>
    <xf numFmtId="0" fontId="25" fillId="0" borderId="4" xfId="0" applyFont="1" applyBorder="1" applyAlignment="1">
      <alignment horizontal="left" vertical="center" wrapText="1"/>
    </xf>
    <xf numFmtId="0" fontId="25" fillId="0" borderId="19" xfId="0" applyFont="1" applyBorder="1" applyAlignment="1">
      <alignment horizontal="left" vertical="center" wrapText="1"/>
    </xf>
    <xf numFmtId="0" fontId="25" fillId="0" borderId="5" xfId="0" applyFont="1" applyBorder="1" applyAlignment="1">
      <alignment horizontal="left" vertical="center" wrapText="1"/>
    </xf>
    <xf numFmtId="0" fontId="25" fillId="0" borderId="4" xfId="0" applyFont="1" applyBorder="1" applyAlignment="1">
      <alignment horizontal="left" vertical="top" wrapText="1"/>
    </xf>
    <xf numFmtId="0" fontId="25" fillId="0" borderId="19" xfId="0" applyFont="1" applyBorder="1" applyAlignment="1">
      <alignment horizontal="left" vertical="top" wrapText="1"/>
    </xf>
    <xf numFmtId="0" fontId="25" fillId="0" borderId="5" xfId="0" applyFont="1" applyBorder="1" applyAlignment="1">
      <alignment horizontal="left" vertical="top"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Alignment="1">
      <alignment horizontal="left" vertical="center" wrapText="1"/>
    </xf>
    <xf numFmtId="0" fontId="32" fillId="0" borderId="18" xfId="0" applyFont="1" applyBorder="1" applyAlignment="1">
      <alignment horizontal="left" vertical="center" wrapText="1"/>
    </xf>
    <xf numFmtId="0" fontId="32" fillId="0" borderId="0" xfId="0" applyFont="1" applyAlignment="1">
      <alignment horizontal="left" vertical="center" wrapText="1"/>
    </xf>
    <xf numFmtId="0" fontId="31" fillId="0" borderId="18" xfId="0" applyFont="1" applyBorder="1" applyAlignment="1">
      <alignment horizontal="left" vertical="center" wrapText="1"/>
    </xf>
    <xf numFmtId="0" fontId="31" fillId="0" borderId="0" xfId="0" applyFont="1" applyAlignment="1">
      <alignment horizontal="left" vertical="center" wrapText="1"/>
    </xf>
    <xf numFmtId="0" fontId="31" fillId="0" borderId="18" xfId="0" applyFont="1" applyBorder="1" applyAlignment="1">
      <alignment horizontal="left" vertical="center"/>
    </xf>
    <xf numFmtId="0" fontId="31" fillId="0" borderId="0" xfId="0" applyFont="1" applyAlignment="1">
      <alignment horizontal="left" vertical="center"/>
    </xf>
    <xf numFmtId="0" fontId="11" fillId="2" borderId="0" xfId="0" applyFont="1" applyFill="1" applyAlignment="1">
      <alignment vertical="center"/>
    </xf>
    <xf numFmtId="0" fontId="9" fillId="2" borderId="0" xfId="0" applyFont="1" applyFill="1" applyAlignment="1">
      <alignment horizontal="right" vertical="center"/>
    </xf>
    <xf numFmtId="0" fontId="11" fillId="2" borderId="0" xfId="0" applyFont="1" applyFill="1" applyAlignment="1">
      <alignment horizontal="right" vertical="center"/>
    </xf>
    <xf numFmtId="0" fontId="3" fillId="6" borderId="8"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3" fillId="6" borderId="34"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0" borderId="0" xfId="0" applyFont="1" applyFill="1" applyBorder="1" applyAlignment="1">
      <alignment horizontal="right" vertical="center"/>
    </xf>
    <xf numFmtId="0" fontId="4" fillId="0" borderId="0" xfId="0" applyFont="1" applyFill="1" applyBorder="1" applyAlignment="1">
      <alignment horizontal="right" vertical="center"/>
    </xf>
    <xf numFmtId="0" fontId="3" fillId="0" borderId="0" xfId="0" applyFont="1" applyFill="1" applyBorder="1" applyAlignment="1">
      <alignment horizontal="right" vertical="center" wrapText="1"/>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zabu\Co-Work\Users\hemmi\AppData\Roaming\Microsoft\Excel\MRV&#26041;&#27861;&#35542;_&#39640;&#24615;&#33021;&#24037;&#26989;&#28809;_&#31639;&#23450;&#12484;&#12540;&#12523;_PDD&#29992;_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J_summary"/>
      <sheetName val="contact_info"/>
      <sheetName val="1-1_Exist_default_input"/>
      <sheetName val="1-2_Exist_default_result"/>
      <sheetName val="2-1_Exist_spesific_input"/>
      <sheetName val="2-2_Exist_spesific_result"/>
      <sheetName val="3-1_Green_default_input"/>
      <sheetName val="3-2Green_default_result"/>
      <sheetName val="4-1_Green_spesific_input"/>
      <sheetName val="4-2_Green_spesific_result"/>
    </sheetNames>
    <sheetDataSet>
      <sheetData sheetId="0" refreshError="1"/>
      <sheetData sheetId="1" refreshError="1"/>
      <sheetData sheetId="2"/>
      <sheetData sheetId="3">
        <row r="22">
          <cell r="C22" t="str">
            <v>LPG</v>
          </cell>
        </row>
        <row r="23">
          <cell r="C23" t="str">
            <v>Natural gas</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38"/>
  <sheetViews>
    <sheetView showGridLines="0" topLeftCell="A27" zoomScale="70" zoomScaleNormal="70" workbookViewId="0">
      <selection activeCell="G41" sqref="G41"/>
    </sheetView>
  </sheetViews>
  <sheetFormatPr defaultRowHeight="14.25" x14ac:dyDescent="0.15"/>
  <cols>
    <col min="1" max="1" width="3.625" style="1" customWidth="1"/>
    <col min="2" max="2" width="15.625" style="1" customWidth="1"/>
    <col min="3" max="3" width="16.875" style="1" customWidth="1"/>
    <col min="4" max="4" width="32.25" style="1" customWidth="1"/>
    <col min="5" max="5" width="14.125" style="1" customWidth="1"/>
    <col min="6" max="6" width="13.125" style="1" customWidth="1"/>
    <col min="7" max="7" width="15.5" style="1" customWidth="1"/>
    <col min="8" max="8" width="21.375" style="1" customWidth="1"/>
    <col min="9" max="9" width="63.5" style="1" customWidth="1"/>
    <col min="10" max="10" width="15.75" style="1" customWidth="1"/>
    <col min="11" max="11" width="14.625" style="1" customWidth="1"/>
    <col min="12" max="16384" width="9" style="1"/>
  </cols>
  <sheetData>
    <row r="1" spans="1:19" ht="18" customHeight="1" x14ac:dyDescent="0.15">
      <c r="K1" s="63" t="s">
        <v>198</v>
      </c>
    </row>
    <row r="2" spans="1:19" ht="27.75" customHeight="1" x14ac:dyDescent="0.15">
      <c r="A2" s="77" t="s">
        <v>41</v>
      </c>
      <c r="B2" s="59"/>
      <c r="C2" s="59"/>
      <c r="D2" s="59"/>
      <c r="E2" s="59"/>
      <c r="F2" s="59"/>
      <c r="G2" s="59"/>
      <c r="H2" s="59"/>
      <c r="I2" s="59"/>
      <c r="J2" s="59"/>
      <c r="K2" s="62"/>
    </row>
    <row r="4" spans="1:19" ht="18.75" customHeight="1" x14ac:dyDescent="0.15">
      <c r="A4" s="78" t="s">
        <v>73</v>
      </c>
      <c r="B4" s="13"/>
    </row>
    <row r="5" spans="1:19" ht="18.75" customHeight="1" x14ac:dyDescent="0.15">
      <c r="A5" s="13"/>
      <c r="B5" s="80" t="s">
        <v>16</v>
      </c>
      <c r="C5" s="80" t="s">
        <v>17</v>
      </c>
      <c r="D5" s="80" t="s">
        <v>18</v>
      </c>
      <c r="E5" s="80" t="s">
        <v>19</v>
      </c>
      <c r="F5" s="80" t="s">
        <v>20</v>
      </c>
      <c r="G5" s="80" t="s">
        <v>21</v>
      </c>
      <c r="H5" s="80" t="s">
        <v>22</v>
      </c>
      <c r="I5" s="80" t="s">
        <v>23</v>
      </c>
      <c r="J5" s="80" t="s">
        <v>24</v>
      </c>
      <c r="K5" s="80" t="s">
        <v>25</v>
      </c>
    </row>
    <row r="6" spans="1:19" s="57" customFormat="1" ht="39" customHeight="1" x14ac:dyDescent="0.15">
      <c r="B6" s="80" t="s">
        <v>26</v>
      </c>
      <c r="C6" s="80" t="s">
        <v>27</v>
      </c>
      <c r="D6" s="80" t="s">
        <v>28</v>
      </c>
      <c r="E6" s="80" t="s">
        <v>29</v>
      </c>
      <c r="F6" s="80" t="s">
        <v>30</v>
      </c>
      <c r="G6" s="80" t="s">
        <v>31</v>
      </c>
      <c r="H6" s="80" t="s">
        <v>32</v>
      </c>
      <c r="I6" s="80" t="s">
        <v>33</v>
      </c>
      <c r="J6" s="80" t="s">
        <v>34</v>
      </c>
      <c r="K6" s="80" t="s">
        <v>35</v>
      </c>
    </row>
    <row r="7" spans="1:19" ht="68.25" customHeight="1" x14ac:dyDescent="0.15">
      <c r="B7" s="118">
        <v>-1</v>
      </c>
      <c r="C7" s="119" t="s">
        <v>94</v>
      </c>
      <c r="D7" s="120" t="s">
        <v>107</v>
      </c>
      <c r="E7" s="136">
        <v>41207</v>
      </c>
      <c r="F7" s="119" t="s">
        <v>44</v>
      </c>
      <c r="G7" s="122" t="s">
        <v>45</v>
      </c>
      <c r="H7" s="122" t="s">
        <v>112</v>
      </c>
      <c r="I7" s="123" t="s">
        <v>111</v>
      </c>
      <c r="J7" s="123" t="s">
        <v>82</v>
      </c>
      <c r="K7" s="123"/>
      <c r="L7" s="135" t="s">
        <v>171</v>
      </c>
    </row>
    <row r="8" spans="1:19" ht="117" customHeight="1" x14ac:dyDescent="0.15">
      <c r="B8" s="118">
        <v>-2</v>
      </c>
      <c r="C8" s="119" t="s">
        <v>46</v>
      </c>
      <c r="D8" s="120" t="s">
        <v>47</v>
      </c>
      <c r="E8" s="136">
        <v>33770</v>
      </c>
      <c r="F8" s="119" t="s">
        <v>48</v>
      </c>
      <c r="G8" s="122" t="s">
        <v>70</v>
      </c>
      <c r="H8" s="122" t="s">
        <v>72</v>
      </c>
      <c r="I8" s="123" t="s">
        <v>108</v>
      </c>
      <c r="J8" s="131" t="s">
        <v>83</v>
      </c>
      <c r="K8" s="124"/>
      <c r="L8" s="165" t="s">
        <v>183</v>
      </c>
      <c r="M8" s="166"/>
      <c r="N8" s="166"/>
      <c r="O8" s="166"/>
      <c r="P8" s="166"/>
      <c r="Q8" s="166"/>
      <c r="R8" s="166"/>
      <c r="S8" s="166"/>
    </row>
    <row r="9" spans="1:19" ht="82.5" customHeight="1" x14ac:dyDescent="0.15">
      <c r="B9" s="118">
        <v>-3</v>
      </c>
      <c r="C9" s="119" t="s">
        <v>66</v>
      </c>
      <c r="D9" s="125" t="s">
        <v>67</v>
      </c>
      <c r="E9" s="134">
        <v>17.952000000000002</v>
      </c>
      <c r="F9" s="119" t="s">
        <v>57</v>
      </c>
      <c r="G9" s="126" t="s">
        <v>69</v>
      </c>
      <c r="H9" s="126" t="s">
        <v>68</v>
      </c>
      <c r="I9" s="122" t="s">
        <v>109</v>
      </c>
      <c r="J9" s="123" t="s">
        <v>82</v>
      </c>
      <c r="K9" s="122" t="s">
        <v>110</v>
      </c>
      <c r="L9" s="135" t="s">
        <v>168</v>
      </c>
    </row>
    <row r="10" spans="1:19" ht="68.25" customHeight="1" x14ac:dyDescent="0.15">
      <c r="A10" s="12"/>
      <c r="B10" s="118">
        <v>-4</v>
      </c>
      <c r="C10" s="127" t="s">
        <v>140</v>
      </c>
      <c r="D10" s="120" t="s">
        <v>84</v>
      </c>
      <c r="E10" s="136">
        <v>215353</v>
      </c>
      <c r="F10" s="119" t="s">
        <v>78</v>
      </c>
      <c r="G10" s="126" t="s">
        <v>79</v>
      </c>
      <c r="H10" s="122" t="s">
        <v>80</v>
      </c>
      <c r="I10" s="126" t="s">
        <v>81</v>
      </c>
      <c r="J10" s="123" t="s">
        <v>82</v>
      </c>
      <c r="K10" s="126"/>
      <c r="L10" s="135" t="s">
        <v>167</v>
      </c>
    </row>
    <row r="11" spans="1:19" ht="68.25" customHeight="1" x14ac:dyDescent="0.15">
      <c r="A11" s="12"/>
      <c r="B11" s="118">
        <v>-5</v>
      </c>
      <c r="C11" s="127" t="s">
        <v>159</v>
      </c>
      <c r="D11" s="132" t="s">
        <v>125</v>
      </c>
      <c r="E11" s="121">
        <v>14400</v>
      </c>
      <c r="F11" s="119" t="s">
        <v>78</v>
      </c>
      <c r="G11" s="126" t="s">
        <v>79</v>
      </c>
      <c r="H11" s="122" t="s">
        <v>80</v>
      </c>
      <c r="I11" s="126" t="s">
        <v>81</v>
      </c>
      <c r="J11" s="123" t="s">
        <v>82</v>
      </c>
      <c r="K11" s="126"/>
      <c r="L11" s="163" t="s">
        <v>170</v>
      </c>
      <c r="M11" s="164"/>
      <c r="N11" s="164"/>
      <c r="O11" s="164"/>
      <c r="P11" s="164"/>
      <c r="Q11" s="164"/>
      <c r="R11" s="164"/>
    </row>
    <row r="12" spans="1:19" ht="86.25" customHeight="1" x14ac:dyDescent="0.15">
      <c r="A12" s="12"/>
      <c r="B12" s="118">
        <v>-6</v>
      </c>
      <c r="C12" s="127"/>
      <c r="D12" s="120"/>
      <c r="E12" s="121"/>
      <c r="F12" s="119"/>
      <c r="G12" s="122"/>
      <c r="H12" s="122"/>
      <c r="I12" s="122"/>
      <c r="J12" s="123"/>
      <c r="K12" s="126"/>
    </row>
    <row r="13" spans="1:19" ht="68.25" customHeight="1" x14ac:dyDescent="0.15">
      <c r="A13" s="12"/>
      <c r="B13" s="118"/>
      <c r="C13" s="127"/>
      <c r="D13" s="120"/>
      <c r="E13" s="121"/>
      <c r="F13" s="119"/>
      <c r="G13" s="126"/>
      <c r="H13" s="122"/>
      <c r="I13" s="126"/>
      <c r="J13" s="123"/>
      <c r="K13" s="126"/>
    </row>
    <row r="14" spans="1:19" ht="68.25" customHeight="1" x14ac:dyDescent="0.15">
      <c r="A14" s="12"/>
      <c r="B14" s="98"/>
      <c r="C14" s="103"/>
      <c r="D14" s="105"/>
      <c r="E14" s="84"/>
      <c r="F14" s="82"/>
      <c r="G14" s="87"/>
      <c r="H14" s="85"/>
      <c r="I14" s="87"/>
      <c r="J14" s="86"/>
      <c r="K14" s="87"/>
    </row>
    <row r="15" spans="1:19" ht="68.25" customHeight="1" x14ac:dyDescent="0.15">
      <c r="A15" s="12"/>
      <c r="B15" s="98"/>
      <c r="C15" s="82"/>
      <c r="D15" s="83"/>
      <c r="E15" s="84"/>
      <c r="F15" s="82"/>
      <c r="G15" s="87"/>
      <c r="H15" s="87"/>
      <c r="I15" s="87"/>
      <c r="J15" s="87"/>
      <c r="K15" s="87"/>
    </row>
    <row r="16" spans="1:19" ht="8.25" customHeight="1" x14ac:dyDescent="0.15"/>
    <row r="17" spans="1:19" ht="20.100000000000001" customHeight="1" x14ac:dyDescent="0.15">
      <c r="A17" s="78" t="s">
        <v>13</v>
      </c>
    </row>
    <row r="18" spans="1:19" ht="20.100000000000001" customHeight="1" x14ac:dyDescent="0.15">
      <c r="B18" s="80" t="s">
        <v>16</v>
      </c>
      <c r="C18" s="141" t="s">
        <v>17</v>
      </c>
      <c r="D18" s="141"/>
      <c r="E18" s="80" t="s">
        <v>18</v>
      </c>
      <c r="F18" s="80" t="s">
        <v>19</v>
      </c>
      <c r="G18" s="141" t="s">
        <v>20</v>
      </c>
      <c r="H18" s="141"/>
      <c r="I18" s="141"/>
      <c r="J18" s="141" t="s">
        <v>21</v>
      </c>
      <c r="K18" s="141"/>
    </row>
    <row r="19" spans="1:19" ht="39" customHeight="1" x14ac:dyDescent="0.15">
      <c r="B19" s="80" t="s">
        <v>27</v>
      </c>
      <c r="C19" s="141" t="s">
        <v>28</v>
      </c>
      <c r="D19" s="141"/>
      <c r="E19" s="80" t="s">
        <v>29</v>
      </c>
      <c r="F19" s="80" t="s">
        <v>30</v>
      </c>
      <c r="G19" s="141" t="s">
        <v>32</v>
      </c>
      <c r="H19" s="141"/>
      <c r="I19" s="141"/>
      <c r="J19" s="141" t="s">
        <v>35</v>
      </c>
      <c r="K19" s="141"/>
    </row>
    <row r="20" spans="1:19" ht="62.25" customHeight="1" x14ac:dyDescent="0.15">
      <c r="B20" s="120" t="s">
        <v>141</v>
      </c>
      <c r="C20" s="147" t="s">
        <v>142</v>
      </c>
      <c r="D20" s="148"/>
      <c r="E20" s="133">
        <v>9.6100000000000005E-2</v>
      </c>
      <c r="F20" s="119" t="s">
        <v>143</v>
      </c>
      <c r="G20" s="154" t="s">
        <v>166</v>
      </c>
      <c r="H20" s="155"/>
      <c r="I20" s="156"/>
      <c r="J20" s="157"/>
      <c r="K20" s="158"/>
      <c r="L20" s="111" t="s">
        <v>165</v>
      </c>
    </row>
    <row r="21" spans="1:19" ht="39" customHeight="1" x14ac:dyDescent="0.15">
      <c r="B21" s="120" t="s">
        <v>144</v>
      </c>
      <c r="C21" s="147" t="s">
        <v>67</v>
      </c>
      <c r="D21" s="148"/>
      <c r="E21" s="134">
        <v>17.952000000000002</v>
      </c>
      <c r="F21" s="119" t="s">
        <v>123</v>
      </c>
      <c r="G21" s="151" t="s">
        <v>145</v>
      </c>
      <c r="H21" s="152"/>
      <c r="I21" s="153"/>
      <c r="J21" s="159" t="s">
        <v>128</v>
      </c>
      <c r="K21" s="160"/>
      <c r="L21" s="135" t="s">
        <v>169</v>
      </c>
    </row>
    <row r="22" spans="1:19" ht="96" customHeight="1" x14ac:dyDescent="0.15">
      <c r="B22" s="120" t="s">
        <v>146</v>
      </c>
      <c r="C22" s="149" t="s">
        <v>147</v>
      </c>
      <c r="D22" s="149"/>
      <c r="E22" s="138">
        <v>0.57640000000000002</v>
      </c>
      <c r="F22" s="119" t="s">
        <v>148</v>
      </c>
      <c r="G22" s="151" t="s">
        <v>149</v>
      </c>
      <c r="H22" s="152"/>
      <c r="I22" s="153"/>
      <c r="J22" s="159" t="s">
        <v>129</v>
      </c>
      <c r="K22" s="160"/>
      <c r="L22" s="163" t="s">
        <v>175</v>
      </c>
      <c r="M22" s="164"/>
      <c r="N22" s="164"/>
      <c r="O22" s="164"/>
      <c r="P22" s="164"/>
      <c r="Q22" s="164"/>
      <c r="R22" s="164"/>
      <c r="S22" s="164"/>
    </row>
    <row r="23" spans="1:19" ht="90.75" customHeight="1" x14ac:dyDescent="0.15">
      <c r="B23" s="120" t="s">
        <v>150</v>
      </c>
      <c r="C23" s="147" t="s">
        <v>85</v>
      </c>
      <c r="D23" s="148"/>
      <c r="E23" s="133">
        <v>0.1913</v>
      </c>
      <c r="F23" s="120" t="s">
        <v>86</v>
      </c>
      <c r="G23" s="151" t="s">
        <v>176</v>
      </c>
      <c r="H23" s="152"/>
      <c r="I23" s="153"/>
      <c r="J23" s="159" t="s">
        <v>128</v>
      </c>
      <c r="K23" s="160"/>
      <c r="L23" s="135" t="s">
        <v>169</v>
      </c>
    </row>
    <row r="24" spans="1:19" ht="96" customHeight="1" x14ac:dyDescent="0.15">
      <c r="B24" s="120" t="s">
        <v>151</v>
      </c>
      <c r="C24" s="147" t="s">
        <v>88</v>
      </c>
      <c r="D24" s="148"/>
      <c r="E24" s="133">
        <v>0.16639999999999999</v>
      </c>
      <c r="F24" s="120" t="s">
        <v>87</v>
      </c>
      <c r="G24" s="151" t="s">
        <v>177</v>
      </c>
      <c r="H24" s="152"/>
      <c r="I24" s="153"/>
      <c r="J24" s="159" t="s">
        <v>128</v>
      </c>
      <c r="K24" s="160"/>
      <c r="L24" s="165" t="s">
        <v>178</v>
      </c>
      <c r="M24" s="162"/>
      <c r="N24" s="162"/>
      <c r="O24" s="162"/>
      <c r="P24" s="162"/>
      <c r="Q24" s="162"/>
      <c r="R24" s="162"/>
      <c r="S24" s="162"/>
    </row>
    <row r="25" spans="1:19" ht="79.5" customHeight="1" x14ac:dyDescent="0.15">
      <c r="B25" s="120" t="s">
        <v>152</v>
      </c>
      <c r="C25" s="147" t="s">
        <v>89</v>
      </c>
      <c r="D25" s="148"/>
      <c r="E25" s="129" t="s">
        <v>163</v>
      </c>
      <c r="F25" s="130" t="s">
        <v>113</v>
      </c>
      <c r="G25" s="151" t="s">
        <v>164</v>
      </c>
      <c r="H25" s="152"/>
      <c r="I25" s="153"/>
      <c r="J25" s="159" t="s">
        <v>91</v>
      </c>
      <c r="K25" s="160"/>
      <c r="L25" s="167" t="s">
        <v>179</v>
      </c>
      <c r="M25" s="168"/>
      <c r="N25" s="168"/>
      <c r="O25" s="168"/>
      <c r="P25" s="168"/>
      <c r="Q25" s="168"/>
      <c r="R25" s="168"/>
      <c r="S25" s="168"/>
    </row>
    <row r="26" spans="1:19" ht="79.5" customHeight="1" x14ac:dyDescent="0.15">
      <c r="B26" s="120" t="s">
        <v>153</v>
      </c>
      <c r="C26" s="147" t="s">
        <v>90</v>
      </c>
      <c r="D26" s="148"/>
      <c r="E26" s="129" t="s">
        <v>162</v>
      </c>
      <c r="F26" s="130" t="s">
        <v>113</v>
      </c>
      <c r="G26" s="151" t="s">
        <v>161</v>
      </c>
      <c r="H26" s="152"/>
      <c r="I26" s="153"/>
      <c r="J26" s="159" t="s">
        <v>91</v>
      </c>
      <c r="K26" s="160"/>
      <c r="L26" s="167" t="s">
        <v>180</v>
      </c>
      <c r="M26" s="168"/>
      <c r="N26" s="168"/>
      <c r="O26" s="168"/>
      <c r="P26" s="168"/>
      <c r="Q26" s="168"/>
      <c r="R26" s="168"/>
      <c r="S26" s="168"/>
    </row>
    <row r="27" spans="1:19" ht="92.25" customHeight="1" x14ac:dyDescent="0.15">
      <c r="B27" s="120" t="s">
        <v>154</v>
      </c>
      <c r="C27" s="147" t="s">
        <v>155</v>
      </c>
      <c r="D27" s="148"/>
      <c r="E27" s="128">
        <v>1.1000000000000001E-3</v>
      </c>
      <c r="F27" s="119" t="s">
        <v>156</v>
      </c>
      <c r="G27" s="151" t="s">
        <v>160</v>
      </c>
      <c r="H27" s="152"/>
      <c r="I27" s="153"/>
      <c r="J27" s="159"/>
      <c r="K27" s="160"/>
    </row>
    <row r="28" spans="1:19" ht="89.25" customHeight="1" x14ac:dyDescent="0.15">
      <c r="B28" s="120" t="s">
        <v>157</v>
      </c>
      <c r="C28" s="146" t="s">
        <v>93</v>
      </c>
      <c r="D28" s="146"/>
      <c r="E28" s="128">
        <v>20</v>
      </c>
      <c r="F28" s="119" t="s">
        <v>92</v>
      </c>
      <c r="G28" s="151" t="s">
        <v>181</v>
      </c>
      <c r="H28" s="152"/>
      <c r="I28" s="153"/>
      <c r="J28" s="106"/>
      <c r="K28" s="107"/>
      <c r="L28" s="161"/>
      <c r="M28" s="162"/>
      <c r="N28" s="162"/>
      <c r="O28" s="162"/>
      <c r="P28" s="162"/>
      <c r="Q28" s="162"/>
      <c r="R28" s="162"/>
      <c r="S28" s="162"/>
    </row>
    <row r="29" spans="1:19" ht="60" customHeight="1" x14ac:dyDescent="0.15">
      <c r="B29" s="120" t="s">
        <v>158</v>
      </c>
      <c r="C29" s="146" t="s">
        <v>121</v>
      </c>
      <c r="D29" s="146"/>
      <c r="E29" s="128">
        <v>15.5</v>
      </c>
      <c r="F29" s="119" t="s">
        <v>122</v>
      </c>
      <c r="G29" s="151" t="s">
        <v>126</v>
      </c>
      <c r="H29" s="152"/>
      <c r="I29" s="153"/>
      <c r="J29" s="150" t="s">
        <v>127</v>
      </c>
      <c r="K29" s="150"/>
      <c r="L29" s="163" t="s">
        <v>182</v>
      </c>
      <c r="M29" s="164"/>
      <c r="N29" s="164"/>
      <c r="O29" s="164"/>
      <c r="P29" s="164"/>
      <c r="Q29" s="164"/>
      <c r="R29" s="164"/>
      <c r="S29" s="164"/>
    </row>
    <row r="30" spans="1:19" ht="60" customHeight="1" x14ac:dyDescent="0.15"/>
    <row r="31" spans="1:19" ht="18.75" customHeight="1" x14ac:dyDescent="0.15">
      <c r="A31" s="79" t="s">
        <v>14</v>
      </c>
      <c r="B31" s="11"/>
    </row>
    <row r="32" spans="1:19" ht="21.75" thickBot="1" x14ac:dyDescent="0.2">
      <c r="B32" s="142" t="s">
        <v>39</v>
      </c>
      <c r="C32" s="143"/>
      <c r="D32" s="88" t="s">
        <v>30</v>
      </c>
    </row>
    <row r="33" spans="1:10" ht="21.75" thickBot="1" x14ac:dyDescent="0.2">
      <c r="B33" s="144">
        <f>ROUNDDOWN('PMS(calc_process)'!G6, 0)</f>
        <v>21281</v>
      </c>
      <c r="C33" s="145"/>
      <c r="D33" s="89" t="s">
        <v>40</v>
      </c>
    </row>
    <row r="34" spans="1:10" ht="20.100000000000001" customHeight="1" x14ac:dyDescent="0.15">
      <c r="B34" s="12"/>
      <c r="C34" s="12"/>
      <c r="F34" s="58"/>
      <c r="G34" s="58"/>
    </row>
    <row r="35" spans="1:10" ht="18.75" customHeight="1" x14ac:dyDescent="0.15">
      <c r="A35" s="78" t="s">
        <v>15</v>
      </c>
    </row>
    <row r="36" spans="1:10" ht="18" customHeight="1" x14ac:dyDescent="0.15">
      <c r="B36" s="81" t="s">
        <v>37</v>
      </c>
      <c r="C36" s="140" t="s">
        <v>174</v>
      </c>
      <c r="D36" s="140"/>
      <c r="E36" s="140"/>
      <c r="F36" s="140"/>
      <c r="G36" s="140"/>
      <c r="H36" s="140"/>
      <c r="I36" s="140"/>
      <c r="J36" s="60"/>
    </row>
    <row r="37" spans="1:10" ht="18" customHeight="1" x14ac:dyDescent="0.15">
      <c r="B37" s="81" t="s">
        <v>36</v>
      </c>
      <c r="C37" s="140" t="s">
        <v>172</v>
      </c>
      <c r="D37" s="140"/>
      <c r="E37" s="140"/>
      <c r="F37" s="140"/>
      <c r="G37" s="140"/>
      <c r="H37" s="140"/>
      <c r="I37" s="140"/>
      <c r="J37" s="60"/>
    </row>
    <row r="38" spans="1:10" ht="18" customHeight="1" x14ac:dyDescent="0.15">
      <c r="B38" s="81" t="s">
        <v>38</v>
      </c>
      <c r="C38" s="140" t="s">
        <v>173</v>
      </c>
      <c r="D38" s="140"/>
      <c r="E38" s="140"/>
      <c r="F38" s="140"/>
      <c r="G38" s="140"/>
      <c r="H38" s="140"/>
      <c r="I38" s="140"/>
      <c r="J38" s="179" t="s">
        <v>201</v>
      </c>
    </row>
  </sheetData>
  <mergeCells count="48">
    <mergeCell ref="L28:S28"/>
    <mergeCell ref="L29:S29"/>
    <mergeCell ref="L8:S8"/>
    <mergeCell ref="L11:R11"/>
    <mergeCell ref="L22:S22"/>
    <mergeCell ref="L24:S24"/>
    <mergeCell ref="L25:S25"/>
    <mergeCell ref="L26:S26"/>
    <mergeCell ref="J22:K22"/>
    <mergeCell ref="C28:D28"/>
    <mergeCell ref="G28:I28"/>
    <mergeCell ref="J27:K27"/>
    <mergeCell ref="J26:K26"/>
    <mergeCell ref="J25:K25"/>
    <mergeCell ref="J24:K24"/>
    <mergeCell ref="J23:K23"/>
    <mergeCell ref="J18:K18"/>
    <mergeCell ref="J19:K19"/>
    <mergeCell ref="J29:K29"/>
    <mergeCell ref="G18:I18"/>
    <mergeCell ref="G19:I19"/>
    <mergeCell ref="G29:I29"/>
    <mergeCell ref="G21:I21"/>
    <mergeCell ref="G20:I20"/>
    <mergeCell ref="J20:K20"/>
    <mergeCell ref="J21:K21"/>
    <mergeCell ref="G22:I22"/>
    <mergeCell ref="G23:I23"/>
    <mergeCell ref="G24:I24"/>
    <mergeCell ref="G25:I25"/>
    <mergeCell ref="G26:I26"/>
    <mergeCell ref="G27:I27"/>
    <mergeCell ref="C37:I37"/>
    <mergeCell ref="C38:I38"/>
    <mergeCell ref="C18:D18"/>
    <mergeCell ref="C19:D19"/>
    <mergeCell ref="B32:C32"/>
    <mergeCell ref="B33:C33"/>
    <mergeCell ref="C29:D29"/>
    <mergeCell ref="C36:I36"/>
    <mergeCell ref="C21:D21"/>
    <mergeCell ref="C20:D20"/>
    <mergeCell ref="C22:D22"/>
    <mergeCell ref="C23:D23"/>
    <mergeCell ref="C24:D24"/>
    <mergeCell ref="C25:D25"/>
    <mergeCell ref="C26:D26"/>
    <mergeCell ref="C27:D27"/>
  </mergeCells>
  <phoneticPr fontId="2"/>
  <pageMargins left="0.70866141732283472" right="0.70866141732283472" top="0.74803149606299213" bottom="0.74803149606299213" header="0.31496062992125984" footer="0.31496062992125984"/>
  <pageSetup paperSize="8"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55"/>
  <sheetViews>
    <sheetView showGridLines="0" tabSelected="1" view="pageBreakPreview" topLeftCell="A49" zoomScale="80" zoomScaleNormal="100" zoomScaleSheetLayoutView="80" workbookViewId="0">
      <selection activeCell="E37" sqref="E37"/>
    </sheetView>
  </sheetViews>
  <sheetFormatPr defaultRowHeight="14.25" x14ac:dyDescent="0.15"/>
  <cols>
    <col min="1" max="4" width="3.625" style="1" customWidth="1"/>
    <col min="5" max="5" width="46.375" style="1" customWidth="1"/>
    <col min="6" max="6" width="10.875" style="1" customWidth="1"/>
    <col min="7" max="7" width="12.625" style="1" customWidth="1"/>
    <col min="8" max="8" width="14.625" style="1" customWidth="1"/>
    <col min="9" max="9" width="11.75" style="14" customWidth="1"/>
    <col min="10" max="16384" width="9" style="1"/>
  </cols>
  <sheetData>
    <row r="1" spans="1:11" ht="18" customHeight="1" x14ac:dyDescent="0.15">
      <c r="I1" s="63" t="str">
        <f>'PMS(input)'!K1</f>
        <v>2014FS209_42_JCM_PMS(ver01.0)</v>
      </c>
    </row>
    <row r="2" spans="1:11" ht="27.75" customHeight="1" x14ac:dyDescent="0.15">
      <c r="A2" s="169" t="s">
        <v>43</v>
      </c>
      <c r="B2" s="169"/>
      <c r="C2" s="169"/>
      <c r="D2" s="169"/>
      <c r="E2" s="169"/>
      <c r="F2" s="169"/>
      <c r="G2" s="169"/>
      <c r="H2" s="169"/>
      <c r="I2" s="169"/>
    </row>
    <row r="3" spans="1:11" ht="18" customHeight="1" x14ac:dyDescent="0.15">
      <c r="A3" s="170" t="s">
        <v>42</v>
      </c>
      <c r="B3" s="171"/>
      <c r="C3" s="171"/>
      <c r="D3" s="171"/>
      <c r="E3" s="171"/>
      <c r="F3" s="171"/>
      <c r="G3" s="171"/>
      <c r="H3" s="171"/>
      <c r="I3" s="171"/>
    </row>
    <row r="4" spans="1:11" ht="11.25" customHeight="1" thickBot="1" x14ac:dyDescent="0.2"/>
    <row r="5" spans="1:11" ht="18.75" customHeight="1" thickBot="1" x14ac:dyDescent="0.2">
      <c r="A5" s="32" t="s">
        <v>5</v>
      </c>
      <c r="B5" s="67"/>
      <c r="C5" s="67"/>
      <c r="D5" s="67"/>
      <c r="E5" s="68"/>
      <c r="F5" s="69" t="s">
        <v>9</v>
      </c>
      <c r="G5" s="33" t="s">
        <v>3</v>
      </c>
      <c r="H5" s="33" t="s">
        <v>4</v>
      </c>
      <c r="I5" s="34" t="s">
        <v>10</v>
      </c>
    </row>
    <row r="6" spans="1:11" ht="18.75" customHeight="1" thickBot="1" x14ac:dyDescent="0.2">
      <c r="A6" s="35"/>
      <c r="B6" s="15" t="s">
        <v>75</v>
      </c>
      <c r="C6" s="15"/>
      <c r="D6" s="64"/>
      <c r="E6" s="65"/>
      <c r="F6" s="66"/>
      <c r="G6" s="99">
        <f>G18-G22</f>
        <v>21281.399999999994</v>
      </c>
      <c r="H6" s="18" t="s">
        <v>2</v>
      </c>
      <c r="I6" s="36" t="s">
        <v>74</v>
      </c>
    </row>
    <row r="7" spans="1:11" ht="18.75" customHeight="1" x14ac:dyDescent="0.15">
      <c r="A7" s="37" t="s">
        <v>6</v>
      </c>
      <c r="B7" s="19"/>
      <c r="C7" s="19"/>
      <c r="D7" s="20"/>
      <c r="E7" s="21"/>
      <c r="F7" s="23"/>
      <c r="G7" s="22"/>
      <c r="H7" s="23"/>
      <c r="I7" s="38"/>
      <c r="J7" s="61"/>
      <c r="K7" s="61"/>
    </row>
    <row r="8" spans="1:11" ht="18.75" customHeight="1" x14ac:dyDescent="0.15">
      <c r="A8" s="43"/>
      <c r="B8" s="16"/>
      <c r="C8" s="96" t="s">
        <v>77</v>
      </c>
      <c r="D8" s="97"/>
      <c r="E8" s="17"/>
      <c r="F8" s="48" t="s">
        <v>52</v>
      </c>
      <c r="G8" s="90">
        <f>+F43</f>
        <v>9.6100000000000005E-2</v>
      </c>
      <c r="H8" s="90" t="s">
        <v>76</v>
      </c>
      <c r="I8" s="104" t="s">
        <v>116</v>
      </c>
      <c r="J8" s="1" t="s">
        <v>191</v>
      </c>
    </row>
    <row r="9" spans="1:11" ht="18.75" customHeight="1" x14ac:dyDescent="0.15">
      <c r="A9" s="40"/>
      <c r="B9" s="16"/>
      <c r="C9" s="97" t="s">
        <v>131</v>
      </c>
      <c r="D9" s="97"/>
      <c r="E9" s="17"/>
      <c r="F9" s="48" t="s">
        <v>52</v>
      </c>
      <c r="G9" s="112">
        <f>+F40</f>
        <v>17.952000000000002</v>
      </c>
      <c r="H9" s="90" t="s">
        <v>124</v>
      </c>
      <c r="I9" s="36" t="s">
        <v>53</v>
      </c>
      <c r="J9" s="1" t="s">
        <v>130</v>
      </c>
    </row>
    <row r="10" spans="1:11" ht="18.75" customHeight="1" x14ac:dyDescent="0.15">
      <c r="A10" s="40"/>
      <c r="B10" s="16"/>
      <c r="C10" s="96" t="s">
        <v>49</v>
      </c>
      <c r="D10" s="96"/>
      <c r="E10" s="17"/>
      <c r="F10" s="47" t="s">
        <v>50</v>
      </c>
      <c r="G10" s="29">
        <f>+F50</f>
        <v>0.57640000000000002</v>
      </c>
      <c r="H10" s="29" t="s">
        <v>51</v>
      </c>
      <c r="I10" s="39" t="s">
        <v>117</v>
      </c>
      <c r="J10" s="110" t="s">
        <v>115</v>
      </c>
    </row>
    <row r="11" spans="1:11" ht="18.75" customHeight="1" x14ac:dyDescent="0.15">
      <c r="A11" s="40"/>
      <c r="B11" s="16" t="s">
        <v>118</v>
      </c>
      <c r="C11" s="96"/>
      <c r="D11" s="96"/>
      <c r="E11" s="17"/>
      <c r="F11" s="48" t="s">
        <v>95</v>
      </c>
      <c r="G11" s="29">
        <f>+F44</f>
        <v>7.4818999999999997E-2</v>
      </c>
      <c r="H11" s="29" t="s">
        <v>120</v>
      </c>
      <c r="I11" s="39" t="s">
        <v>137</v>
      </c>
      <c r="J11" s="1" t="s">
        <v>114</v>
      </c>
    </row>
    <row r="12" spans="1:11" ht="34.5" customHeight="1" x14ac:dyDescent="0.15">
      <c r="A12" s="40"/>
      <c r="B12" s="16"/>
      <c r="C12" s="175" t="s">
        <v>132</v>
      </c>
      <c r="D12" s="175"/>
      <c r="E12" s="176"/>
      <c r="F12" s="48" t="s">
        <v>135</v>
      </c>
      <c r="G12" s="90">
        <v>15.5</v>
      </c>
      <c r="H12" s="90" t="s">
        <v>123</v>
      </c>
      <c r="I12" s="41" t="s">
        <v>138</v>
      </c>
      <c r="J12" s="114"/>
    </row>
    <row r="13" spans="1:11" ht="18.75" customHeight="1" x14ac:dyDescent="0.15">
      <c r="A13" s="40"/>
      <c r="B13" s="16"/>
      <c r="C13" s="97"/>
      <c r="D13" s="97"/>
      <c r="E13" s="17"/>
      <c r="F13" s="48"/>
      <c r="G13" s="90"/>
      <c r="H13" s="90"/>
      <c r="I13" s="36"/>
    </row>
    <row r="14" spans="1:11" ht="18.75" customHeight="1" x14ac:dyDescent="0.15">
      <c r="A14" s="40"/>
      <c r="B14" s="16"/>
      <c r="C14" s="97"/>
      <c r="D14" s="97"/>
      <c r="E14" s="17"/>
      <c r="F14" s="48"/>
      <c r="G14" s="90"/>
      <c r="H14" s="90"/>
      <c r="I14" s="41"/>
    </row>
    <row r="15" spans="1:11" ht="18.75" customHeight="1" x14ac:dyDescent="0.15">
      <c r="A15" s="40"/>
      <c r="B15" s="16"/>
      <c r="C15" s="97"/>
      <c r="D15" s="97"/>
      <c r="E15" s="17"/>
      <c r="F15" s="48"/>
      <c r="G15" s="90"/>
      <c r="H15" s="90"/>
      <c r="I15" s="36"/>
    </row>
    <row r="16" spans="1:11" ht="18.75" customHeight="1" x14ac:dyDescent="0.15">
      <c r="A16" s="35"/>
      <c r="B16" s="16"/>
      <c r="C16" s="97"/>
      <c r="D16" s="97"/>
      <c r="E16" s="17"/>
      <c r="F16" s="48"/>
      <c r="G16" s="90"/>
      <c r="H16" s="90"/>
      <c r="I16" s="41"/>
    </row>
    <row r="17" spans="1:10" ht="18.75" customHeight="1" thickBot="1" x14ac:dyDescent="0.2">
      <c r="A17" s="37" t="s">
        <v>7</v>
      </c>
      <c r="B17" s="71"/>
      <c r="C17" s="72"/>
      <c r="D17" s="10"/>
      <c r="E17" s="10"/>
      <c r="F17" s="10"/>
      <c r="G17" s="9"/>
      <c r="H17" s="9"/>
      <c r="I17" s="42"/>
    </row>
    <row r="18" spans="1:10" ht="18.75" customHeight="1" thickBot="1" x14ac:dyDescent="0.2">
      <c r="A18" s="43"/>
      <c r="B18" s="49" t="s">
        <v>12</v>
      </c>
      <c r="C18" s="70"/>
      <c r="D18" s="24"/>
      <c r="E18" s="24"/>
      <c r="F18" s="3"/>
      <c r="G18" s="99">
        <f>SUM(G19:G20)</f>
        <v>90554</v>
      </c>
      <c r="H18" s="3" t="s">
        <v>2</v>
      </c>
      <c r="I18" s="39" t="s">
        <v>1</v>
      </c>
      <c r="J18" s="1" t="s">
        <v>184</v>
      </c>
    </row>
    <row r="19" spans="1:10" ht="18.75" customHeight="1" x14ac:dyDescent="0.15">
      <c r="A19" s="43"/>
      <c r="B19" s="49"/>
      <c r="C19" s="50"/>
      <c r="D19" s="51" t="s">
        <v>55</v>
      </c>
      <c r="E19" s="52"/>
      <c r="F19" s="48" t="s">
        <v>52</v>
      </c>
      <c r="G19" s="100">
        <f>ROUNDDOWN('PMS(input)'!E7*G8*G9,0)</f>
        <v>71089</v>
      </c>
      <c r="H19" s="3" t="s">
        <v>2</v>
      </c>
      <c r="I19" s="39"/>
      <c r="J19" s="135" t="s">
        <v>185</v>
      </c>
    </row>
    <row r="20" spans="1:10" ht="18.75" customHeight="1" x14ac:dyDescent="0.15">
      <c r="A20" s="43"/>
      <c r="B20" s="49"/>
      <c r="C20" s="50"/>
      <c r="D20" s="51" t="s">
        <v>54</v>
      </c>
      <c r="E20" s="52"/>
      <c r="F20" s="47" t="s">
        <v>50</v>
      </c>
      <c r="G20" s="100">
        <f>ROUNDDOWN('PMS(input)'!E8*G10,0)</f>
        <v>19465</v>
      </c>
      <c r="H20" s="3" t="s">
        <v>2</v>
      </c>
      <c r="I20" s="39" t="s">
        <v>71</v>
      </c>
      <c r="J20" s="135" t="s">
        <v>186</v>
      </c>
    </row>
    <row r="21" spans="1:10" ht="18.75" customHeight="1" thickBot="1" x14ac:dyDescent="0.2">
      <c r="A21" s="37" t="s">
        <v>8</v>
      </c>
      <c r="B21" s="4"/>
      <c r="C21" s="4"/>
      <c r="D21" s="4"/>
      <c r="E21" s="73"/>
      <c r="F21" s="74"/>
      <c r="G21" s="9"/>
      <c r="H21" s="75"/>
      <c r="I21" s="76"/>
    </row>
    <row r="22" spans="1:10" ht="18.75" customHeight="1" thickBot="1" x14ac:dyDescent="0.2">
      <c r="A22" s="40"/>
      <c r="B22" s="25" t="s">
        <v>99</v>
      </c>
      <c r="C22" s="25"/>
      <c r="D22" s="25"/>
      <c r="E22" s="26"/>
      <c r="F22" s="54"/>
      <c r="G22" s="99">
        <f>SUM(G23:G26)</f>
        <v>69272.600000000006</v>
      </c>
      <c r="H22" s="18" t="s">
        <v>2</v>
      </c>
      <c r="I22" s="39" t="s">
        <v>0</v>
      </c>
    </row>
    <row r="23" spans="1:10" ht="38.25" customHeight="1" x14ac:dyDescent="0.15">
      <c r="A23" s="40"/>
      <c r="B23" s="27"/>
      <c r="C23" s="172" t="s">
        <v>100</v>
      </c>
      <c r="D23" s="173"/>
      <c r="E23" s="174"/>
      <c r="F23" s="53"/>
      <c r="G23" s="28"/>
      <c r="H23" s="29"/>
      <c r="I23" s="39"/>
    </row>
    <row r="24" spans="1:10" ht="18.75" customHeight="1" x14ac:dyDescent="0.15">
      <c r="A24" s="40"/>
      <c r="B24" s="27"/>
      <c r="C24" s="30"/>
      <c r="D24" s="51" t="s">
        <v>55</v>
      </c>
      <c r="E24" s="31"/>
      <c r="F24" s="48" t="s">
        <v>52</v>
      </c>
      <c r="G24" s="116">
        <f>+G19+G27</f>
        <v>49640</v>
      </c>
      <c r="H24" s="3" t="s">
        <v>2</v>
      </c>
      <c r="I24" s="39" t="s">
        <v>97</v>
      </c>
      <c r="J24" s="111" t="s">
        <v>192</v>
      </c>
    </row>
    <row r="25" spans="1:10" ht="18.75" customHeight="1" x14ac:dyDescent="0.15">
      <c r="A25" s="40"/>
      <c r="B25" s="27"/>
      <c r="C25" s="30"/>
      <c r="D25" s="51" t="s">
        <v>54</v>
      </c>
      <c r="E25" s="31"/>
      <c r="F25" s="47" t="s">
        <v>50</v>
      </c>
      <c r="G25" s="100">
        <f>ROUNDDOWN('PMS(input)'!E8*G10*(1+F54/100),0)</f>
        <v>19527</v>
      </c>
      <c r="H25" s="3" t="s">
        <v>2</v>
      </c>
      <c r="I25" s="39" t="s">
        <v>98</v>
      </c>
      <c r="J25" s="137" t="s">
        <v>193</v>
      </c>
    </row>
    <row r="26" spans="1:10" ht="18.75" customHeight="1" x14ac:dyDescent="0.15">
      <c r="A26" s="40"/>
      <c r="B26" s="27"/>
      <c r="C26" s="30"/>
      <c r="D26" s="51" t="s">
        <v>134</v>
      </c>
      <c r="E26" s="31"/>
      <c r="F26" s="48" t="s">
        <v>95</v>
      </c>
      <c r="G26" s="29">
        <f>+ROUNDDOWN('PMS(input)'!E11/3*'PMS(input)'!E28*'PMS(input)'!E27,1)</f>
        <v>105.6</v>
      </c>
      <c r="H26" s="3" t="s">
        <v>2</v>
      </c>
      <c r="I26" s="39" t="s">
        <v>96</v>
      </c>
      <c r="J26" s="1" t="s">
        <v>190</v>
      </c>
    </row>
    <row r="27" spans="1:10" ht="18.75" customHeight="1" x14ac:dyDescent="0.15">
      <c r="A27" s="40"/>
      <c r="B27" s="27"/>
      <c r="C27" s="30"/>
      <c r="D27" s="51" t="s">
        <v>133</v>
      </c>
      <c r="E27" s="31"/>
      <c r="F27" s="48" t="s">
        <v>136</v>
      </c>
      <c r="G27" s="100">
        <f>+-ROUNDDOWN('PMS(input)'!E11*'PMS(input)'!E29*'PMS(calc_process)'!G8,0)</f>
        <v>-21449</v>
      </c>
      <c r="H27" s="3" t="s">
        <v>2</v>
      </c>
      <c r="I27" s="39" t="s">
        <v>96</v>
      </c>
      <c r="J27" s="111" t="s">
        <v>139</v>
      </c>
    </row>
    <row r="28" spans="1:10" ht="18.75" customHeight="1" x14ac:dyDescent="0.15">
      <c r="A28" s="40"/>
      <c r="B28" s="27"/>
      <c r="C28" s="94"/>
      <c r="D28" s="95"/>
      <c r="E28" s="31"/>
      <c r="F28" s="53"/>
      <c r="G28" s="28"/>
      <c r="H28" s="29"/>
      <c r="I28" s="39"/>
      <c r="J28" s="111"/>
    </row>
    <row r="29" spans="1:10" ht="18.75" customHeight="1" x14ac:dyDescent="0.15">
      <c r="A29" s="40"/>
      <c r="B29" s="27"/>
      <c r="C29" s="30"/>
      <c r="D29" s="50"/>
      <c r="E29" s="31"/>
      <c r="F29" s="47"/>
      <c r="G29" s="29"/>
      <c r="H29" s="29"/>
      <c r="I29" s="39"/>
    </row>
    <row r="30" spans="1:10" ht="18.75" customHeight="1" x14ac:dyDescent="0.15">
      <c r="A30" s="40"/>
      <c r="B30" s="27"/>
      <c r="C30" s="30"/>
      <c r="D30" s="50"/>
      <c r="E30" s="31"/>
      <c r="F30" s="48"/>
      <c r="G30" s="90"/>
      <c r="H30" s="90"/>
      <c r="I30" s="36"/>
    </row>
    <row r="31" spans="1:10" ht="18.75" customHeight="1" x14ac:dyDescent="0.15">
      <c r="A31" s="40"/>
      <c r="B31" s="27"/>
      <c r="C31" s="94"/>
      <c r="D31" s="95"/>
      <c r="E31" s="31"/>
      <c r="F31" s="53"/>
      <c r="G31" s="28"/>
      <c r="H31" s="29"/>
      <c r="I31" s="39"/>
    </row>
    <row r="32" spans="1:10" ht="18.75" customHeight="1" x14ac:dyDescent="0.15">
      <c r="A32" s="40"/>
      <c r="B32" s="27"/>
      <c r="C32" s="30"/>
      <c r="D32" s="50"/>
      <c r="E32" s="31"/>
      <c r="F32" s="47"/>
      <c r="G32" s="29"/>
      <c r="H32" s="29"/>
      <c r="I32" s="39"/>
    </row>
    <row r="33" spans="1:10" ht="18.75" customHeight="1" x14ac:dyDescent="0.15">
      <c r="A33" s="40"/>
      <c r="B33" s="27"/>
      <c r="C33" s="30"/>
      <c r="D33" s="50"/>
      <c r="E33" s="31"/>
      <c r="F33" s="48"/>
      <c r="G33" s="90"/>
      <c r="H33" s="90"/>
      <c r="I33" s="41"/>
    </row>
    <row r="34" spans="1:10" ht="18.75" customHeight="1" x14ac:dyDescent="0.15">
      <c r="A34" s="40"/>
      <c r="B34" s="27"/>
      <c r="C34" s="94"/>
      <c r="D34" s="95"/>
      <c r="E34" s="31"/>
      <c r="F34" s="53"/>
      <c r="G34" s="28"/>
      <c r="H34" s="29"/>
      <c r="I34" s="39"/>
    </row>
    <row r="35" spans="1:10" ht="18.75" customHeight="1" x14ac:dyDescent="0.15">
      <c r="A35" s="40"/>
      <c r="B35" s="27"/>
      <c r="C35" s="30"/>
      <c r="D35" s="50"/>
      <c r="E35" s="31"/>
      <c r="F35" s="48"/>
      <c r="G35" s="90"/>
      <c r="H35" s="90"/>
      <c r="I35" s="36"/>
    </row>
    <row r="36" spans="1:10" ht="18.75" customHeight="1" x14ac:dyDescent="0.15">
      <c r="A36" s="91"/>
      <c r="B36" s="92"/>
      <c r="C36" s="93"/>
      <c r="D36" s="50"/>
      <c r="E36" s="31"/>
      <c r="F36" s="48"/>
      <c r="G36" s="90"/>
      <c r="H36" s="90"/>
      <c r="I36" s="41"/>
    </row>
    <row r="37" spans="1:10" x14ac:dyDescent="0.15">
      <c r="A37" s="2"/>
      <c r="B37" s="2"/>
      <c r="C37" s="45"/>
      <c r="D37" s="2"/>
      <c r="E37" s="178" t="s">
        <v>199</v>
      </c>
      <c r="F37" s="55"/>
      <c r="G37" s="46"/>
      <c r="H37" s="46"/>
      <c r="I37" s="44"/>
    </row>
    <row r="38" spans="1:10" ht="21.75" customHeight="1" x14ac:dyDescent="0.15">
      <c r="E38" s="2" t="s">
        <v>11</v>
      </c>
      <c r="F38" s="12"/>
    </row>
    <row r="39" spans="1:10" ht="21.75" customHeight="1" x14ac:dyDescent="0.15">
      <c r="E39" s="56" t="s">
        <v>56</v>
      </c>
      <c r="F39" s="6" t="s">
        <v>53</v>
      </c>
      <c r="G39" s="6"/>
      <c r="H39" s="5"/>
    </row>
    <row r="40" spans="1:10" ht="21.75" customHeight="1" x14ac:dyDescent="0.15">
      <c r="E40" s="56" t="s">
        <v>101</v>
      </c>
      <c r="F40" s="113">
        <v>17.952000000000002</v>
      </c>
      <c r="G40" s="7" t="s">
        <v>124</v>
      </c>
      <c r="H40" s="108"/>
      <c r="J40" s="1" t="s">
        <v>187</v>
      </c>
    </row>
    <row r="41" spans="1:10" ht="21.75" customHeight="1" x14ac:dyDescent="0.15">
      <c r="E41" s="101"/>
      <c r="F41" s="102"/>
      <c r="G41" s="101"/>
      <c r="H41" s="5"/>
    </row>
    <row r="42" spans="1:10" ht="21.75" customHeight="1" x14ac:dyDescent="0.15">
      <c r="E42" s="56" t="s">
        <v>58</v>
      </c>
      <c r="F42" s="6" t="s">
        <v>59</v>
      </c>
      <c r="G42" s="7"/>
      <c r="H42" s="2"/>
    </row>
    <row r="43" spans="1:10" ht="21.75" customHeight="1" x14ac:dyDescent="0.15">
      <c r="E43" s="56" t="s">
        <v>102</v>
      </c>
      <c r="F43" s="7">
        <v>9.6100000000000005E-2</v>
      </c>
      <c r="G43" s="7" t="s">
        <v>195</v>
      </c>
      <c r="H43" s="108"/>
      <c r="J43" s="135" t="s">
        <v>197</v>
      </c>
    </row>
    <row r="44" spans="1:10" ht="21.75" customHeight="1" x14ac:dyDescent="0.15">
      <c r="E44" s="109" t="s">
        <v>103</v>
      </c>
      <c r="F44" s="7">
        <v>7.4818999999999997E-2</v>
      </c>
      <c r="G44" s="7" t="s">
        <v>119</v>
      </c>
      <c r="H44" s="2"/>
      <c r="J44" s="1" t="s">
        <v>194</v>
      </c>
    </row>
    <row r="45" spans="1:10" x14ac:dyDescent="0.15">
      <c r="E45" s="8"/>
      <c r="F45" s="8"/>
      <c r="G45" s="2"/>
      <c r="H45" s="2"/>
    </row>
    <row r="46" spans="1:10" ht="21.75" customHeight="1" x14ac:dyDescent="0.15">
      <c r="E46" s="56" t="s">
        <v>60</v>
      </c>
      <c r="F46" s="6"/>
      <c r="G46" s="7"/>
      <c r="H46" s="2"/>
    </row>
    <row r="47" spans="1:10" ht="21.75" customHeight="1" x14ac:dyDescent="0.15">
      <c r="E47" s="56" t="s">
        <v>102</v>
      </c>
      <c r="F47" s="7" t="s">
        <v>61</v>
      </c>
      <c r="G47" s="7"/>
      <c r="H47" s="2"/>
    </row>
    <row r="48" spans="1:10" ht="21.75" customHeight="1" x14ac:dyDescent="0.15">
      <c r="C48" s="12"/>
      <c r="D48" s="2"/>
      <c r="E48" s="101"/>
      <c r="F48" s="101"/>
      <c r="G48" s="101"/>
      <c r="H48" s="2"/>
    </row>
    <row r="49" spans="4:10" s="14" customFormat="1" ht="21.75" customHeight="1" x14ac:dyDescent="0.15">
      <c r="E49" s="56" t="s">
        <v>63</v>
      </c>
      <c r="F49" s="7" t="s">
        <v>64</v>
      </c>
      <c r="G49" s="7"/>
      <c r="H49" s="2"/>
    </row>
    <row r="50" spans="4:10" s="14" customFormat="1" ht="21.75" customHeight="1" x14ac:dyDescent="0.15">
      <c r="E50" s="56" t="s">
        <v>104</v>
      </c>
      <c r="F50" s="7">
        <v>0.57640000000000002</v>
      </c>
      <c r="G50" s="7" t="s">
        <v>51</v>
      </c>
      <c r="H50" s="2"/>
      <c r="J50" s="110" t="s">
        <v>188</v>
      </c>
    </row>
    <row r="51" spans="4:10" s="14" customFormat="1" ht="21.75" customHeight="1" x14ac:dyDescent="0.15">
      <c r="D51" s="5"/>
      <c r="E51" s="101"/>
      <c r="F51" s="101"/>
      <c r="G51" s="101"/>
      <c r="H51" s="2"/>
    </row>
    <row r="52" spans="4:10" s="14" customFormat="1" ht="21.75" customHeight="1" x14ac:dyDescent="0.15">
      <c r="E52" s="56" t="s">
        <v>62</v>
      </c>
      <c r="F52" s="7"/>
      <c r="G52" s="7"/>
      <c r="H52" s="2"/>
    </row>
    <row r="53" spans="4:10" s="14" customFormat="1" ht="21.75" customHeight="1" x14ac:dyDescent="0.15">
      <c r="E53" s="56" t="s">
        <v>105</v>
      </c>
      <c r="F53" s="117">
        <f>+G27/G19*100</f>
        <v>-30.172037868024589</v>
      </c>
      <c r="G53" s="7" t="s">
        <v>65</v>
      </c>
      <c r="H53" s="2"/>
      <c r="J53" s="139" t="s">
        <v>189</v>
      </c>
    </row>
    <row r="54" spans="4:10" s="14" customFormat="1" ht="21.75" customHeight="1" x14ac:dyDescent="0.15">
      <c r="E54" s="7" t="s">
        <v>106</v>
      </c>
      <c r="F54" s="115">
        <f>62.25/G20*100</f>
        <v>0.319804777806319</v>
      </c>
      <c r="G54" s="7" t="s">
        <v>65</v>
      </c>
      <c r="H54" s="2"/>
      <c r="J54" s="110" t="s">
        <v>196</v>
      </c>
    </row>
    <row r="55" spans="4:10" s="14" customFormat="1" x14ac:dyDescent="0.15">
      <c r="E55" s="177" t="s">
        <v>200</v>
      </c>
      <c r="F55" s="2"/>
      <c r="G55" s="2"/>
      <c r="H55" s="2"/>
    </row>
  </sheetData>
  <mergeCells count="4">
    <mergeCell ref="A2:I2"/>
    <mergeCell ref="A3:I3"/>
    <mergeCell ref="C23:E23"/>
    <mergeCell ref="C12:E12"/>
  </mergeCells>
  <phoneticPr fontId="2"/>
  <pageMargins left="0.70866141732283472" right="0.70866141732283472" top="0.74803149606299213" bottom="0.59055118110236227" header="0.31496062992125984" footer="0.31496062992125984"/>
  <pageSetup paperSize="9" scale="80" fitToHeight="2" orientation="portrait" r:id="rId1"/>
  <rowBreaks count="1" manualBreakCount="1">
    <brk id="3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PMS(input)</vt:lpstr>
      <vt:lpstr>PMS(calc_process)</vt:lpstr>
      <vt:lpstr>'PMS(calc_process)'!Print_Area</vt:lpstr>
      <vt:lpstr>'PMS(input)'!Print_Area</vt:lpstr>
      <vt:lpstr>化石燃料種別1</vt:lpstr>
    </vt:vector>
  </TitlesOfParts>
  <Company>三菱UFJリサーチ＆コンサルティング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JCM secretariat</dc:creator>
  <cp:lastModifiedBy>青山 慎一</cp:lastModifiedBy>
  <cp:lastPrinted>2015-02-17T23:18:57Z</cp:lastPrinted>
  <dcterms:created xsi:type="dcterms:W3CDTF">2012-01-13T02:28:29Z</dcterms:created>
  <dcterms:modified xsi:type="dcterms:W3CDTF">2015-02-17T23:19:16Z</dcterms:modified>
</cp:coreProperties>
</file>