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7E2F355A-A8D7-46AE-90B3-118925B2FBC2}" xr6:coauthVersionLast="47" xr6:coauthVersionMax="47" xr10:uidLastSave="{00000000-0000-0000-0000-000000000000}"/>
  <bookViews>
    <workbookView xWindow="2805" yWindow="165" windowWidth="25410" windowHeight="15240" xr2:uid="{00000000-000D-0000-FFFF-FFFF00000000}"/>
  </bookViews>
  <sheets>
    <sheet name="蒸気ボイラー_記入例(リファレンス)" sheetId="9" r:id="rId1"/>
    <sheet name="蒸気ボイラー_記入用(リファレンス)" sheetId="11" r:id="rId2"/>
    <sheet name="蒸気ボイラー_記入用(BaU）" sheetId="15" r:id="rId3"/>
    <sheet name="燃料の排出係数(IPCC)" sheetId="14" r:id="rId4"/>
  </sheets>
  <definedNames>
    <definedName name="_xlnm.Print_Area" localSheetId="2">'蒸気ボイラー_記入用(BaU）'!$A$1:$P$87</definedName>
    <definedName name="_xlnm.Print_Area" localSheetId="1">'蒸気ボイラー_記入用(リファレンス)'!$A$1:$P$83</definedName>
    <definedName name="_xlnm.Print_Area" localSheetId="0">'蒸気ボイラー_記入例(リファレンス)'!$A$1:$P$83</definedName>
    <definedName name="_xlnm.Print_Area" localSheetId="3">'燃料の排出係数(IPCC)'!$A$1:$Y$141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9" i="15" l="1"/>
  <c r="G61" i="15"/>
  <c r="N48" i="15"/>
  <c r="M48" i="15"/>
  <c r="L48" i="15"/>
  <c r="K48" i="15"/>
  <c r="J48" i="15"/>
  <c r="I48" i="15"/>
  <c r="H48" i="15"/>
  <c r="G48" i="15"/>
  <c r="F48" i="15"/>
  <c r="E48" i="15"/>
  <c r="D48" i="15"/>
  <c r="C48" i="15"/>
  <c r="O48" i="15" s="1"/>
  <c r="O70" i="15" s="1"/>
  <c r="N36" i="15"/>
  <c r="M36" i="15"/>
  <c r="L36" i="15"/>
  <c r="K36" i="15"/>
  <c r="J36" i="15"/>
  <c r="I36" i="15"/>
  <c r="H36" i="15"/>
  <c r="G36" i="15"/>
  <c r="F36" i="15"/>
  <c r="E36" i="15"/>
  <c r="D36" i="15"/>
  <c r="C36" i="15"/>
  <c r="O36" i="15" s="1"/>
  <c r="O62" i="15" s="1"/>
  <c r="N20" i="15"/>
  <c r="N21" i="15" s="1"/>
  <c r="N24" i="15" s="1"/>
  <c r="M20" i="15"/>
  <c r="M21" i="15" s="1"/>
  <c r="M24" i="15" s="1"/>
  <c r="L20" i="15"/>
  <c r="L21" i="15" s="1"/>
  <c r="L24" i="15" s="1"/>
  <c r="K20" i="15"/>
  <c r="K21" i="15" s="1"/>
  <c r="K24" i="15" s="1"/>
  <c r="J20" i="15"/>
  <c r="J21" i="15" s="1"/>
  <c r="J24" i="15" s="1"/>
  <c r="I20" i="15"/>
  <c r="I21" i="15" s="1"/>
  <c r="I24" i="15" s="1"/>
  <c r="H20" i="15"/>
  <c r="H21" i="15" s="1"/>
  <c r="H24" i="15" s="1"/>
  <c r="G20" i="15"/>
  <c r="G21" i="15" s="1"/>
  <c r="G24" i="15" s="1"/>
  <c r="F20" i="15"/>
  <c r="F21" i="15" s="1"/>
  <c r="F24" i="15" s="1"/>
  <c r="E20" i="15"/>
  <c r="E21" i="15" s="1"/>
  <c r="E24" i="15" s="1"/>
  <c r="D20" i="15"/>
  <c r="D21" i="15" s="1"/>
  <c r="D24" i="15" s="1"/>
  <c r="C20" i="15"/>
  <c r="C21" i="15" s="1"/>
  <c r="C24" i="15" s="1"/>
  <c r="C31" i="9"/>
  <c r="E77" i="14"/>
  <c r="E6" i="14"/>
  <c r="F35" i="15" l="1"/>
  <c r="F47" i="15"/>
  <c r="G47" i="15"/>
  <c r="G35" i="15"/>
  <c r="I47" i="15"/>
  <c r="I35" i="15"/>
  <c r="N47" i="15"/>
  <c r="N35" i="15"/>
  <c r="J47" i="15"/>
  <c r="J35" i="15"/>
  <c r="K47" i="15"/>
  <c r="K35" i="15"/>
  <c r="C47" i="15"/>
  <c r="O47" i="15" s="1"/>
  <c r="O68" i="15" s="1"/>
  <c r="O67" i="15" s="1"/>
  <c r="C35" i="15"/>
  <c r="O35" i="15" s="1"/>
  <c r="O60" i="15" s="1"/>
  <c r="O59" i="15" s="1"/>
  <c r="O24" i="15"/>
  <c r="D35" i="15"/>
  <c r="D47" i="15"/>
  <c r="L35" i="15"/>
  <c r="L47" i="15"/>
  <c r="H47" i="15"/>
  <c r="H35" i="15"/>
  <c r="E35" i="15"/>
  <c r="E47" i="15"/>
  <c r="M35" i="15"/>
  <c r="M47" i="15"/>
  <c r="G65" i="11"/>
  <c r="G57" i="11"/>
  <c r="N44" i="11"/>
  <c r="M44" i="11"/>
  <c r="L44" i="11"/>
  <c r="K44" i="11"/>
  <c r="J44" i="11"/>
  <c r="I44" i="11"/>
  <c r="H44" i="11"/>
  <c r="G44" i="11"/>
  <c r="F44" i="11"/>
  <c r="E44" i="11"/>
  <c r="D44" i="11"/>
  <c r="C44" i="11"/>
  <c r="O44" i="11" s="1"/>
  <c r="O66" i="11" s="1"/>
  <c r="N32" i="11"/>
  <c r="M32" i="11"/>
  <c r="L32" i="11"/>
  <c r="K32" i="11"/>
  <c r="J32" i="11"/>
  <c r="I32" i="11"/>
  <c r="H32" i="11"/>
  <c r="G32" i="11"/>
  <c r="F32" i="11"/>
  <c r="E32" i="11"/>
  <c r="D32" i="11"/>
  <c r="C32" i="11"/>
  <c r="O32" i="11" s="1"/>
  <c r="O58" i="11" s="1"/>
  <c r="N16" i="11"/>
  <c r="N17" i="11" s="1"/>
  <c r="N20" i="11" s="1"/>
  <c r="M16" i="11"/>
  <c r="M17" i="11" s="1"/>
  <c r="M20" i="11" s="1"/>
  <c r="L16" i="11"/>
  <c r="L17" i="11" s="1"/>
  <c r="L20" i="11" s="1"/>
  <c r="K16" i="11"/>
  <c r="K17" i="11" s="1"/>
  <c r="K20" i="11" s="1"/>
  <c r="J16" i="11"/>
  <c r="J17" i="11" s="1"/>
  <c r="J20" i="11" s="1"/>
  <c r="I16" i="11"/>
  <c r="I17" i="11" s="1"/>
  <c r="I20" i="11" s="1"/>
  <c r="H16" i="11"/>
  <c r="H17" i="11" s="1"/>
  <c r="H20" i="11" s="1"/>
  <c r="G16" i="11"/>
  <c r="G17" i="11" s="1"/>
  <c r="G20" i="11" s="1"/>
  <c r="F16" i="11"/>
  <c r="F17" i="11" s="1"/>
  <c r="F20" i="11" s="1"/>
  <c r="E16" i="11"/>
  <c r="E17" i="11" s="1"/>
  <c r="E20" i="11" s="1"/>
  <c r="D16" i="11"/>
  <c r="D17" i="11" s="1"/>
  <c r="D20" i="11" s="1"/>
  <c r="C16" i="11"/>
  <c r="C17" i="11" s="1"/>
  <c r="C20" i="11" s="1"/>
  <c r="O52" i="15" l="1"/>
  <c r="H83" i="15" s="1"/>
  <c r="E31" i="11"/>
  <c r="E43" i="11"/>
  <c r="I31" i="11"/>
  <c r="I43" i="11"/>
  <c r="M31" i="11"/>
  <c r="M43" i="11"/>
  <c r="F43" i="11"/>
  <c r="F31" i="11"/>
  <c r="J43" i="11"/>
  <c r="J31" i="11"/>
  <c r="N43" i="11"/>
  <c r="N31" i="11"/>
  <c r="C43" i="11"/>
  <c r="C31" i="11"/>
  <c r="O20" i="11"/>
  <c r="G43" i="11"/>
  <c r="G31" i="11"/>
  <c r="K43" i="11"/>
  <c r="K31" i="11"/>
  <c r="D43" i="11"/>
  <c r="D31" i="11"/>
  <c r="H43" i="11"/>
  <c r="H31" i="11"/>
  <c r="L43" i="11"/>
  <c r="L31" i="11"/>
  <c r="E83" i="15" l="1"/>
  <c r="L83" i="15"/>
  <c r="I83" i="15"/>
  <c r="M83" i="15"/>
  <c r="F83" i="15"/>
  <c r="C83" i="15"/>
  <c r="O83" i="15" s="1"/>
  <c r="O85" i="15" s="1"/>
  <c r="N83" i="15"/>
  <c r="J83" i="15"/>
  <c r="K83" i="15"/>
  <c r="G83" i="15"/>
  <c r="D83" i="15"/>
  <c r="O31" i="11"/>
  <c r="O56" i="11" s="1"/>
  <c r="O55" i="11" s="1"/>
  <c r="O43" i="11"/>
  <c r="O64" i="11" s="1"/>
  <c r="O63" i="11" s="1"/>
  <c r="O48" i="11" l="1"/>
  <c r="G57" i="9"/>
  <c r="C79" i="11" l="1"/>
  <c r="O79" i="11" s="1"/>
  <c r="O81" i="11" s="1"/>
  <c r="E79" i="11"/>
  <c r="L79" i="11"/>
  <c r="K79" i="11"/>
  <c r="H79" i="11"/>
  <c r="G79" i="11"/>
  <c r="D79" i="11"/>
  <c r="N79" i="11"/>
  <c r="M79" i="11"/>
  <c r="J79" i="11"/>
  <c r="I79" i="11"/>
  <c r="F79" i="11"/>
  <c r="D16" i="9"/>
  <c r="D17" i="9" s="1"/>
  <c r="D20" i="9" s="1"/>
  <c r="E16" i="9"/>
  <c r="E17" i="9" s="1"/>
  <c r="E20" i="9" s="1"/>
  <c r="F16" i="9"/>
  <c r="F17" i="9" s="1"/>
  <c r="F20" i="9" s="1"/>
  <c r="G16" i="9"/>
  <c r="G17" i="9" s="1"/>
  <c r="G20" i="9" s="1"/>
  <c r="H16" i="9"/>
  <c r="H17" i="9" s="1"/>
  <c r="H20" i="9" s="1"/>
  <c r="I16" i="9"/>
  <c r="I17" i="9" s="1"/>
  <c r="I20" i="9" s="1"/>
  <c r="J16" i="9"/>
  <c r="J17" i="9" s="1"/>
  <c r="J20" i="9" s="1"/>
  <c r="K16" i="9"/>
  <c r="K17" i="9" s="1"/>
  <c r="K20" i="9" s="1"/>
  <c r="L16" i="9"/>
  <c r="L17" i="9" s="1"/>
  <c r="L20" i="9" s="1"/>
  <c r="M16" i="9"/>
  <c r="M17" i="9" s="1"/>
  <c r="M20" i="9" s="1"/>
  <c r="N16" i="9"/>
  <c r="N17" i="9" s="1"/>
  <c r="N20" i="9" s="1"/>
  <c r="C16" i="9"/>
  <c r="C17" i="9" s="1"/>
  <c r="C20" i="9" s="1"/>
  <c r="N44" i="9"/>
  <c r="M44" i="9"/>
  <c r="L44" i="9"/>
  <c r="K44" i="9"/>
  <c r="J44" i="9"/>
  <c r="I44" i="9"/>
  <c r="H44" i="9"/>
  <c r="G44" i="9"/>
  <c r="F44" i="9"/>
  <c r="E44" i="9"/>
  <c r="D44" i="9"/>
  <c r="C44" i="9"/>
  <c r="D32" i="9"/>
  <c r="E32" i="9"/>
  <c r="F32" i="9"/>
  <c r="G32" i="9"/>
  <c r="H32" i="9"/>
  <c r="I32" i="9"/>
  <c r="J32" i="9"/>
  <c r="K32" i="9"/>
  <c r="L32" i="9"/>
  <c r="M32" i="9"/>
  <c r="N32" i="9"/>
  <c r="C32" i="9"/>
  <c r="O32" i="9" l="1"/>
  <c r="O58" i="9" s="1"/>
  <c r="G65" i="9" l="1"/>
  <c r="O44" i="9"/>
  <c r="O66" i="9" s="1"/>
  <c r="N31" i="9"/>
  <c r="M31" i="9"/>
  <c r="L31" i="9"/>
  <c r="K31" i="9"/>
  <c r="J31" i="9"/>
  <c r="I31" i="9"/>
  <c r="H31" i="9"/>
  <c r="G31" i="9"/>
  <c r="F31" i="9"/>
  <c r="E31" i="9"/>
  <c r="D31" i="9"/>
  <c r="E43" i="9" l="1"/>
  <c r="I43" i="9"/>
  <c r="M43" i="9"/>
  <c r="F43" i="9"/>
  <c r="J43" i="9"/>
  <c r="N43" i="9"/>
  <c r="O20" i="9"/>
  <c r="C43" i="9"/>
  <c r="G43" i="9"/>
  <c r="K43" i="9"/>
  <c r="D43" i="9"/>
  <c r="H43" i="9"/>
  <c r="L43" i="9"/>
  <c r="O31" i="9" l="1"/>
  <c r="O56" i="9" s="1"/>
  <c r="O55" i="9" s="1"/>
  <c r="O43" i="9"/>
  <c r="O64" i="9" s="1"/>
  <c r="O63" i="9" s="1"/>
  <c r="O48" i="9" l="1"/>
  <c r="E79" i="9" l="1"/>
  <c r="K79" i="9"/>
  <c r="F79" i="9"/>
  <c r="L79" i="9"/>
  <c r="G79" i="9"/>
  <c r="M79" i="9"/>
  <c r="H79" i="9"/>
  <c r="N79" i="9"/>
  <c r="I79" i="9"/>
  <c r="C79" i="9"/>
  <c r="J79" i="9"/>
  <c r="D79" i="9"/>
  <c r="O79" i="9" l="1"/>
  <c r="O81" i="9" s="1"/>
</calcChain>
</file>

<file path=xl/sharedStrings.xml><?xml version="1.0" encoding="utf-8"?>
<sst xmlns="http://schemas.openxmlformats.org/spreadsheetml/2006/main" count="545" uniqueCount="158">
  <si>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</si>
  <si>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</si>
  <si>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</si>
  <si>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</si>
  <si>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</si>
  <si>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</si>
  <si>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</si>
  <si>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</si>
  <si>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</si>
  <si>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</si>
  <si>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</si>
  <si>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</si>
  <si>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</si>
  <si>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</si>
  <si>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</si>
  <si>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</si>
  <si>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</si>
  <si>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</si>
  <si>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</si>
  <si>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</si>
  <si>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</si>
  <si>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</si>
  <si>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</si>
  <si>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</si>
  <si>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</si>
  <si>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Q</t>
    <phoneticPr fontId="1"/>
  </si>
  <si>
    <t>Q=Ry-Py</t>
    <phoneticPr fontId="1"/>
  </si>
  <si>
    <t>Ry</t>
    <phoneticPr fontId="1"/>
  </si>
  <si>
    <t>Py</t>
    <phoneticPr fontId="1"/>
  </si>
  <si>
    <t>MWh/年</t>
    <rPh sb="4" eb="5">
      <t>ネン</t>
    </rPh>
    <phoneticPr fontId="1"/>
  </si>
  <si>
    <t>ｇeｆ</t>
    <phoneticPr fontId="1"/>
  </si>
  <si>
    <t>ton-CO2/MWｈ</t>
    <phoneticPr fontId="1"/>
  </si>
  <si>
    <t>○○生産工場への高効率ボイラーの導入</t>
    <rPh sb="2" eb="4">
      <t>セイサン</t>
    </rPh>
    <rPh sb="4" eb="6">
      <t>コウジョウ</t>
    </rPh>
    <rPh sb="8" eb="11">
      <t>コウコウリツ</t>
    </rPh>
    <rPh sb="16" eb="18">
      <t>ドウニュウ</t>
    </rPh>
    <phoneticPr fontId="1"/>
  </si>
  <si>
    <t>ボイラー負荷の対象</t>
    <rPh sb="4" eb="6">
      <t>フカ</t>
    </rPh>
    <rPh sb="7" eb="9">
      <t>タイショウ</t>
    </rPh>
    <phoneticPr fontId="4"/>
  </si>
  <si>
    <t>△△煮沸釜への蒸気供給</t>
    <rPh sb="2" eb="4">
      <t>シャフツ</t>
    </rPh>
    <rPh sb="4" eb="5">
      <t>カマ</t>
    </rPh>
    <rPh sb="7" eb="9">
      <t>ジョウキ</t>
    </rPh>
    <rPh sb="9" eb="11">
      <t>キョウキュウ</t>
    </rPh>
    <phoneticPr fontId="1"/>
  </si>
  <si>
    <t>（１）蒸気負荷</t>
    <rPh sb="3" eb="5">
      <t>ジョウキ</t>
    </rPh>
    <rPh sb="5" eb="7">
      <t>フカ</t>
    </rPh>
    <phoneticPr fontId="1"/>
  </si>
  <si>
    <t>必要蒸発量(t/h）</t>
    <rPh sb="0" eb="2">
      <t>ヒツヨウ</t>
    </rPh>
    <rPh sb="2" eb="4">
      <t>ジョウハツ</t>
    </rPh>
    <rPh sb="4" eb="5">
      <t>リョウ</t>
    </rPh>
    <phoneticPr fontId="4"/>
  </si>
  <si>
    <t>蒸気圧(MPa)</t>
    <rPh sb="0" eb="2">
      <t>ジョウキ</t>
    </rPh>
    <rPh sb="2" eb="3">
      <t>アツ</t>
    </rPh>
    <phoneticPr fontId="4"/>
  </si>
  <si>
    <t>給水温度（℃）</t>
    <rPh sb="0" eb="2">
      <t>キュウスイ</t>
    </rPh>
    <rPh sb="2" eb="4">
      <t>オンド</t>
    </rPh>
    <phoneticPr fontId="1"/>
  </si>
  <si>
    <t>給水の比エンタルピー（ｋJ/kg)</t>
    <rPh sb="0" eb="2">
      <t>キュウスイ</t>
    </rPh>
    <rPh sb="3" eb="4">
      <t>ヒ</t>
    </rPh>
    <phoneticPr fontId="4"/>
  </si>
  <si>
    <t>蒸気の比エンタルピー（ｋJ/kg）</t>
    <rPh sb="0" eb="2">
      <t>ジョウキ</t>
    </rPh>
    <rPh sb="3" eb="4">
      <t>ヒ</t>
    </rPh>
    <phoneticPr fontId="1"/>
  </si>
  <si>
    <t>ボイラー必要熱出力　（MJ/h）</t>
    <rPh sb="4" eb="6">
      <t>ヒツヨウ</t>
    </rPh>
    <rPh sb="6" eb="7">
      <t>ネツ</t>
    </rPh>
    <rPh sb="7" eb="9">
      <t>シュツリョク</t>
    </rPh>
    <phoneticPr fontId="4"/>
  </si>
  <si>
    <t>1日稼働時間(h/日）</t>
    <rPh sb="1" eb="2">
      <t>ニチ</t>
    </rPh>
    <rPh sb="2" eb="4">
      <t>カドウ</t>
    </rPh>
    <rPh sb="4" eb="6">
      <t>ジカン</t>
    </rPh>
    <rPh sb="9" eb="10">
      <t>ヒ</t>
    </rPh>
    <phoneticPr fontId="4"/>
  </si>
  <si>
    <t>月の稼働日数(日/月）</t>
    <rPh sb="0" eb="1">
      <t>ツキ</t>
    </rPh>
    <rPh sb="2" eb="4">
      <t>カドウ</t>
    </rPh>
    <rPh sb="4" eb="6">
      <t>ニッスウ</t>
    </rPh>
    <rPh sb="7" eb="8">
      <t>ニチ</t>
    </rPh>
    <rPh sb="9" eb="10">
      <t>ツキ</t>
    </rPh>
    <phoneticPr fontId="4"/>
  </si>
  <si>
    <t>月の必要熱出力　（MJ/月）</t>
    <rPh sb="0" eb="1">
      <t>ツキ</t>
    </rPh>
    <rPh sb="2" eb="4">
      <t>ヒツヨウ</t>
    </rPh>
    <rPh sb="4" eb="5">
      <t>ネツ</t>
    </rPh>
    <rPh sb="5" eb="7">
      <t>シュツリョク</t>
    </rPh>
    <rPh sb="12" eb="13">
      <t>ツキ</t>
    </rPh>
    <phoneticPr fontId="4"/>
  </si>
  <si>
    <t>年間熱出力(MJ/年)</t>
    <rPh sb="0" eb="2">
      <t>ネンカン</t>
    </rPh>
    <rPh sb="2" eb="3">
      <t>ネツ</t>
    </rPh>
    <rPh sb="3" eb="4">
      <t>シュツ</t>
    </rPh>
    <rPh sb="4" eb="5">
      <t>リョク</t>
    </rPh>
    <rPh sb="9" eb="10">
      <t>ネン</t>
    </rPh>
    <phoneticPr fontId="1"/>
  </si>
  <si>
    <t>リファレンスとなる
ボイラーの仕様</t>
    <rPh sb="15" eb="17">
      <t>シヨウ</t>
    </rPh>
    <phoneticPr fontId="1"/>
  </si>
  <si>
    <t>メーカー</t>
    <phoneticPr fontId="1"/>
  </si>
  <si>
    <t>定格蒸発能力（t/h)</t>
    <rPh sb="0" eb="2">
      <t>テイカク</t>
    </rPh>
    <rPh sb="2" eb="4">
      <t>ジョウハツ</t>
    </rPh>
    <rPh sb="4" eb="6">
      <t>ノウリョク</t>
    </rPh>
    <phoneticPr fontId="1"/>
  </si>
  <si>
    <t>ボイラー効率（％）</t>
    <rPh sb="4" eb="6">
      <t>コウリツ</t>
    </rPh>
    <phoneticPr fontId="1"/>
  </si>
  <si>
    <t>(t/h)</t>
    <phoneticPr fontId="1"/>
  </si>
  <si>
    <t>(％)</t>
    <phoneticPr fontId="1"/>
  </si>
  <si>
    <t>○○機械</t>
    <rPh sb="2" eb="4">
      <t>キカイ</t>
    </rPh>
    <phoneticPr fontId="1"/>
  </si>
  <si>
    <t>品　番</t>
    <rPh sb="0" eb="1">
      <t>シナ</t>
    </rPh>
    <rPh sb="2" eb="3">
      <t>バン</t>
    </rPh>
    <phoneticPr fontId="1"/>
  </si>
  <si>
    <t>定格消費電力（ｋW)</t>
    <rPh sb="0" eb="2">
      <t>テイカク</t>
    </rPh>
    <rPh sb="2" eb="4">
      <t>ショウヒ</t>
    </rPh>
    <rPh sb="4" eb="6">
      <t>デンリョク</t>
    </rPh>
    <phoneticPr fontId="1"/>
  </si>
  <si>
    <t>（ｋW)</t>
    <phoneticPr fontId="1"/>
  </si>
  <si>
    <t>燃料種</t>
    <rPh sb="0" eb="2">
      <t>ネンリョウ</t>
    </rPh>
    <rPh sb="2" eb="3">
      <t>シュ</t>
    </rPh>
    <phoneticPr fontId="1"/>
  </si>
  <si>
    <t>燃料低位発熱量</t>
    <rPh sb="0" eb="2">
      <t>ネンリョウ</t>
    </rPh>
    <rPh sb="2" eb="4">
      <t>テイイ</t>
    </rPh>
    <rPh sb="4" eb="6">
      <t>ハツネツ</t>
    </rPh>
    <rPh sb="6" eb="7">
      <t>リョウ</t>
    </rPh>
    <phoneticPr fontId="1"/>
  </si>
  <si>
    <t>（ｋJ/L)</t>
    <phoneticPr fontId="1"/>
  </si>
  <si>
    <t>軽油</t>
    <rPh sb="0" eb="2">
      <t>ケイユ</t>
    </rPh>
    <phoneticPr fontId="1"/>
  </si>
  <si>
    <t>単位記入のこと</t>
    <rPh sb="0" eb="2">
      <t>タンイ</t>
    </rPh>
    <rPh sb="2" eb="4">
      <t>キニュウ</t>
    </rPh>
    <phoneticPr fontId="1"/>
  </si>
  <si>
    <t>台　数</t>
    <rPh sb="0" eb="1">
      <t>ダイ</t>
    </rPh>
    <rPh sb="2" eb="3">
      <t>カズ</t>
    </rPh>
    <phoneticPr fontId="1"/>
  </si>
  <si>
    <t>KB-40S</t>
    <phoneticPr fontId="1"/>
  </si>
  <si>
    <t>（２）リファレンスボイラーのエネルギー消費量</t>
    <rPh sb="19" eb="21">
      <t>ショウヒ</t>
    </rPh>
    <rPh sb="21" eb="22">
      <t>リョウ</t>
    </rPh>
    <phoneticPr fontId="1"/>
  </si>
  <si>
    <t>（３）プロジェクト機のエネルギー消費量</t>
    <rPh sb="9" eb="10">
      <t>キ</t>
    </rPh>
    <rPh sb="16" eb="18">
      <t>ショウヒ</t>
    </rPh>
    <rPh sb="18" eb="19">
      <t>リョウ</t>
    </rPh>
    <phoneticPr fontId="1"/>
  </si>
  <si>
    <t>プロジェクトで導入する
ボイラーの仕様</t>
    <rPh sb="7" eb="9">
      <t>ドウニュウ</t>
    </rPh>
    <rPh sb="17" eb="19">
      <t>シヨウ</t>
    </rPh>
    <phoneticPr fontId="1"/>
  </si>
  <si>
    <t>○○工業</t>
    <rPh sb="2" eb="4">
      <t>コウギョウ</t>
    </rPh>
    <phoneticPr fontId="1"/>
  </si>
  <si>
    <t>MHIB-400S</t>
    <phoneticPr fontId="1"/>
  </si>
  <si>
    <t>天然ガス</t>
    <rPh sb="0" eb="2">
      <t>テンネン</t>
    </rPh>
    <phoneticPr fontId="1"/>
  </si>
  <si>
    <t>リファレンスの場合の年間燃料消費量</t>
    <rPh sb="7" eb="9">
      <t>バアイ</t>
    </rPh>
    <rPh sb="10" eb="12">
      <t>ネンカン</t>
    </rPh>
    <rPh sb="12" eb="14">
      <t>ネンリョウ</t>
    </rPh>
    <rPh sb="14" eb="16">
      <t>ショウヒ</t>
    </rPh>
    <rPh sb="16" eb="17">
      <t>リョウ</t>
    </rPh>
    <phoneticPr fontId="1"/>
  </si>
  <si>
    <t>燃料のCO2排出係数</t>
    <rPh sb="0" eb="2">
      <t>ネンリョウ</t>
    </rPh>
    <rPh sb="6" eb="8">
      <t>ハイシュツ</t>
    </rPh>
    <rPh sb="8" eb="10">
      <t>ケイスウ</t>
    </rPh>
    <phoneticPr fontId="1"/>
  </si>
  <si>
    <t>リファレンスの場合の年間消費電力量</t>
    <rPh sb="7" eb="9">
      <t>バアイ</t>
    </rPh>
    <rPh sb="10" eb="12">
      <t>ネンカン</t>
    </rPh>
    <rPh sb="12" eb="14">
      <t>ショウヒ</t>
    </rPh>
    <rPh sb="14" eb="16">
      <t>デンリョク</t>
    </rPh>
    <rPh sb="16" eb="17">
      <t>リョウ</t>
    </rPh>
    <phoneticPr fontId="1"/>
  </si>
  <si>
    <t>プロジェクトの場合の年間燃料消費量</t>
    <rPh sb="7" eb="9">
      <t>バアイ</t>
    </rPh>
    <rPh sb="10" eb="12">
      <t>ネンカン</t>
    </rPh>
    <rPh sb="12" eb="14">
      <t>ネンリョウ</t>
    </rPh>
    <rPh sb="14" eb="16">
      <t>ショウヒ</t>
    </rPh>
    <rPh sb="16" eb="17">
      <t>リョウ</t>
    </rPh>
    <phoneticPr fontId="1"/>
  </si>
  <si>
    <t>fuｒf</t>
    <phoneticPr fontId="1"/>
  </si>
  <si>
    <t>RQｆy</t>
    <phoneticPr fontId="1"/>
  </si>
  <si>
    <t>Ｒｙ＝RQｆｙ×fuｒf+ＲＱey×gef</t>
    <phoneticPr fontId="1"/>
  </si>
  <si>
    <t>RQey</t>
    <phoneticPr fontId="1"/>
  </si>
  <si>
    <t>１GJ=0.28MWｈ</t>
    <phoneticPr fontId="1"/>
  </si>
  <si>
    <t>1Gcal=1.163MWｈ</t>
    <phoneticPr fontId="1"/>
  </si>
  <si>
    <t>PＱｆy</t>
    <phoneticPr fontId="1"/>
  </si>
  <si>
    <t>fupf</t>
    <phoneticPr fontId="1"/>
  </si>
  <si>
    <t>Pｙ＝PQfｙ×fupf+PQey×gef</t>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</si>
  <si>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</si>
  <si>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</si>
  <si>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Nm3</t>
  </si>
  <si>
    <t>L</t>
    <phoneticPr fontId="1"/>
  </si>
  <si>
    <t>MWｈ</t>
    <phoneticPr fontId="1"/>
  </si>
  <si>
    <t>MWｈ</t>
    <phoneticPr fontId="1"/>
  </si>
  <si>
    <t>/年</t>
    <rPh sb="1" eb="2">
      <t>ネン</t>
    </rPh>
    <phoneticPr fontId="1"/>
  </si>
  <si>
    <t>単位記入</t>
    <rPh sb="0" eb="2">
      <t>タンイ</t>
    </rPh>
    <rPh sb="2" eb="4">
      <t>キニュウ</t>
    </rPh>
    <phoneticPr fontId="1"/>
  </si>
  <si>
    <t>※　発熱量単位及び消費量単位に注意願います。</t>
    <rPh sb="2" eb="4">
      <t>ハツネツ</t>
    </rPh>
    <rPh sb="4" eb="5">
      <t>リョウ</t>
    </rPh>
    <rPh sb="5" eb="7">
      <t>タンイ</t>
    </rPh>
    <rPh sb="7" eb="8">
      <t>オヨ</t>
    </rPh>
    <rPh sb="9" eb="12">
      <t>ショウヒリョウ</t>
    </rPh>
    <rPh sb="12" eb="14">
      <t>タンイ</t>
    </rPh>
    <rPh sb="15" eb="17">
      <t>チュウイ</t>
    </rPh>
    <rPh sb="17" eb="18">
      <t>ネガ</t>
    </rPh>
    <phoneticPr fontId="1"/>
  </si>
  <si>
    <t>ton-CO2/</t>
    <phoneticPr fontId="1"/>
  </si>
  <si>
    <t>千Nm3</t>
    <rPh sb="0" eb="1">
      <t>セン</t>
    </rPh>
    <phoneticPr fontId="1"/>
  </si>
  <si>
    <t>Kl</t>
    <phoneticPr fontId="1"/>
  </si>
  <si>
    <t>※便宜上　消費電力量は（必要蒸発量/定格蒸発能力）×定格消費電力×稼働時間で計算。</t>
    <rPh sb="1" eb="3">
      <t>ベンギ</t>
    </rPh>
    <rPh sb="3" eb="4">
      <t>ジョウ</t>
    </rPh>
    <rPh sb="5" eb="7">
      <t>ショウヒ</t>
    </rPh>
    <rPh sb="7" eb="9">
      <t>デンリョク</t>
    </rPh>
    <rPh sb="9" eb="10">
      <t>リョウ</t>
    </rPh>
    <rPh sb="12" eb="14">
      <t>ヒツヨウ</t>
    </rPh>
    <rPh sb="14" eb="16">
      <t>ジョウハツ</t>
    </rPh>
    <rPh sb="16" eb="17">
      <t>リョウ</t>
    </rPh>
    <rPh sb="18" eb="20">
      <t>テイカク</t>
    </rPh>
    <rPh sb="20" eb="22">
      <t>ジョウハツ</t>
    </rPh>
    <rPh sb="22" eb="24">
      <t>ノウリョク</t>
    </rPh>
    <rPh sb="26" eb="28">
      <t>テイカク</t>
    </rPh>
    <rPh sb="28" eb="30">
      <t>ショウヒ</t>
    </rPh>
    <rPh sb="30" eb="32">
      <t>デンリョク</t>
    </rPh>
    <rPh sb="33" eb="35">
      <t>カドウ</t>
    </rPh>
    <rPh sb="35" eb="37">
      <t>ジカン</t>
    </rPh>
    <rPh sb="38" eb="40">
      <t>ケイサン</t>
    </rPh>
    <phoneticPr fontId="1"/>
  </si>
  <si>
    <t>標高</t>
    <rPh sb="0" eb="2">
      <t>ヒョウコウ</t>
    </rPh>
    <phoneticPr fontId="1"/>
  </si>
  <si>
    <t>(m）</t>
    <phoneticPr fontId="1"/>
  </si>
  <si>
    <t>年</t>
    <rPh sb="0" eb="1">
      <t>ネン</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</si>
  <si>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</si>
  <si>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</si>
  <si>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</si>
  <si>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</si>
  <si>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</si>
  <si>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</si>
  <si>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</si>
  <si>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</si>
  <si>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</si>
  <si>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年間必要熱出力(MJ/年)</t>
    <rPh sb="0" eb="2">
      <t>ネンカン</t>
    </rPh>
    <rPh sb="2" eb="4">
      <t>ヒツヨウ</t>
    </rPh>
    <rPh sb="4" eb="5">
      <t>ネツ</t>
    </rPh>
    <rPh sb="5" eb="6">
      <t>シュツ</t>
    </rPh>
    <rPh sb="6" eb="7">
      <t>リョク</t>
    </rPh>
    <rPh sb="11" eb="12">
      <t>ネン</t>
    </rPh>
    <phoneticPr fontId="1"/>
  </si>
  <si>
    <t>CO2排出削減量（ton-CO2/年）</t>
    <rPh sb="3" eb="5">
      <t>ハイシュツ</t>
    </rPh>
    <rPh sb="5" eb="7">
      <t>サクゲン</t>
    </rPh>
    <rPh sb="7" eb="8">
      <t>リョウ</t>
    </rPh>
    <phoneticPr fontId="1"/>
  </si>
  <si>
    <t>出典：</t>
    <rPh sb="0" eb="2">
      <t>シュッテン</t>
    </rPh>
    <phoneticPr fontId="1"/>
  </si>
  <si>
    <t>出典</t>
    <rPh sb="0" eb="2">
      <t>シュッテン</t>
    </rPh>
    <phoneticPr fontId="1"/>
  </si>
  <si>
    <t>記入</t>
    <rPh sb="0" eb="2">
      <t>キニュウ</t>
    </rPh>
    <phoneticPr fontId="4"/>
  </si>
  <si>
    <t>自動計算</t>
    <rPh sb="0" eb="2">
      <t>ジドウ</t>
    </rPh>
    <rPh sb="2" eb="4">
      <t>ケイサン</t>
    </rPh>
    <phoneticPr fontId="1"/>
  </si>
  <si>
    <r>
      <t>（ｋJ/Nm</t>
    </r>
    <r>
      <rPr>
        <vertAlign val="superscript"/>
        <sz val="10"/>
        <rFont val="ＭＳ Ｐゴシック"/>
        <family val="3"/>
        <charset val="128"/>
      </rPr>
      <t>3</t>
    </r>
    <r>
      <rPr>
        <sz val="10"/>
        <rFont val="ＭＳ Ｐゴシック"/>
        <family val="3"/>
        <charset val="128"/>
      </rPr>
      <t>)</t>
    </r>
    <phoneticPr fontId="1"/>
  </si>
  <si>
    <t>※単位記入のこと</t>
    <rPh sb="1" eb="3">
      <t>タンイ</t>
    </rPh>
    <rPh sb="3" eb="5">
      <t>キニュウ</t>
    </rPh>
    <phoneticPr fontId="1"/>
  </si>
  <si>
    <t>※単位記入のこと</t>
    <phoneticPr fontId="1"/>
  </si>
  <si>
    <t>※この値を実施計画書に記載</t>
    <rPh sb="3" eb="4">
      <t>アタイ</t>
    </rPh>
    <rPh sb="5" eb="7">
      <t>ジッシ</t>
    </rPh>
    <rPh sb="7" eb="9">
      <t>ケイカク</t>
    </rPh>
    <rPh sb="9" eb="10">
      <t>ショ</t>
    </rPh>
    <rPh sb="11" eb="13">
      <t>キサイ</t>
    </rPh>
    <phoneticPr fontId="4"/>
  </si>
  <si>
    <t>ton-CO2/年</t>
    <rPh sb="8" eb="9">
      <t>ネン</t>
    </rPh>
    <phoneticPr fontId="4"/>
  </si>
  <si>
    <t>※法定耐用年数まで記載</t>
    <rPh sb="1" eb="3">
      <t>ホウテイ</t>
    </rPh>
    <rPh sb="3" eb="5">
      <t>タイヨウ</t>
    </rPh>
    <rPh sb="5" eb="7">
      <t>ネンスウ</t>
    </rPh>
    <rPh sb="9" eb="11">
      <t>キサイ</t>
    </rPh>
    <phoneticPr fontId="1"/>
  </si>
  <si>
    <t>◎CO2排出削減量（負荷の変動を考慮）</t>
    <phoneticPr fontId="1"/>
  </si>
  <si>
    <t>●CO2排出削減量(平均的負荷の年における)</t>
    <phoneticPr fontId="1"/>
  </si>
  <si>
    <t>33°26'04.1"S</t>
  </si>
  <si>
    <t>70°41'02.7"W</t>
    <phoneticPr fontId="1"/>
  </si>
  <si>
    <t>※法定耐用年数まで記載</t>
    <phoneticPr fontId="1"/>
  </si>
  <si>
    <t>※リファレンスボイラー効率（％）は、対象国のJCM承認済み方法論の数値があればそれを用いること。</t>
    <rPh sb="11" eb="13">
      <t>コウリツ</t>
    </rPh>
    <rPh sb="18" eb="20">
      <t>タイショウ</t>
    </rPh>
    <rPh sb="20" eb="21">
      <t>コク</t>
    </rPh>
    <rPh sb="25" eb="27">
      <t>ショウニン</t>
    </rPh>
    <rPh sb="27" eb="28">
      <t>ズ</t>
    </rPh>
    <rPh sb="29" eb="32">
      <t>ホウホウロン</t>
    </rPh>
    <rPh sb="33" eb="35">
      <t>スウチ</t>
    </rPh>
    <rPh sb="42" eb="43">
      <t>モチ</t>
    </rPh>
    <phoneticPr fontId="1"/>
  </si>
  <si>
    <t>※プロジェクトボイラー効率（％）が分かるカタログ・仕様書等を3-10に添付すること。</t>
    <rPh sb="11" eb="13">
      <t>コウリツ</t>
    </rPh>
    <rPh sb="17" eb="18">
      <t>ワ</t>
    </rPh>
    <rPh sb="25" eb="28">
      <t>シヨウショ</t>
    </rPh>
    <rPh sb="28" eb="29">
      <t>トウ</t>
    </rPh>
    <rPh sb="35" eb="37">
      <t>テンプ</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</si>
  <si>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</si>
  <si>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</si>
  <si>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</si>
  <si>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</si>
  <si>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</si>
  <si>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</si>
  <si>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</si>
  <si>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</si>
  <si>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</si>
  <si>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</si>
  <si>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</si>
  <si>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</si>
  <si>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月の燃料消費量</t>
    <rPh sb="0" eb="1">
      <t>ツキ</t>
    </rPh>
    <rPh sb="2" eb="4">
      <t>ネンリョウ</t>
    </rPh>
    <rPh sb="4" eb="6">
      <t>ショウヒ</t>
    </rPh>
    <rPh sb="6" eb="7">
      <t>リョウ</t>
    </rPh>
    <phoneticPr fontId="4"/>
  </si>
  <si>
    <t>月の消費電力量（MWh/月)</t>
    <rPh sb="0" eb="1">
      <t>ツキ</t>
    </rPh>
    <rPh sb="2" eb="4">
      <t>ショウヒ</t>
    </rPh>
    <rPh sb="4" eb="6">
      <t>デンリョク</t>
    </rPh>
    <rPh sb="6" eb="7">
      <t>リョウ</t>
    </rPh>
    <rPh sb="12" eb="13">
      <t>ツキ</t>
    </rPh>
    <phoneticPr fontId="4"/>
  </si>
  <si>
    <t>20XX年版○○国エネルギー省△△資料</t>
    <rPh sb="4" eb="6">
      <t>ネンバン</t>
    </rPh>
    <rPh sb="8" eb="9">
      <t>コク</t>
    </rPh>
    <rPh sb="14" eb="15">
      <t>ショウ</t>
    </rPh>
    <rPh sb="17" eb="19">
      <t>シリョウ</t>
    </rPh>
    <phoneticPr fontId="1"/>
  </si>
  <si>
    <t>20XX年度JCM設備補助公募要領</t>
    <rPh sb="9" eb="11">
      <t>セツビ</t>
    </rPh>
    <rPh sb="11" eb="13">
      <t>ホジョ</t>
    </rPh>
    <rPh sb="13" eb="15">
      <t>コウボ</t>
    </rPh>
    <rPh sb="15" eb="17">
      <t>ヨウリョウ</t>
    </rPh>
    <phoneticPr fontId="1"/>
  </si>
  <si>
    <t>Q=By-Py</t>
    <phoneticPr fontId="1"/>
  </si>
  <si>
    <t>By</t>
    <phoneticPr fontId="1"/>
  </si>
  <si>
    <t>Ｒｙ＝BQｆｙ×fuｒf+BＱey×gef</t>
    <phoneticPr fontId="1"/>
  </si>
  <si>
    <t>BQｆy</t>
    <phoneticPr fontId="1"/>
  </si>
  <si>
    <t>BQey</t>
    <phoneticPr fontId="1"/>
  </si>
  <si>
    <t>MRV期間</t>
    <rPh sb="3" eb="5">
      <t>キカン</t>
    </rPh>
    <phoneticPr fontId="1"/>
  </si>
  <si>
    <t>（２）BaUボイラーのエネルギー消費量</t>
    <rPh sb="16" eb="18">
      <t>ショウヒ</t>
    </rPh>
    <rPh sb="18" eb="19">
      <t>リョウ</t>
    </rPh>
    <phoneticPr fontId="1"/>
  </si>
  <si>
    <t>BaUとなる
ボイラーの仕様</t>
    <rPh sb="12" eb="14">
      <t>シヨウ</t>
    </rPh>
    <phoneticPr fontId="1"/>
  </si>
  <si>
    <t>BaUの場合の年間燃料消費量</t>
    <rPh sb="4" eb="6">
      <t>バアイ</t>
    </rPh>
    <rPh sb="7" eb="9">
      <t>ネンカン</t>
    </rPh>
    <rPh sb="9" eb="11">
      <t>ネンリョウ</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</si>
  <si>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</si>
  <si>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●BaUのＣＯ２排出量の計算</t>
    <rPh sb="8" eb="10">
      <t>ハイシュツ</t>
    </rPh>
    <rPh sb="10" eb="11">
      <t>リョウ</t>
    </rPh>
    <rPh sb="12" eb="14">
      <t>ケイサン</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</si>
  <si>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</si>
  <si>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rPr>
        <b/>
        <sz val="16"/>
        <color rgb="FFFF0000"/>
        <rFont val="ＭＳ Ｐゴシック"/>
        <family val="3"/>
        <charset val="128"/>
      </rPr>
      <t>R8年度</t>
    </r>
    <r>
      <rPr>
        <b/>
        <sz val="11"/>
        <rFont val="ＭＳ Ｐゴシック"/>
        <family val="3"/>
        <charset val="128"/>
      </rPr>
      <t>JCM設備補助リファレンスからのCO2排出削減量計算（蒸気ボイラー）※記入例</t>
    </r>
    <phoneticPr fontId="1"/>
  </si>
  <si>
    <r>
      <rPr>
        <b/>
        <sz val="16"/>
        <color rgb="FFFF0000"/>
        <rFont val="ＭＳ Ｐゴシック"/>
        <family val="3"/>
        <charset val="128"/>
      </rPr>
      <t>R8年度</t>
    </r>
    <r>
      <rPr>
        <b/>
        <sz val="11"/>
        <rFont val="ＭＳ Ｐゴシック"/>
        <family val="3"/>
        <charset val="128"/>
      </rPr>
      <t>JCM設備補助リファレンスからのCO2排出削減量計算（蒸気ボイラー）</t>
    </r>
    <phoneticPr fontId="1"/>
  </si>
  <si>
    <r>
      <rPr>
        <b/>
        <sz val="16"/>
        <color rgb="FFFF0000"/>
        <rFont val="ＭＳ Ｐゴシック"/>
        <family val="3"/>
        <charset val="128"/>
      </rPr>
      <t>R8年度</t>
    </r>
    <r>
      <rPr>
        <b/>
        <sz val="11"/>
        <rFont val="ＭＳ Ｐゴシック"/>
        <family val="3"/>
        <charset val="128"/>
      </rPr>
      <t>JCM設備補助BaUからのCO2排出削減量計算（蒸気ボイラー）</t>
    </r>
    <phoneticPr fontId="1"/>
  </si>
  <si>
    <r>
      <rPr>
        <sz val="16"/>
        <color rgb="FFFF0000"/>
        <rFont val="ＭＳ Ｐゴシック"/>
        <family val="3"/>
        <charset val="128"/>
        <scheme val="minor"/>
      </rPr>
      <t>R8年度</t>
    </r>
    <r>
      <rPr>
        <sz val="11"/>
        <color theme="1"/>
        <rFont val="ＭＳ Ｐゴシック"/>
        <family val="2"/>
        <charset val="128"/>
        <scheme val="minor"/>
      </rPr>
      <t>JCM設備補助CO2排出削減量計算　（燃料種ごとの排出係数）</t>
    </r>
    <rPh sb="23" eb="26">
      <t>ネンリョウシュ</t>
    </rPh>
    <rPh sb="29" eb="33">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</si>
</sst>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0.000_ "/>
    <numFmt numFmtId="179" formatCode="0.00_ "/>
    <numFmt numFmtId="180" formatCode="0_ "/>
    <numFmt numFmtId="181" formatCode="0.0_ "/>
    <numFmt numFmtId="182" formatCode="#,##0.0;[Red]\-#,##0.0"/>
    <numFmt numFmtId="183" formatCode="#,##0.0000;[Red]\-#,##0.0000"/>
    <numFmt numFmtId="184" formatCode="#,##0.0000_ "/>
    <numFmt numFmtId="185" formatCode="0_);[Red]\(0\)"/>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1"/>
      <color rgb="FFFF0000"/>
      <name val="ＭＳ Ｐゴシック"/>
      <family val="3"/>
      <charset val="128"/>
    </font>
    <font>
      <b/>
      <sz val="12"/>
      <name val="ＭＳ Ｐゴシック"/>
      <family val="3"/>
      <charset val="128"/>
    </font>
    <font>
      <sz val="10"/>
      <color theme="1"/>
      <name val="ＭＳ Ｐゴシック"/>
      <family val="3"/>
      <charset val="128"/>
      <scheme val="minor"/>
    </font>
    <font>
      <sz val="9"/>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color theme="1"/>
      <name val="ＭＳ Ｐゴシック"/>
      <family val="2"/>
      <charset val="128"/>
      <scheme val="minor"/>
    </font>
    <font>
      <sz val="11"/>
      <color theme="1"/>
      <name val="ＭＳ Ｐゴシック"/>
      <family val="2"/>
      <charset val="128"/>
      <scheme val="minor"/>
    </font>
    <font>
      <b/>
      <sz val="11"/>
      <name val="ＭＳ Ｐゴシック"/>
      <family val="3"/>
      <charset val="128"/>
    </font>
    <font>
      <vertAlign val="superscript"/>
      <sz val="10"/>
      <name val="ＭＳ Ｐゴシック"/>
      <family val="3"/>
      <charset val="128"/>
    </font>
    <font>
      <b/>
      <sz val="11"/>
      <name val="ＭＳ Ｐゴシック"/>
      <family val="3"/>
      <charset val="128"/>
      <scheme val="minor"/>
    </font>
    <font>
      <sz val="10"/>
      <color rgb="FFFF0000"/>
      <name val="ＭＳ Ｐゴシック"/>
      <family val="2"/>
      <charset val="128"/>
      <scheme val="minor"/>
    </font>
    <font>
      <sz val="12"/>
      <color theme="1"/>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FFCCFF"/>
        <bgColor indexed="64"/>
      </patternFill>
    </fill>
    <fill>
      <patternFill patternType="solid">
        <fgColor rgb="FFCC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3">
    <xf numFmtId="0" fontId="0" fillId="0" borderId="0">
      <alignment vertical="center"/>
    </xf>
    <xf numFmtId="0" fontId="2" fillId="0" borderId="0">
      <alignment vertical="center"/>
    </xf>
    <xf numFmtId="38" fontId="13" fillId="0" borderId="0" applyFont="0" applyFill="0" applyBorder="0" applyAlignment="0" applyProtection="0">
      <alignment vertical="center"/>
    </xf>
  </cellStyleXfs>
  <cellXfs count="172">
    <xf numFmtId="0" fontId="0" fillId="0" borderId="0" xfId="0">
      <alignment vertical="center"/>
    </xf>
    <xf numFmtId="0" fontId="2" fillId="0" borderId="0" xfId="1" applyProtection="1">
      <alignment vertical="center"/>
      <protection locked="0"/>
    </xf>
    <xf numFmtId="0" fontId="3" fillId="0" borderId="1" xfId="1" applyFont="1" applyBorder="1" applyAlignment="1" applyProtection="1">
      <alignment horizontal="center" vertical="center"/>
      <protection locked="0"/>
    </xf>
    <xf numFmtId="0" fontId="5" fillId="0" borderId="5" xfId="1" applyFont="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6" fillId="0" borderId="5" xfId="1" applyFont="1" applyBorder="1" applyAlignment="1" applyProtection="1">
      <alignment vertical="center" wrapText="1"/>
      <protection locked="0"/>
    </xf>
    <xf numFmtId="0" fontId="0" fillId="0" borderId="0" xfId="0" applyAlignment="1" applyProtection="1">
      <alignment vertical="center" wrapText="1"/>
      <protection locked="0"/>
    </xf>
    <xf numFmtId="0" fontId="3" fillId="0" borderId="3" xfId="1" applyFont="1" applyBorder="1" applyAlignment="1" applyProtection="1">
      <alignment vertical="center" shrinkToFit="1"/>
      <protection locked="0"/>
    </xf>
    <xf numFmtId="0" fontId="3" fillId="0" borderId="4" xfId="1" applyFont="1" applyBorder="1" applyAlignment="1" applyProtection="1">
      <alignment vertical="center" shrinkToFit="1"/>
      <protection locked="0"/>
    </xf>
    <xf numFmtId="0" fontId="0" fillId="0" borderId="5" xfId="0" applyBorder="1" applyAlignment="1" applyProtection="1">
      <alignment vertical="center" wrapText="1"/>
      <protection locked="0"/>
    </xf>
    <xf numFmtId="180" fontId="3" fillId="2" borderId="2" xfId="1" applyNumberFormat="1" applyFont="1" applyFill="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3" fillId="0" borderId="3" xfId="1"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1" applyFont="1" applyBorder="1" applyAlignment="1" applyProtection="1">
      <alignment horizontal="center" vertical="center" wrapText="1"/>
      <protection locked="0"/>
    </xf>
    <xf numFmtId="0" fontId="3" fillId="0" borderId="1"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9" xfId="1"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6" fillId="0" borderId="0" xfId="1" applyFont="1" applyAlignment="1" applyProtection="1">
      <alignment vertical="center" wrapText="1"/>
      <protection locked="0"/>
    </xf>
    <xf numFmtId="0" fontId="7" fillId="0" borderId="0" xfId="1" applyFont="1" applyProtection="1">
      <alignment vertical="center"/>
      <protection locked="0"/>
    </xf>
    <xf numFmtId="0" fontId="3" fillId="0" borderId="10" xfId="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3" fillId="0" borderId="6" xfId="1" applyFont="1" applyBorder="1" applyAlignment="1" applyProtection="1">
      <alignment horizontal="center" vertical="center"/>
      <protection locked="0"/>
    </xf>
    <xf numFmtId="0" fontId="3" fillId="0" borderId="1" xfId="1" applyFont="1" applyBorder="1" applyAlignment="1" applyProtection="1">
      <alignment vertical="center" shrinkToFit="1"/>
      <protection locked="0"/>
    </xf>
    <xf numFmtId="182" fontId="3" fillId="2" borderId="1" xfId="2" applyNumberFormat="1" applyFont="1" applyFill="1" applyBorder="1" applyProtection="1">
      <alignment vertical="center"/>
      <protection locked="0"/>
    </xf>
    <xf numFmtId="0" fontId="3" fillId="0" borderId="0" xfId="1" applyFont="1" applyProtection="1">
      <alignment vertical="center"/>
      <protection locked="0"/>
    </xf>
    <xf numFmtId="177" fontId="2" fillId="0" borderId="5" xfId="1" applyNumberFormat="1" applyBorder="1" applyProtection="1">
      <alignment vertical="center"/>
      <protection locked="0"/>
    </xf>
    <xf numFmtId="38" fontId="3" fillId="2" borderId="1" xfId="2" applyFont="1" applyFill="1" applyBorder="1" applyProtection="1">
      <alignment vertical="center"/>
      <protection locked="0"/>
    </xf>
    <xf numFmtId="0" fontId="9" fillId="0" borderId="0" xfId="1" applyFont="1" applyAlignment="1" applyProtection="1">
      <alignment horizontal="center" vertical="center" shrinkToFit="1"/>
      <protection locked="0"/>
    </xf>
    <xf numFmtId="0" fontId="3" fillId="0" borderId="9" xfId="1" applyFont="1" applyBorder="1" applyAlignment="1" applyProtection="1">
      <alignment vertical="center" wrapText="1"/>
      <protection locked="0"/>
    </xf>
    <xf numFmtId="177" fontId="3" fillId="0" borderId="9" xfId="1" applyNumberFormat="1" applyFont="1" applyBorder="1" applyProtection="1">
      <alignment vertical="center"/>
      <protection locked="0"/>
    </xf>
    <xf numFmtId="177" fontId="3" fillId="0" borderId="0" xfId="1" applyNumberFormat="1" applyFont="1" applyProtection="1">
      <alignment vertical="center"/>
      <protection locked="0"/>
    </xf>
    <xf numFmtId="0" fontId="7" fillId="0" borderId="10" xfId="1" applyFont="1" applyBorder="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shrinkToFit="1"/>
      <protection locked="0"/>
    </xf>
    <xf numFmtId="0" fontId="3" fillId="0" borderId="13" xfId="1"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8" fillId="0" borderId="10" xfId="0"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181" fontId="3" fillId="2" borderId="1" xfId="1" applyNumberFormat="1" applyFont="1" applyFill="1" applyBorder="1" applyProtection="1">
      <alignment vertical="center"/>
      <protection locked="0"/>
    </xf>
    <xf numFmtId="179" fontId="3" fillId="0" borderId="9" xfId="1" applyNumberFormat="1" applyFont="1" applyBorder="1" applyProtection="1">
      <alignment vertical="center"/>
      <protection locked="0"/>
    </xf>
    <xf numFmtId="0" fontId="0" fillId="0" borderId="4" xfId="0" applyBorder="1" applyAlignment="1" applyProtection="1">
      <alignment vertical="center" shrinkToFit="1"/>
      <protection locked="0"/>
    </xf>
    <xf numFmtId="179" fontId="3" fillId="0" borderId="0" xfId="1" applyNumberFormat="1" applyFont="1" applyProtection="1">
      <alignment vertical="center"/>
      <protection locked="0"/>
    </xf>
    <xf numFmtId="0" fontId="2" fillId="2" borderId="1" xfId="1" applyFill="1" applyBorder="1" applyProtection="1">
      <alignment vertical="center"/>
      <protection locked="0"/>
    </xf>
    <xf numFmtId="0" fontId="2" fillId="0" borderId="0" xfId="1" applyAlignment="1" applyProtection="1">
      <alignment vertical="center" shrinkToFit="1"/>
      <protection locked="0"/>
    </xf>
    <xf numFmtId="0" fontId="6" fillId="0" borderId="0" xfId="1" applyFont="1" applyProtection="1">
      <alignment vertical="center"/>
      <protection locked="0"/>
    </xf>
    <xf numFmtId="179" fontId="8" fillId="2" borderId="1" xfId="0" applyNumberFormat="1" applyFont="1" applyFill="1" applyBorder="1" applyAlignment="1" applyProtection="1">
      <alignment horizontal="right" vertical="center" shrinkToFit="1"/>
      <protection locked="0"/>
    </xf>
    <xf numFmtId="180" fontId="3" fillId="2" borderId="1" xfId="1" applyNumberFormat="1" applyFont="1" applyFill="1" applyBorder="1" applyAlignment="1" applyProtection="1">
      <alignment horizontal="right" vertical="center"/>
      <protection locked="0"/>
    </xf>
    <xf numFmtId="0" fontId="3" fillId="0" borderId="0" xfId="1" applyFont="1" applyAlignment="1" applyProtection="1">
      <alignment horizontal="right" vertical="center"/>
      <protection locked="0"/>
    </xf>
    <xf numFmtId="0" fontId="5" fillId="0" borderId="9" xfId="1" applyFont="1" applyBorder="1" applyProtection="1">
      <alignment vertical="center"/>
      <protection locked="0"/>
    </xf>
    <xf numFmtId="0" fontId="0" fillId="0" borderId="9" xfId="0" applyBorder="1" applyAlignment="1" applyProtection="1">
      <alignment vertical="center" shrinkToFit="1"/>
      <protection locked="0"/>
    </xf>
    <xf numFmtId="179" fontId="8" fillId="0" borderId="9" xfId="0" applyNumberFormat="1" applyFont="1" applyBorder="1" applyAlignment="1" applyProtection="1">
      <alignment horizontal="left" vertical="center" shrinkToFit="1"/>
      <protection locked="0"/>
    </xf>
    <xf numFmtId="179" fontId="0" fillId="0" borderId="9" xfId="0" applyNumberFormat="1" applyBorder="1" applyAlignment="1" applyProtection="1">
      <alignment horizontal="left" vertical="center" shrinkToFit="1"/>
      <protection locked="0"/>
    </xf>
    <xf numFmtId="0" fontId="5" fillId="0" borderId="0" xfId="1" applyFont="1" applyProtection="1">
      <alignment vertical="center"/>
      <protection locked="0"/>
    </xf>
    <xf numFmtId="179" fontId="3" fillId="0" borderId="3" xfId="1" applyNumberFormat="1" applyFont="1" applyBorder="1" applyProtection="1">
      <alignment vertical="center"/>
      <protection locked="0"/>
    </xf>
    <xf numFmtId="179" fontId="3" fillId="0" borderId="10" xfId="1" applyNumberFormat="1" applyFont="1" applyBorder="1" applyProtection="1">
      <alignment vertical="center"/>
      <protection locked="0"/>
    </xf>
    <xf numFmtId="180" fontId="3" fillId="0" borderId="0" xfId="1" applyNumberFormat="1" applyFont="1" applyProtection="1">
      <alignment vertical="center"/>
      <protection locked="0"/>
    </xf>
    <xf numFmtId="0" fontId="2" fillId="0" borderId="1" xfId="1" applyBorder="1" applyAlignment="1" applyProtection="1">
      <alignment horizontal="center" vertical="center"/>
      <protection locked="0"/>
    </xf>
    <xf numFmtId="0" fontId="2" fillId="2" borderId="0" xfId="1" applyFill="1" applyProtection="1">
      <alignment vertical="center"/>
      <protection locked="0"/>
    </xf>
    <xf numFmtId="0" fontId="2" fillId="0" borderId="9" xfId="1" applyBorder="1" applyProtection="1">
      <alignment vertical="center"/>
      <protection locked="0"/>
    </xf>
    <xf numFmtId="0" fontId="7" fillId="0" borderId="0" xfId="1" applyFont="1" applyAlignment="1" applyProtection="1">
      <alignment horizontal="left" vertical="center"/>
      <protection locked="0"/>
    </xf>
    <xf numFmtId="0" fontId="3" fillId="2" borderId="1" xfId="1" applyFont="1" applyFill="1" applyBorder="1" applyProtection="1">
      <alignment vertical="center"/>
      <protection locked="0"/>
    </xf>
    <xf numFmtId="0" fontId="18" fillId="0" borderId="0" xfId="0" applyFont="1" applyProtection="1">
      <alignment vertical="center"/>
      <protection locked="0"/>
    </xf>
    <xf numFmtId="0" fontId="8"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applyProtection="1">
      <alignment vertical="center"/>
      <protection locked="0"/>
    </xf>
    <xf numFmtId="0" fontId="10" fillId="3" borderId="0" xfId="0" applyFont="1" applyFill="1" applyProtection="1">
      <alignment vertical="center"/>
      <protection locked="0"/>
    </xf>
    <xf numFmtId="0" fontId="0" fillId="3" borderId="0" xfId="0" applyFill="1" applyProtection="1">
      <alignment vertical="center"/>
      <protection locked="0"/>
    </xf>
    <xf numFmtId="0" fontId="2" fillId="3" borderId="0" xfId="1" applyFill="1" applyProtection="1">
      <alignment vertical="center"/>
      <protection locked="0"/>
    </xf>
    <xf numFmtId="0" fontId="0" fillId="2" borderId="1" xfId="0" applyFill="1" applyBorder="1" applyAlignment="1" applyProtection="1">
      <alignment horizontal="right" vertical="center"/>
      <protection locked="0"/>
    </xf>
    <xf numFmtId="0" fontId="0" fillId="0" borderId="2" xfId="0" applyBorder="1" applyAlignment="1" applyProtection="1">
      <alignment horizontal="right" vertical="center"/>
      <protection locked="0"/>
    </xf>
    <xf numFmtId="183" fontId="0" fillId="2" borderId="1" xfId="2" applyNumberFormat="1" applyFont="1" applyFill="1" applyBorder="1" applyProtection="1">
      <alignment vertical="center"/>
      <protection locked="0"/>
    </xf>
    <xf numFmtId="177" fontId="0" fillId="0" borderId="3" xfId="0" applyNumberFormat="1" applyBorder="1" applyProtection="1">
      <alignment vertical="center"/>
      <protection locked="0"/>
    </xf>
    <xf numFmtId="0" fontId="11" fillId="3" borderId="0" xfId="0" applyFont="1" applyFill="1" applyProtection="1">
      <alignment vertical="center"/>
      <protection locked="0"/>
    </xf>
    <xf numFmtId="178" fontId="0" fillId="0" borderId="0" xfId="0" applyNumberFormat="1" applyProtection="1">
      <alignment vertical="center"/>
      <protection locked="0"/>
    </xf>
    <xf numFmtId="183" fontId="0" fillId="0" borderId="0" xfId="2" applyNumberFormat="1" applyFont="1" applyFill="1" applyBorder="1" applyProtection="1">
      <alignment vertical="center"/>
      <protection locked="0"/>
    </xf>
    <xf numFmtId="0" fontId="10"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11" fillId="0" borderId="0" xfId="0" applyFont="1" applyProtection="1">
      <alignment vertical="center"/>
      <protection locked="0"/>
    </xf>
    <xf numFmtId="0" fontId="6" fillId="0" borderId="6" xfId="1" applyFont="1" applyBorder="1" applyAlignment="1" applyProtection="1">
      <alignment horizontal="left" vertical="center"/>
      <protection locked="0"/>
    </xf>
    <xf numFmtId="0" fontId="2" fillId="2" borderId="6" xfId="1" applyFill="1" applyBorder="1" applyAlignment="1" applyProtection="1">
      <alignment horizontal="center" vertical="center"/>
      <protection locked="0"/>
    </xf>
    <xf numFmtId="0" fontId="2" fillId="0" borderId="6" xfId="1" applyBorder="1" applyProtection="1">
      <alignment vertical="center"/>
      <protection locked="0"/>
    </xf>
    <xf numFmtId="0" fontId="2" fillId="0" borderId="1" xfId="1" applyBorder="1" applyAlignment="1" applyProtection="1">
      <alignment horizontal="left" vertical="center"/>
      <protection locked="0"/>
    </xf>
    <xf numFmtId="0" fontId="2" fillId="2" borderId="1" xfId="1" applyFill="1" applyBorder="1" applyAlignment="1" applyProtection="1">
      <alignment horizontal="center" vertical="center"/>
      <protection locked="0"/>
    </xf>
    <xf numFmtId="0" fontId="17" fillId="0" borderId="0" xfId="0" applyFont="1" applyProtection="1">
      <alignment vertical="center"/>
      <protection locked="0"/>
    </xf>
    <xf numFmtId="0" fontId="9" fillId="0" borderId="1" xfId="1" applyFont="1" applyBorder="1" applyAlignment="1" applyProtection="1">
      <alignment horizontal="left" vertical="center" shrinkToFit="1"/>
      <protection locked="0"/>
    </xf>
    <xf numFmtId="38" fontId="12" fillId="2" borderId="1" xfId="2" applyFont="1" applyFill="1" applyBorder="1" applyProtection="1">
      <alignment vertical="center"/>
      <protection locked="0"/>
    </xf>
    <xf numFmtId="0" fontId="2" fillId="0" borderId="1" xfId="1" applyBorder="1" applyProtection="1">
      <alignment vertical="center"/>
      <protection locked="0"/>
    </xf>
    <xf numFmtId="0" fontId="0" fillId="0" borderId="1" xfId="0" applyBorder="1" applyAlignment="1" applyProtection="1">
      <alignment horizontal="left" vertical="center" shrinkToFit="1"/>
      <protection locked="0"/>
    </xf>
    <xf numFmtId="177" fontId="0" fillId="0" borderId="0" xfId="0" applyNumberFormat="1" applyProtection="1">
      <alignment vertical="center"/>
      <protection locked="0"/>
    </xf>
    <xf numFmtId="0" fontId="3" fillId="0" borderId="0" xfId="0" applyFont="1" applyProtection="1">
      <alignment vertical="center"/>
      <protection locked="0"/>
    </xf>
    <xf numFmtId="0" fontId="10" fillId="0" borderId="0" xfId="0" applyFont="1" applyAlignment="1" applyProtection="1">
      <alignment horizontal="right" vertical="center"/>
      <protection locked="0"/>
    </xf>
    <xf numFmtId="0" fontId="5" fillId="0" borderId="0" xfId="0" applyFont="1" applyProtection="1">
      <alignment vertical="center"/>
      <protection locked="0"/>
    </xf>
    <xf numFmtId="0" fontId="0" fillId="0" borderId="1" xfId="0" applyBorder="1" applyAlignment="1" applyProtection="1">
      <alignment vertical="center" shrinkToFit="1"/>
      <protection locked="0"/>
    </xf>
    <xf numFmtId="0" fontId="14" fillId="0" borderId="0" xfId="1" applyFont="1">
      <alignment vertical="center"/>
    </xf>
    <xf numFmtId="0" fontId="2" fillId="0" borderId="0" xfId="1">
      <alignment vertical="center"/>
    </xf>
    <xf numFmtId="0" fontId="3" fillId="5" borderId="1" xfId="0" applyFont="1" applyFill="1" applyBorder="1" applyAlignment="1">
      <alignment horizontal="center" vertical="center"/>
    </xf>
    <xf numFmtId="182" fontId="3" fillId="5" borderId="1" xfId="2" applyNumberFormat="1" applyFont="1" applyFill="1" applyBorder="1" applyProtection="1">
      <alignment vertical="center"/>
    </xf>
    <xf numFmtId="38" fontId="3" fillId="5" borderId="1" xfId="2" applyFont="1" applyFill="1" applyBorder="1" applyProtection="1">
      <alignment vertical="center"/>
    </xf>
    <xf numFmtId="38" fontId="2" fillId="5" borderId="1" xfId="2" applyFont="1" applyFill="1" applyBorder="1" applyProtection="1">
      <alignment vertical="center"/>
    </xf>
    <xf numFmtId="40" fontId="3" fillId="5" borderId="1" xfId="2" applyNumberFormat="1" applyFont="1" applyFill="1" applyBorder="1" applyProtection="1">
      <alignment vertical="center"/>
    </xf>
    <xf numFmtId="40" fontId="2" fillId="5" borderId="1" xfId="2" applyNumberFormat="1" applyFont="1" applyFill="1" applyBorder="1" applyProtection="1">
      <alignment vertical="center"/>
    </xf>
    <xf numFmtId="177" fontId="3" fillId="5" borderId="1" xfId="1" applyNumberFormat="1" applyFont="1" applyFill="1" applyBorder="1">
      <alignment vertical="center"/>
    </xf>
    <xf numFmtId="177" fontId="2" fillId="5" borderId="1" xfId="1" applyNumberFormat="1" applyFill="1" applyBorder="1">
      <alignment vertical="center"/>
    </xf>
    <xf numFmtId="176" fontId="3" fillId="5" borderId="1" xfId="1" applyNumberFormat="1" applyFont="1" applyFill="1" applyBorder="1">
      <alignment vertical="center"/>
    </xf>
    <xf numFmtId="176" fontId="2" fillId="5" borderId="1" xfId="1" applyNumberFormat="1" applyFill="1" applyBorder="1">
      <alignment vertical="center"/>
    </xf>
    <xf numFmtId="177" fontId="0" fillId="5" borderId="1" xfId="0" applyNumberFormat="1" applyFill="1" applyBorder="1">
      <alignment vertical="center"/>
    </xf>
    <xf numFmtId="38" fontId="0" fillId="5" borderId="1" xfId="2" applyFont="1" applyFill="1" applyBorder="1" applyProtection="1">
      <alignment vertical="center"/>
    </xf>
    <xf numFmtId="0" fontId="0" fillId="5" borderId="4" xfId="0" applyFill="1" applyBorder="1">
      <alignment vertical="center"/>
    </xf>
    <xf numFmtId="38" fontId="12" fillId="5" borderId="1" xfId="2" applyFont="1" applyFill="1" applyBorder="1" applyProtection="1">
      <alignment vertical="center"/>
    </xf>
    <xf numFmtId="38" fontId="16" fillId="5" borderId="1" xfId="2" applyFont="1" applyFill="1" applyBorder="1" applyProtection="1">
      <alignment vertical="center"/>
    </xf>
    <xf numFmtId="185" fontId="0" fillId="5" borderId="1" xfId="0" applyNumberFormat="1" applyFill="1" applyBorder="1">
      <alignment vertical="center"/>
    </xf>
    <xf numFmtId="185" fontId="0" fillId="5" borderId="1" xfId="2" applyNumberFormat="1" applyFont="1" applyFill="1" applyBorder="1" applyProtection="1">
      <alignment vertical="center"/>
    </xf>
    <xf numFmtId="185" fontId="12" fillId="5" borderId="1" xfId="2" applyNumberFormat="1" applyFont="1" applyFill="1" applyBorder="1" applyProtection="1">
      <alignment vertical="center"/>
    </xf>
    <xf numFmtId="185" fontId="16" fillId="5" borderId="1" xfId="2" applyNumberFormat="1" applyFont="1" applyFill="1" applyBorder="1" applyProtection="1">
      <alignment vertical="center"/>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2" borderId="2" xfId="1"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3" fillId="2" borderId="1" xfId="1" applyFont="1" applyFill="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3" fillId="2" borderId="2" xfId="1" applyFont="1" applyFill="1" applyBorder="1" applyAlignment="1" applyProtection="1">
      <alignment vertical="center" shrinkToFit="1"/>
      <protection locked="0"/>
    </xf>
    <xf numFmtId="0" fontId="3" fillId="0" borderId="3" xfId="1" applyFont="1" applyBorder="1" applyAlignment="1" applyProtection="1">
      <alignment vertical="center" shrinkToFit="1"/>
      <protection locked="0"/>
    </xf>
    <xf numFmtId="0" fontId="3" fillId="0" borderId="4" xfId="1" applyFont="1" applyBorder="1" applyAlignment="1" applyProtection="1">
      <alignment vertical="center" shrinkToFit="1"/>
      <protection locked="0"/>
    </xf>
    <xf numFmtId="0" fontId="8"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3" fillId="0" borderId="2" xfId="1"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8" fillId="2" borderId="2" xfId="0" applyFont="1"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179" fontId="8" fillId="2" borderId="2" xfId="0" applyNumberFormat="1" applyFont="1" applyFill="1" applyBorder="1" applyAlignment="1" applyProtection="1">
      <alignment horizontal="left" vertical="center" shrinkToFit="1"/>
      <protection locked="0"/>
    </xf>
    <xf numFmtId="0" fontId="3" fillId="0" borderId="2" xfId="1" applyFont="1" applyBorder="1" applyAlignment="1" applyProtection="1">
      <alignment vertical="center" shrinkToFit="1"/>
      <protection locked="0"/>
    </xf>
    <xf numFmtId="0" fontId="0" fillId="0" borderId="4" xfId="0" applyBorder="1" applyAlignment="1" applyProtection="1">
      <alignment vertical="center" shrinkToFit="1"/>
      <protection locked="0"/>
    </xf>
    <xf numFmtId="0" fontId="3" fillId="0" borderId="6" xfId="1" applyFont="1" applyBorder="1" applyAlignment="1" applyProtection="1">
      <alignment vertical="center" wrapText="1"/>
      <protection locked="0"/>
    </xf>
    <xf numFmtId="0" fontId="3" fillId="0" borderId="7" xfId="1"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3" fillId="0" borderId="5" xfId="1"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 fillId="4" borderId="2" xfId="1" applyFont="1" applyFill="1" applyBorder="1" applyAlignment="1" applyProtection="1">
      <alignment horizontal="left" vertical="center" shrinkToFit="1"/>
      <protection locked="0"/>
    </xf>
    <xf numFmtId="0" fontId="0" fillId="4" borderId="4" xfId="0" applyFill="1" applyBorder="1" applyAlignment="1" applyProtection="1">
      <alignment horizontal="left" vertical="center" shrinkToFit="1"/>
      <protection locked="0"/>
    </xf>
    <xf numFmtId="38" fontId="8" fillId="2" borderId="11" xfId="2" applyFont="1" applyFill="1" applyBorder="1" applyAlignment="1" applyProtection="1">
      <alignment horizontal="left" vertical="center" shrinkToFit="1"/>
      <protection locked="0"/>
    </xf>
    <xf numFmtId="38" fontId="0" fillId="0" borderId="12" xfId="2" applyFont="1" applyBorder="1" applyAlignment="1" applyProtection="1">
      <alignment horizontal="left" vertical="center" shrinkToFit="1"/>
      <protection locked="0"/>
    </xf>
    <xf numFmtId="179" fontId="0" fillId="0" borderId="3" xfId="0" applyNumberFormat="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0" fontId="3" fillId="0" borderId="3" xfId="1"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3" fillId="0" borderId="10" xfId="1" applyFont="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2" borderId="2" xfId="0" applyFill="1" applyBorder="1" applyAlignment="1" applyProtection="1">
      <alignment horizontal="left" vertical="center" shrinkToFit="1"/>
      <protection locked="0"/>
    </xf>
    <xf numFmtId="0" fontId="2" fillId="0" borderId="10" xfId="1" applyBorder="1" applyAlignment="1" applyProtection="1">
      <alignment horizontal="right" vertical="center"/>
      <protection locked="0"/>
    </xf>
    <xf numFmtId="0" fontId="6" fillId="0" borderId="0" xfId="1" applyFont="1" applyAlignment="1" applyProtection="1">
      <alignment vertical="center" shrinkToFit="1"/>
      <protection locked="0"/>
    </xf>
    <xf numFmtId="0" fontId="6" fillId="0" borderId="13" xfId="1" applyFont="1" applyBorder="1" applyAlignment="1" applyProtection="1">
      <alignment vertical="center" shrinkToFit="1"/>
      <protection locked="0"/>
    </xf>
    <xf numFmtId="0" fontId="6" fillId="0" borderId="10" xfId="1" applyFont="1" applyBorder="1" applyAlignment="1" applyProtection="1">
      <alignment vertical="center" shrinkToFit="1"/>
      <protection locked="0"/>
    </xf>
    <xf numFmtId="181" fontId="8" fillId="2" borderId="11" xfId="0" applyNumberFormat="1" applyFont="1" applyFill="1" applyBorder="1" applyAlignment="1" applyProtection="1">
      <alignment horizontal="left" vertical="center" shrinkToFit="1"/>
      <protection locked="0"/>
    </xf>
    <xf numFmtId="181" fontId="0" fillId="0" borderId="12" xfId="0" applyNumberFormat="1" applyBorder="1" applyAlignment="1" applyProtection="1">
      <alignment horizontal="left" vertical="center" shrinkToFit="1"/>
      <protection locked="0"/>
    </xf>
    <xf numFmtId="40" fontId="8" fillId="2" borderId="11" xfId="2" applyNumberFormat="1" applyFont="1" applyFill="1" applyBorder="1" applyAlignment="1" applyProtection="1">
      <alignment horizontal="right" vertical="center" shrinkToFit="1"/>
      <protection locked="0"/>
    </xf>
    <xf numFmtId="40" fontId="0" fillId="0" borderId="12" xfId="2" applyNumberFormat="1" applyFont="1" applyBorder="1" applyAlignment="1" applyProtection="1">
      <alignment horizontal="right" vertical="center" shrinkToFit="1"/>
      <protection locked="0"/>
    </xf>
    <xf numFmtId="0" fontId="0" fillId="2" borderId="1" xfId="0" applyFill="1" applyBorder="1" applyProtection="1">
      <alignment vertical="center"/>
      <protection locked="0"/>
    </xf>
    <xf numFmtId="184" fontId="0" fillId="0" borderId="1" xfId="0" applyNumberFormat="1" applyBorder="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21" fillId="0" borderId="0" xfId="0" applyFont="1" applyProtection="1">
      <alignment vertical="center"/>
    </xf>
    <xf numFmtId="0" fontId="0" fillId="0" borderId="0" xfId="0" applyProtection="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89648</xdr:colOff>
      <xdr:row>0</xdr:row>
      <xdr:rowOff>107577</xdr:rowOff>
    </xdr:from>
    <xdr:to>
      <xdr:col>15</xdr:col>
      <xdr:colOff>482600</xdr:colOff>
      <xdr:row>5</xdr:row>
      <xdr:rowOff>71717</xdr:rowOff>
    </xdr:to>
    <xdr:sp macro="" textlink="">
      <xdr:nvSpPr>
        <xdr:cNvPr id="2" name="テキスト ボックス 1">
          <a:extLst>
            <a:ext uri="{FF2B5EF4-FFF2-40B4-BE49-F238E27FC236}">
              <a16:creationId xmlns:a16="http://schemas.microsoft.com/office/drawing/2014/main" id="{92C0BD7D-488F-4BFC-AE65-01913C0B6855}"/>
            </a:ext>
          </a:extLst>
        </xdr:cNvPr>
        <xdr:cNvSpPr txBox="1"/>
      </xdr:nvSpPr>
      <xdr:spPr>
        <a:xfrm>
          <a:off x="7306236" y="107577"/>
          <a:ext cx="4041588" cy="815787"/>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1</xdr:col>
      <xdr:colOff>141515</xdr:colOff>
      <xdr:row>70</xdr:row>
      <xdr:rowOff>76200</xdr:rowOff>
    </xdr:from>
    <xdr:to>
      <xdr:col>15</xdr:col>
      <xdr:colOff>587829</xdr:colOff>
      <xdr:row>74</xdr:row>
      <xdr:rowOff>54428</xdr:rowOff>
    </xdr:to>
    <xdr:sp macro="" textlink="">
      <xdr:nvSpPr>
        <xdr:cNvPr id="3" name="テキスト ボックス 2">
          <a:extLst>
            <a:ext uri="{FF2B5EF4-FFF2-40B4-BE49-F238E27FC236}">
              <a16:creationId xmlns:a16="http://schemas.microsoft.com/office/drawing/2014/main" id="{A35BD42F-449A-4505-9D63-B33CB7E135B9}"/>
            </a:ext>
          </a:extLst>
        </xdr:cNvPr>
        <xdr:cNvSpPr txBox="1"/>
      </xdr:nvSpPr>
      <xdr:spPr>
        <a:xfrm>
          <a:off x="272144" y="11506200"/>
          <a:ext cx="11223171" cy="631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552450</xdr:colOff>
      <xdr:row>46</xdr:row>
      <xdr:rowOff>123825</xdr:rowOff>
    </xdr:from>
    <xdr:to>
      <xdr:col>13</xdr:col>
      <xdr:colOff>590553</xdr:colOff>
      <xdr:row>49</xdr:row>
      <xdr:rowOff>149224</xdr:rowOff>
    </xdr:to>
    <xdr:sp macro="" textlink="">
      <xdr:nvSpPr>
        <xdr:cNvPr id="4" name="正方形/長方形 3">
          <a:extLst>
            <a:ext uri="{FF2B5EF4-FFF2-40B4-BE49-F238E27FC236}">
              <a16:creationId xmlns:a16="http://schemas.microsoft.com/office/drawing/2014/main" id="{AA0599C9-00C7-44F2-BDEF-75349196024F}"/>
            </a:ext>
          </a:extLst>
        </xdr:cNvPr>
        <xdr:cNvSpPr/>
      </xdr:nvSpPr>
      <xdr:spPr>
        <a:xfrm>
          <a:off x="5572125" y="76962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89648</xdr:colOff>
      <xdr:row>0</xdr:row>
      <xdr:rowOff>107577</xdr:rowOff>
    </xdr:from>
    <xdr:to>
      <xdr:col>15</xdr:col>
      <xdr:colOff>482600</xdr:colOff>
      <xdr:row>5</xdr:row>
      <xdr:rowOff>71717</xdr:rowOff>
    </xdr:to>
    <xdr:sp macro="" textlink="">
      <xdr:nvSpPr>
        <xdr:cNvPr id="2" name="テキスト ボックス 1">
          <a:extLst>
            <a:ext uri="{FF2B5EF4-FFF2-40B4-BE49-F238E27FC236}">
              <a16:creationId xmlns:a16="http://schemas.microsoft.com/office/drawing/2014/main" id="{53B000B8-65E0-4E85-88E5-9CFEECEF019C}"/>
            </a:ext>
          </a:extLst>
        </xdr:cNvPr>
        <xdr:cNvSpPr txBox="1"/>
      </xdr:nvSpPr>
      <xdr:spPr>
        <a:xfrm>
          <a:off x="7298168" y="107577"/>
          <a:ext cx="4035312" cy="8023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1</xdr:col>
      <xdr:colOff>141515</xdr:colOff>
      <xdr:row>70</xdr:row>
      <xdr:rowOff>76200</xdr:rowOff>
    </xdr:from>
    <xdr:to>
      <xdr:col>15</xdr:col>
      <xdr:colOff>587829</xdr:colOff>
      <xdr:row>74</xdr:row>
      <xdr:rowOff>54428</xdr:rowOff>
    </xdr:to>
    <xdr:sp macro="" textlink="">
      <xdr:nvSpPr>
        <xdr:cNvPr id="3" name="テキスト ボックス 2">
          <a:extLst>
            <a:ext uri="{FF2B5EF4-FFF2-40B4-BE49-F238E27FC236}">
              <a16:creationId xmlns:a16="http://schemas.microsoft.com/office/drawing/2014/main" id="{72AF43C6-C212-4AFB-90C2-5118DD2B3FCE}"/>
            </a:ext>
          </a:extLst>
        </xdr:cNvPr>
        <xdr:cNvSpPr txBox="1"/>
      </xdr:nvSpPr>
      <xdr:spPr>
        <a:xfrm>
          <a:off x="271055" y="12001500"/>
          <a:ext cx="11167654" cy="6487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571500</xdr:colOff>
      <xdr:row>46</xdr:row>
      <xdr:rowOff>142875</xdr:rowOff>
    </xdr:from>
    <xdr:to>
      <xdr:col>13</xdr:col>
      <xdr:colOff>609603</xdr:colOff>
      <xdr:row>49</xdr:row>
      <xdr:rowOff>168274</xdr:rowOff>
    </xdr:to>
    <xdr:sp macro="" textlink="">
      <xdr:nvSpPr>
        <xdr:cNvPr id="4" name="正方形/長方形 3">
          <a:extLst>
            <a:ext uri="{FF2B5EF4-FFF2-40B4-BE49-F238E27FC236}">
              <a16:creationId xmlns:a16="http://schemas.microsoft.com/office/drawing/2014/main" id="{0CDBAA6B-1C39-429E-880D-908F1D28125F}"/>
            </a:ext>
          </a:extLst>
        </xdr:cNvPr>
        <xdr:cNvSpPr/>
      </xdr:nvSpPr>
      <xdr:spPr>
        <a:xfrm>
          <a:off x="5591175" y="77247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89648</xdr:colOff>
      <xdr:row>5</xdr:row>
      <xdr:rowOff>9525</xdr:rowOff>
    </xdr:from>
    <xdr:to>
      <xdr:col>15</xdr:col>
      <xdr:colOff>482600</xdr:colOff>
      <xdr:row>9</xdr:row>
      <xdr:rowOff>71717</xdr:rowOff>
    </xdr:to>
    <xdr:sp macro="" textlink="">
      <xdr:nvSpPr>
        <xdr:cNvPr id="2" name="テキスト ボックス 1">
          <a:extLst>
            <a:ext uri="{FF2B5EF4-FFF2-40B4-BE49-F238E27FC236}">
              <a16:creationId xmlns:a16="http://schemas.microsoft.com/office/drawing/2014/main" id="{EE191127-442F-4124-8899-6131B7E05C48}"/>
            </a:ext>
          </a:extLst>
        </xdr:cNvPr>
        <xdr:cNvSpPr txBox="1"/>
      </xdr:nvSpPr>
      <xdr:spPr>
        <a:xfrm>
          <a:off x="8081123" y="819150"/>
          <a:ext cx="4431552" cy="709892"/>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高地（標高</a:t>
          </a:r>
          <a:r>
            <a:rPr kumimoji="1" lang="en-US" altLang="ja-JP" sz="1100"/>
            <a:t>1500</a:t>
          </a:r>
          <a:r>
            <a:rPr kumimoji="1" lang="ja-JP" altLang="en-US" sz="1100"/>
            <a:t>ｍで海面気圧と比較し約</a:t>
          </a:r>
          <a:r>
            <a:rPr kumimoji="1" lang="en-US" altLang="ja-JP" sz="1100"/>
            <a:t>85</a:t>
          </a:r>
          <a:r>
            <a:rPr kumimoji="1" lang="ja-JP" altLang="en-US" sz="1100"/>
            <a:t>％の気圧）の場合は平地（カタログ値）のボイラー効率ではなく、実力値の提示と計算を行うこと。（標高</a:t>
          </a:r>
          <a:r>
            <a:rPr kumimoji="1" lang="en-US" altLang="ja-JP" sz="1100"/>
            <a:t>1000</a:t>
          </a:r>
          <a:r>
            <a:rPr kumimoji="1" lang="ja-JP" altLang="en-US" sz="1100"/>
            <a:t>ｍ以下はカタログ値で</a:t>
          </a:r>
          <a:r>
            <a:rPr kumimoji="1" lang="en-US" altLang="ja-JP" sz="1100"/>
            <a:t>OK)</a:t>
          </a:r>
          <a:endParaRPr kumimoji="1" lang="ja-JP" altLang="en-US" sz="1100"/>
        </a:p>
      </xdr:txBody>
    </xdr:sp>
    <xdr:clientData/>
  </xdr:twoCellAnchor>
  <xdr:twoCellAnchor>
    <xdr:from>
      <xdr:col>1</xdr:col>
      <xdr:colOff>141515</xdr:colOff>
      <xdr:row>74</xdr:row>
      <xdr:rowOff>76200</xdr:rowOff>
    </xdr:from>
    <xdr:to>
      <xdr:col>15</xdr:col>
      <xdr:colOff>587829</xdr:colOff>
      <xdr:row>78</xdr:row>
      <xdr:rowOff>54428</xdr:rowOff>
    </xdr:to>
    <xdr:sp macro="" textlink="">
      <xdr:nvSpPr>
        <xdr:cNvPr id="3" name="テキスト ボックス 2">
          <a:extLst>
            <a:ext uri="{FF2B5EF4-FFF2-40B4-BE49-F238E27FC236}">
              <a16:creationId xmlns:a16="http://schemas.microsoft.com/office/drawing/2014/main" id="{A1D6D005-D363-4224-8364-AFB417F84816}"/>
            </a:ext>
          </a:extLst>
        </xdr:cNvPr>
        <xdr:cNvSpPr txBox="1"/>
      </xdr:nvSpPr>
      <xdr:spPr>
        <a:xfrm>
          <a:off x="284390" y="11649075"/>
          <a:ext cx="12333514" cy="625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dk1"/>
              </a:solidFill>
              <a:effectLst/>
              <a:latin typeface="+mn-lt"/>
              <a:ea typeface="+mn-ea"/>
              <a:cs typeface="+mn-cs"/>
            </a:rPr>
            <a:t>※</a:t>
          </a:r>
          <a:r>
            <a:rPr kumimoji="1" lang="ja-JP" altLang="en-US" sz="1050"/>
            <a:t>上記までの記載計算事項は</a:t>
          </a:r>
          <a:r>
            <a:rPr kumimoji="1" lang="en-US" altLang="ja-JP" sz="1050">
              <a:solidFill>
                <a:srgbClr val="FF0000"/>
              </a:solidFill>
            </a:rPr>
            <a:t>MRV</a:t>
          </a:r>
          <a:r>
            <a:rPr kumimoji="1" lang="ja-JP" altLang="en-US" sz="1050">
              <a:solidFill>
                <a:srgbClr val="FF0000"/>
              </a:solidFill>
            </a:rPr>
            <a:t>期間</a:t>
          </a:r>
          <a:r>
            <a:rPr kumimoji="1" lang="ja-JP" altLang="en-US" sz="1050"/>
            <a:t>の間の代表年の（平均的な）値とします。</a:t>
          </a:r>
        </a:p>
        <a:p>
          <a:r>
            <a:rPr kumimoji="1" lang="en-US" altLang="ja-JP" sz="1050">
              <a:solidFill>
                <a:srgbClr val="FF0000"/>
              </a:solidFill>
            </a:rPr>
            <a:t>MRV</a:t>
          </a:r>
          <a:r>
            <a:rPr kumimoji="1" lang="ja-JP" altLang="en-US" sz="1050">
              <a:solidFill>
                <a:srgbClr val="FF0000"/>
              </a:solidFill>
            </a:rPr>
            <a:t>期間</a:t>
          </a:r>
          <a:r>
            <a:rPr kumimoji="1" lang="ja-JP" altLang="en-US" sz="1050"/>
            <a:t>の間に生産量等＝蒸気負荷が大きく変動し、</a:t>
          </a:r>
          <a:r>
            <a:rPr kumimoji="1" lang="en-US" altLang="ja-JP" sz="1050"/>
            <a:t>CO2</a:t>
          </a:r>
          <a:r>
            <a:rPr kumimoji="1" lang="ja-JP" altLang="en-US" sz="1050"/>
            <a:t>排出削減量も変動する場合は、年度毎に蒸気負荷（＝年間必要熱出力）からＣＯ２排出削減量を算出すること。</a:t>
          </a:r>
          <a:endParaRPr kumimoji="1" lang="en-US" altLang="ja-JP" sz="1050"/>
        </a:p>
        <a:p>
          <a:r>
            <a:rPr kumimoji="1" lang="ja-JP" altLang="en-US" sz="1050"/>
            <a:t>下記の</a:t>
          </a:r>
          <a:r>
            <a:rPr kumimoji="1" lang="en-US" altLang="ja-JP" sz="1050"/>
            <a:t>CO2</a:t>
          </a:r>
          <a:r>
            <a:rPr kumimoji="1" lang="ja-JP" altLang="en-US" sz="1050"/>
            <a:t>排出削減量は（</a:t>
          </a:r>
          <a:r>
            <a:rPr kumimoji="1" lang="en-US" altLang="ja-JP" sz="1050"/>
            <a:t>1</a:t>
          </a:r>
          <a:r>
            <a:rPr kumimoji="1" lang="ja-JP" altLang="en-US" sz="1050"/>
            <a:t>）で算出した</a:t>
          </a:r>
          <a:r>
            <a:rPr kumimoji="1" lang="en-US" altLang="ja-JP" sz="1050"/>
            <a:t>CO2</a:t>
          </a:r>
          <a:r>
            <a:rPr kumimoji="1" lang="ja-JP" altLang="en-US" sz="1050"/>
            <a:t>排出削減量</a:t>
          </a:r>
          <a:r>
            <a:rPr kumimoji="1" lang="en-US" altLang="ja-JP" sz="1050"/>
            <a:t>×</a:t>
          </a:r>
          <a:r>
            <a:rPr kumimoji="1" lang="ja-JP" altLang="en-US" sz="1050"/>
            <a:t>（年間必要熱出力</a:t>
          </a:r>
          <a:r>
            <a:rPr kumimoji="1" lang="en-US" altLang="ja-JP" sz="1050"/>
            <a:t>÷</a:t>
          </a:r>
          <a:r>
            <a:rPr kumimoji="1" lang="ja-JP" altLang="en-US" sz="1050"/>
            <a:t>年間熱出力）で算出しています。</a:t>
          </a:r>
          <a:endParaRPr kumimoji="1" lang="en-US" altLang="ja-JP" sz="1050"/>
        </a:p>
      </xdr:txBody>
    </xdr:sp>
    <xdr:clientData/>
  </xdr:twoCellAnchor>
  <xdr:twoCellAnchor>
    <xdr:from>
      <xdr:col>6</xdr:col>
      <xdr:colOff>466725</xdr:colOff>
      <xdr:row>0</xdr:row>
      <xdr:rowOff>76200</xdr:rowOff>
    </xdr:from>
    <xdr:to>
      <xdr:col>15</xdr:col>
      <xdr:colOff>828675</xdr:colOff>
      <xdr:row>4</xdr:row>
      <xdr:rowOff>133350</xdr:rowOff>
    </xdr:to>
    <xdr:sp macro="" textlink="">
      <xdr:nvSpPr>
        <xdr:cNvPr id="4" name="テキスト ボックス 3">
          <a:extLst>
            <a:ext uri="{FF2B5EF4-FFF2-40B4-BE49-F238E27FC236}">
              <a16:creationId xmlns:a16="http://schemas.microsoft.com/office/drawing/2014/main" id="{C0823EDB-8817-4B9C-9EF0-3064C06CA3B0}"/>
            </a:ext>
          </a:extLst>
        </xdr:cNvPr>
        <xdr:cNvSpPr txBox="1"/>
      </xdr:nvSpPr>
      <xdr:spPr>
        <a:xfrm>
          <a:off x="5486400" y="76200"/>
          <a:ext cx="7372350" cy="7048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6</xdr:col>
      <xdr:colOff>571500</xdr:colOff>
      <xdr:row>50</xdr:row>
      <xdr:rowOff>95250</xdr:rowOff>
    </xdr:from>
    <xdr:to>
      <xdr:col>13</xdr:col>
      <xdr:colOff>609603</xdr:colOff>
      <xdr:row>53</xdr:row>
      <xdr:rowOff>120649</xdr:rowOff>
    </xdr:to>
    <xdr:sp macro="" textlink="">
      <xdr:nvSpPr>
        <xdr:cNvPr id="5" name="正方形/長方形 4">
          <a:extLst>
            <a:ext uri="{FF2B5EF4-FFF2-40B4-BE49-F238E27FC236}">
              <a16:creationId xmlns:a16="http://schemas.microsoft.com/office/drawing/2014/main" id="{AAB0DCA6-A0DA-4CC9-805F-B40B306B9AB8}"/>
            </a:ext>
          </a:extLst>
        </xdr:cNvPr>
        <xdr:cNvSpPr/>
      </xdr:nvSpPr>
      <xdr:spPr>
        <a:xfrm>
          <a:off x="5591175" y="83439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0842BABA-C562-40A9-A38A-7184504FAD62}"/>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398EFFEA-65D4-4E83-A960-D173E6F696E7}"/>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6A7EF43D-3594-46CC-B974-8C5D898C01F5}"/>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CBD444A2-B0B3-463E-A48E-70AF16DF02AE}"/>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DB7E9389-2789-4E61-BA83-BC645B4F93CB}"/>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DC3E1086-EF29-4467-BA3C-D8D37626827A}"/>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2E62BF85-8B80-4254-833B-54AB1D912C35}"/>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BF3A2785-84B7-46E2-A46B-65309CF2D9A7}"/>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B0CF2207-70D1-4492-8B69-A28A13EC960E}"/>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E6487D7A-F06A-4214-852D-D558A76BCAAF}"/>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C9985C06-7B1C-4C9D-B7F3-F1F39340FA32}"/>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361E16FD-FFDF-462E-B931-2C9C04D2D408}"/>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731750B4-3AAB-495D-ACA0-1042B57658DA}"/>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A2FFE6B6-5211-4EE4-9F17-7F59BCA49551}"/>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F1E1D350-ECD6-4B7D-A388-39B52AD4C8FB}"/>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8307C0D8-A127-4168-B0D1-A7095A7B0E7A}"/>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83"/>
  <sheetViews>
    <sheetView tabSelected="1" view="pageBreakPreview" zoomScaleNormal="85" zoomScaleSheetLayoutView="100" workbookViewId="0">
      <selection activeCell="B2" sqref="B2"/>
    </sheetView>
  </sheetViews>
  <sheetFormatPr defaultRowHeight="13.15" customHeight="1" x14ac:dyDescent="0.15"/>
  <cols>
    <col min="1" max="1" width="1.875" style="1" customWidth="1"/>
    <col min="2" max="2" width="25" style="1" customWidth="1"/>
    <col min="3" max="14" width="9.75" style="1" customWidth="1"/>
    <col min="15" max="15" width="14" style="1" customWidth="1"/>
    <col min="16" max="16" width="11.75" style="1" bestFit="1" customWidth="1"/>
    <col min="17" max="257" width="9" style="1"/>
    <col min="258" max="258" width="27.375" style="1" customWidth="1"/>
    <col min="259" max="260" width="8.875" style="1" customWidth="1"/>
    <col min="261" max="270" width="9.5" style="1" bestFit="1" customWidth="1"/>
    <col min="271" max="271" width="17.5" style="1" customWidth="1"/>
    <col min="272" max="513" width="9" style="1"/>
    <col min="514" max="514" width="27.375" style="1" customWidth="1"/>
    <col min="515" max="516" width="8.875" style="1" customWidth="1"/>
    <col min="517" max="526" width="9.5" style="1" bestFit="1" customWidth="1"/>
    <col min="527" max="527" width="17.5" style="1" customWidth="1"/>
    <col min="528" max="769" width="9" style="1"/>
    <col min="770" max="770" width="27.375" style="1" customWidth="1"/>
    <col min="771" max="772" width="8.875" style="1" customWidth="1"/>
    <col min="773" max="782" width="9.5" style="1" bestFit="1" customWidth="1"/>
    <col min="783" max="783" width="17.5" style="1" customWidth="1"/>
    <col min="784" max="1025" width="9" style="1"/>
    <col min="1026" max="1026" width="27.375" style="1" customWidth="1"/>
    <col min="1027" max="1028" width="8.875" style="1" customWidth="1"/>
    <col min="1029" max="1038" width="9.5" style="1" bestFit="1" customWidth="1"/>
    <col min="1039" max="1039" width="17.5" style="1" customWidth="1"/>
    <col min="1040" max="1281" width="9" style="1"/>
    <col min="1282" max="1282" width="27.375" style="1" customWidth="1"/>
    <col min="1283" max="1284" width="8.875" style="1" customWidth="1"/>
    <col min="1285" max="1294" width="9.5" style="1" bestFit="1" customWidth="1"/>
    <col min="1295" max="1295" width="17.5" style="1" customWidth="1"/>
    <col min="1296" max="1537" width="9" style="1"/>
    <col min="1538" max="1538" width="27.375" style="1" customWidth="1"/>
    <col min="1539" max="1540" width="8.875" style="1" customWidth="1"/>
    <col min="1541" max="1550" width="9.5" style="1" bestFit="1" customWidth="1"/>
    <col min="1551" max="1551" width="17.5" style="1" customWidth="1"/>
    <col min="1552" max="1793" width="9" style="1"/>
    <col min="1794" max="1794" width="27.375" style="1" customWidth="1"/>
    <col min="1795" max="1796" width="8.875" style="1" customWidth="1"/>
    <col min="1797" max="1806" width="9.5" style="1" bestFit="1" customWidth="1"/>
    <col min="1807" max="1807" width="17.5" style="1" customWidth="1"/>
    <col min="1808" max="2049" width="9" style="1"/>
    <col min="2050" max="2050" width="27.375" style="1" customWidth="1"/>
    <col min="2051" max="2052" width="8.875" style="1" customWidth="1"/>
    <col min="2053" max="2062" width="9.5" style="1" bestFit="1" customWidth="1"/>
    <col min="2063" max="2063" width="17.5" style="1" customWidth="1"/>
    <col min="2064" max="2305" width="9" style="1"/>
    <col min="2306" max="2306" width="27.375" style="1" customWidth="1"/>
    <col min="2307" max="2308" width="8.875" style="1" customWidth="1"/>
    <col min="2309" max="2318" width="9.5" style="1" bestFit="1" customWidth="1"/>
    <col min="2319" max="2319" width="17.5" style="1" customWidth="1"/>
    <col min="2320" max="2561" width="9" style="1"/>
    <col min="2562" max="2562" width="27.375" style="1" customWidth="1"/>
    <col min="2563" max="2564" width="8.875" style="1" customWidth="1"/>
    <col min="2565" max="2574" width="9.5" style="1" bestFit="1" customWidth="1"/>
    <col min="2575" max="2575" width="17.5" style="1" customWidth="1"/>
    <col min="2576" max="2817" width="9" style="1"/>
    <col min="2818" max="2818" width="27.375" style="1" customWidth="1"/>
    <col min="2819" max="2820" width="8.875" style="1" customWidth="1"/>
    <col min="2821" max="2830" width="9.5" style="1" bestFit="1" customWidth="1"/>
    <col min="2831" max="2831" width="17.5" style="1" customWidth="1"/>
    <col min="2832" max="3073" width="9" style="1"/>
    <col min="3074" max="3074" width="27.375" style="1" customWidth="1"/>
    <col min="3075" max="3076" width="8.875" style="1" customWidth="1"/>
    <col min="3077" max="3086" width="9.5" style="1" bestFit="1" customWidth="1"/>
    <col min="3087" max="3087" width="17.5" style="1" customWidth="1"/>
    <col min="3088" max="3329" width="9" style="1"/>
    <col min="3330" max="3330" width="27.375" style="1" customWidth="1"/>
    <col min="3331" max="3332" width="8.875" style="1" customWidth="1"/>
    <col min="3333" max="3342" width="9.5" style="1" bestFit="1" customWidth="1"/>
    <col min="3343" max="3343" width="17.5" style="1" customWidth="1"/>
    <col min="3344" max="3585" width="9" style="1"/>
    <col min="3586" max="3586" width="27.375" style="1" customWidth="1"/>
    <col min="3587" max="3588" width="8.875" style="1" customWidth="1"/>
    <col min="3589" max="3598" width="9.5" style="1" bestFit="1" customWidth="1"/>
    <col min="3599" max="3599" width="17.5" style="1" customWidth="1"/>
    <col min="3600" max="3841" width="9" style="1"/>
    <col min="3842" max="3842" width="27.375" style="1" customWidth="1"/>
    <col min="3843" max="3844" width="8.875" style="1" customWidth="1"/>
    <col min="3845" max="3854" width="9.5" style="1" bestFit="1" customWidth="1"/>
    <col min="3855" max="3855" width="17.5" style="1" customWidth="1"/>
    <col min="3856" max="4097" width="9" style="1"/>
    <col min="4098" max="4098" width="27.375" style="1" customWidth="1"/>
    <col min="4099" max="4100" width="8.875" style="1" customWidth="1"/>
    <col min="4101" max="4110" width="9.5" style="1" bestFit="1" customWidth="1"/>
    <col min="4111" max="4111" width="17.5" style="1" customWidth="1"/>
    <col min="4112" max="4353" width="9" style="1"/>
    <col min="4354" max="4354" width="27.375" style="1" customWidth="1"/>
    <col min="4355" max="4356" width="8.875" style="1" customWidth="1"/>
    <col min="4357" max="4366" width="9.5" style="1" bestFit="1" customWidth="1"/>
    <col min="4367" max="4367" width="17.5" style="1" customWidth="1"/>
    <col min="4368" max="4609" width="9" style="1"/>
    <col min="4610" max="4610" width="27.375" style="1" customWidth="1"/>
    <col min="4611" max="4612" width="8.875" style="1" customWidth="1"/>
    <col min="4613" max="4622" width="9.5" style="1" bestFit="1" customWidth="1"/>
    <col min="4623" max="4623" width="17.5" style="1" customWidth="1"/>
    <col min="4624" max="4865" width="9" style="1"/>
    <col min="4866" max="4866" width="27.375" style="1" customWidth="1"/>
    <col min="4867" max="4868" width="8.875" style="1" customWidth="1"/>
    <col min="4869" max="4878" width="9.5" style="1" bestFit="1" customWidth="1"/>
    <col min="4879" max="4879" width="17.5" style="1" customWidth="1"/>
    <col min="4880" max="5121" width="9" style="1"/>
    <col min="5122" max="5122" width="27.375" style="1" customWidth="1"/>
    <col min="5123" max="5124" width="8.875" style="1" customWidth="1"/>
    <col min="5125" max="5134" width="9.5" style="1" bestFit="1" customWidth="1"/>
    <col min="5135" max="5135" width="17.5" style="1" customWidth="1"/>
    <col min="5136" max="5377" width="9" style="1"/>
    <col min="5378" max="5378" width="27.375" style="1" customWidth="1"/>
    <col min="5379" max="5380" width="8.875" style="1" customWidth="1"/>
    <col min="5381" max="5390" width="9.5" style="1" bestFit="1" customWidth="1"/>
    <col min="5391" max="5391" width="17.5" style="1" customWidth="1"/>
    <col min="5392" max="5633" width="9" style="1"/>
    <col min="5634" max="5634" width="27.375" style="1" customWidth="1"/>
    <col min="5635" max="5636" width="8.875" style="1" customWidth="1"/>
    <col min="5637" max="5646" width="9.5" style="1" bestFit="1" customWidth="1"/>
    <col min="5647" max="5647" width="17.5" style="1" customWidth="1"/>
    <col min="5648" max="5889" width="9" style="1"/>
    <col min="5890" max="5890" width="27.375" style="1" customWidth="1"/>
    <col min="5891" max="5892" width="8.875" style="1" customWidth="1"/>
    <col min="5893" max="5902" width="9.5" style="1" bestFit="1" customWidth="1"/>
    <col min="5903" max="5903" width="17.5" style="1" customWidth="1"/>
    <col min="5904" max="6145" width="9" style="1"/>
    <col min="6146" max="6146" width="27.375" style="1" customWidth="1"/>
    <col min="6147" max="6148" width="8.875" style="1" customWidth="1"/>
    <col min="6149" max="6158" width="9.5" style="1" bestFit="1" customWidth="1"/>
    <col min="6159" max="6159" width="17.5" style="1" customWidth="1"/>
    <col min="6160" max="6401" width="9" style="1"/>
    <col min="6402" max="6402" width="27.375" style="1" customWidth="1"/>
    <col min="6403" max="6404" width="8.875" style="1" customWidth="1"/>
    <col min="6405" max="6414" width="9.5" style="1" bestFit="1" customWidth="1"/>
    <col min="6415" max="6415" width="17.5" style="1" customWidth="1"/>
    <col min="6416" max="6657" width="9" style="1"/>
    <col min="6658" max="6658" width="27.375" style="1" customWidth="1"/>
    <col min="6659" max="6660" width="8.875" style="1" customWidth="1"/>
    <col min="6661" max="6670" width="9.5" style="1" bestFit="1" customWidth="1"/>
    <col min="6671" max="6671" width="17.5" style="1" customWidth="1"/>
    <col min="6672" max="6913" width="9" style="1"/>
    <col min="6914" max="6914" width="27.375" style="1" customWidth="1"/>
    <col min="6915" max="6916" width="8.875" style="1" customWidth="1"/>
    <col min="6917" max="6926" width="9.5" style="1" bestFit="1" customWidth="1"/>
    <col min="6927" max="6927" width="17.5" style="1" customWidth="1"/>
    <col min="6928" max="7169" width="9" style="1"/>
    <col min="7170" max="7170" width="27.375" style="1" customWidth="1"/>
    <col min="7171" max="7172" width="8.875" style="1" customWidth="1"/>
    <col min="7173" max="7182" width="9.5" style="1" bestFit="1" customWidth="1"/>
    <col min="7183" max="7183" width="17.5" style="1" customWidth="1"/>
    <col min="7184" max="7425" width="9" style="1"/>
    <col min="7426" max="7426" width="27.375" style="1" customWidth="1"/>
    <col min="7427" max="7428" width="8.875" style="1" customWidth="1"/>
    <col min="7429" max="7438" width="9.5" style="1" bestFit="1" customWidth="1"/>
    <col min="7439" max="7439" width="17.5" style="1" customWidth="1"/>
    <col min="7440" max="7681" width="9" style="1"/>
    <col min="7682" max="7682" width="27.375" style="1" customWidth="1"/>
    <col min="7683" max="7684" width="8.875" style="1" customWidth="1"/>
    <col min="7685" max="7694" width="9.5" style="1" bestFit="1" customWidth="1"/>
    <col min="7695" max="7695" width="17.5" style="1" customWidth="1"/>
    <col min="7696" max="7937" width="9" style="1"/>
    <col min="7938" max="7938" width="27.375" style="1" customWidth="1"/>
    <col min="7939" max="7940" width="8.875" style="1" customWidth="1"/>
    <col min="7941" max="7950" width="9.5" style="1" bestFit="1" customWidth="1"/>
    <col min="7951" max="7951" width="17.5" style="1" customWidth="1"/>
    <col min="7952" max="8193" width="9" style="1"/>
    <col min="8194" max="8194" width="27.375" style="1" customWidth="1"/>
    <col min="8195" max="8196" width="8.875" style="1" customWidth="1"/>
    <col min="8197" max="8206" width="9.5" style="1" bestFit="1" customWidth="1"/>
    <col min="8207" max="8207" width="17.5" style="1" customWidth="1"/>
    <col min="8208" max="8449" width="9" style="1"/>
    <col min="8450" max="8450" width="27.375" style="1" customWidth="1"/>
    <col min="8451" max="8452" width="8.875" style="1" customWidth="1"/>
    <col min="8453" max="8462" width="9.5" style="1" bestFit="1" customWidth="1"/>
    <col min="8463" max="8463" width="17.5" style="1" customWidth="1"/>
    <col min="8464" max="8705" width="9" style="1"/>
    <col min="8706" max="8706" width="27.375" style="1" customWidth="1"/>
    <col min="8707" max="8708" width="8.875" style="1" customWidth="1"/>
    <col min="8709" max="8718" width="9.5" style="1" bestFit="1" customWidth="1"/>
    <col min="8719" max="8719" width="17.5" style="1" customWidth="1"/>
    <col min="8720" max="8961" width="9" style="1"/>
    <col min="8962" max="8962" width="27.375" style="1" customWidth="1"/>
    <col min="8963" max="8964" width="8.875" style="1" customWidth="1"/>
    <col min="8965" max="8974" width="9.5" style="1" bestFit="1" customWidth="1"/>
    <col min="8975" max="8975" width="17.5" style="1" customWidth="1"/>
    <col min="8976" max="9217" width="9" style="1"/>
    <col min="9218" max="9218" width="27.375" style="1" customWidth="1"/>
    <col min="9219" max="9220" width="8.875" style="1" customWidth="1"/>
    <col min="9221" max="9230" width="9.5" style="1" bestFit="1" customWidth="1"/>
    <col min="9231" max="9231" width="17.5" style="1" customWidth="1"/>
    <col min="9232" max="9473" width="9" style="1"/>
    <col min="9474" max="9474" width="27.375" style="1" customWidth="1"/>
    <col min="9475" max="9476" width="8.875" style="1" customWidth="1"/>
    <col min="9477" max="9486" width="9.5" style="1" bestFit="1" customWidth="1"/>
    <col min="9487" max="9487" width="17.5" style="1" customWidth="1"/>
    <col min="9488" max="9729" width="9" style="1"/>
    <col min="9730" max="9730" width="27.375" style="1" customWidth="1"/>
    <col min="9731" max="9732" width="8.875" style="1" customWidth="1"/>
    <col min="9733" max="9742" width="9.5" style="1" bestFit="1" customWidth="1"/>
    <col min="9743" max="9743" width="17.5" style="1" customWidth="1"/>
    <col min="9744" max="9985" width="9" style="1"/>
    <col min="9986" max="9986" width="27.375" style="1" customWidth="1"/>
    <col min="9987" max="9988" width="8.875" style="1" customWidth="1"/>
    <col min="9989" max="9998" width="9.5" style="1" bestFit="1" customWidth="1"/>
    <col min="9999" max="9999" width="17.5" style="1" customWidth="1"/>
    <col min="10000" max="10241" width="9" style="1"/>
    <col min="10242" max="10242" width="27.375" style="1" customWidth="1"/>
    <col min="10243" max="10244" width="8.875" style="1" customWidth="1"/>
    <col min="10245" max="10254" width="9.5" style="1" bestFit="1" customWidth="1"/>
    <col min="10255" max="10255" width="17.5" style="1" customWidth="1"/>
    <col min="10256" max="10497" width="9" style="1"/>
    <col min="10498" max="10498" width="27.375" style="1" customWidth="1"/>
    <col min="10499" max="10500" width="8.875" style="1" customWidth="1"/>
    <col min="10501" max="10510" width="9.5" style="1" bestFit="1" customWidth="1"/>
    <col min="10511" max="10511" width="17.5" style="1" customWidth="1"/>
    <col min="10512" max="10753" width="9" style="1"/>
    <col min="10754" max="10754" width="27.375" style="1" customWidth="1"/>
    <col min="10755" max="10756" width="8.875" style="1" customWidth="1"/>
    <col min="10757" max="10766" width="9.5" style="1" bestFit="1" customWidth="1"/>
    <col min="10767" max="10767" width="17.5" style="1" customWidth="1"/>
    <col min="10768" max="11009" width="9" style="1"/>
    <col min="11010" max="11010" width="27.375" style="1" customWidth="1"/>
    <col min="11011" max="11012" width="8.875" style="1" customWidth="1"/>
    <col min="11013" max="11022" width="9.5" style="1" bestFit="1" customWidth="1"/>
    <col min="11023" max="11023" width="17.5" style="1" customWidth="1"/>
    <col min="11024" max="11265" width="9" style="1"/>
    <col min="11266" max="11266" width="27.375" style="1" customWidth="1"/>
    <col min="11267" max="11268" width="8.875" style="1" customWidth="1"/>
    <col min="11269" max="11278" width="9.5" style="1" bestFit="1" customWidth="1"/>
    <col min="11279" max="11279" width="17.5" style="1" customWidth="1"/>
    <col min="11280" max="11521" width="9" style="1"/>
    <col min="11522" max="11522" width="27.375" style="1" customWidth="1"/>
    <col min="11523" max="11524" width="8.875" style="1" customWidth="1"/>
    <col min="11525" max="11534" width="9.5" style="1" bestFit="1" customWidth="1"/>
    <col min="11535" max="11535" width="17.5" style="1" customWidth="1"/>
    <col min="11536" max="11777" width="9" style="1"/>
    <col min="11778" max="11778" width="27.375" style="1" customWidth="1"/>
    <col min="11779" max="11780" width="8.875" style="1" customWidth="1"/>
    <col min="11781" max="11790" width="9.5" style="1" bestFit="1" customWidth="1"/>
    <col min="11791" max="11791" width="17.5" style="1" customWidth="1"/>
    <col min="11792" max="12033" width="9" style="1"/>
    <col min="12034" max="12034" width="27.375" style="1" customWidth="1"/>
    <col min="12035" max="12036" width="8.875" style="1" customWidth="1"/>
    <col min="12037" max="12046" width="9.5" style="1" bestFit="1" customWidth="1"/>
    <col min="12047" max="12047" width="17.5" style="1" customWidth="1"/>
    <col min="12048" max="12289" width="9" style="1"/>
    <col min="12290" max="12290" width="27.375" style="1" customWidth="1"/>
    <col min="12291" max="12292" width="8.875" style="1" customWidth="1"/>
    <col min="12293" max="12302" width="9.5" style="1" bestFit="1" customWidth="1"/>
    <col min="12303" max="12303" width="17.5" style="1" customWidth="1"/>
    <col min="12304" max="12545" width="9" style="1"/>
    <col min="12546" max="12546" width="27.375" style="1" customWidth="1"/>
    <col min="12547" max="12548" width="8.875" style="1" customWidth="1"/>
    <col min="12549" max="12558" width="9.5" style="1" bestFit="1" customWidth="1"/>
    <col min="12559" max="12559" width="17.5" style="1" customWidth="1"/>
    <col min="12560" max="12801" width="9" style="1"/>
    <col min="12802" max="12802" width="27.375" style="1" customWidth="1"/>
    <col min="12803" max="12804" width="8.875" style="1" customWidth="1"/>
    <col min="12805" max="12814" width="9.5" style="1" bestFit="1" customWidth="1"/>
    <col min="12815" max="12815" width="17.5" style="1" customWidth="1"/>
    <col min="12816" max="13057" width="9" style="1"/>
    <col min="13058" max="13058" width="27.375" style="1" customWidth="1"/>
    <col min="13059" max="13060" width="8.875" style="1" customWidth="1"/>
    <col min="13061" max="13070" width="9.5" style="1" bestFit="1" customWidth="1"/>
    <col min="13071" max="13071" width="17.5" style="1" customWidth="1"/>
    <col min="13072" max="13313" width="9" style="1"/>
    <col min="13314" max="13314" width="27.375" style="1" customWidth="1"/>
    <col min="13315" max="13316" width="8.875" style="1" customWidth="1"/>
    <col min="13317" max="13326" width="9.5" style="1" bestFit="1" customWidth="1"/>
    <col min="13327" max="13327" width="17.5" style="1" customWidth="1"/>
    <col min="13328" max="13569" width="9" style="1"/>
    <col min="13570" max="13570" width="27.375" style="1" customWidth="1"/>
    <col min="13571" max="13572" width="8.875" style="1" customWidth="1"/>
    <col min="13573" max="13582" width="9.5" style="1" bestFit="1" customWidth="1"/>
    <col min="13583" max="13583" width="17.5" style="1" customWidth="1"/>
    <col min="13584" max="13825" width="9" style="1"/>
    <col min="13826" max="13826" width="27.375" style="1" customWidth="1"/>
    <col min="13827" max="13828" width="8.875" style="1" customWidth="1"/>
    <col min="13829" max="13838" width="9.5" style="1" bestFit="1" customWidth="1"/>
    <col min="13839" max="13839" width="17.5" style="1" customWidth="1"/>
    <col min="13840" max="14081" width="9" style="1"/>
    <col min="14082" max="14082" width="27.375" style="1" customWidth="1"/>
    <col min="14083" max="14084" width="8.875" style="1" customWidth="1"/>
    <col min="14085" max="14094" width="9.5" style="1" bestFit="1" customWidth="1"/>
    <col min="14095" max="14095" width="17.5" style="1" customWidth="1"/>
    <col min="14096" max="14337" width="9" style="1"/>
    <col min="14338" max="14338" width="27.375" style="1" customWidth="1"/>
    <col min="14339" max="14340" width="8.875" style="1" customWidth="1"/>
    <col min="14341" max="14350" width="9.5" style="1" bestFit="1" customWidth="1"/>
    <col min="14351" max="14351" width="17.5" style="1" customWidth="1"/>
    <col min="14352" max="14593" width="9" style="1"/>
    <col min="14594" max="14594" width="27.375" style="1" customWidth="1"/>
    <col min="14595" max="14596" width="8.875" style="1" customWidth="1"/>
    <col min="14597" max="14606" width="9.5" style="1" bestFit="1" customWidth="1"/>
    <col min="14607" max="14607" width="17.5" style="1" customWidth="1"/>
    <col min="14608" max="14849" width="9" style="1"/>
    <col min="14850" max="14850" width="27.375" style="1" customWidth="1"/>
    <col min="14851" max="14852" width="8.875" style="1" customWidth="1"/>
    <col min="14853" max="14862" width="9.5" style="1" bestFit="1" customWidth="1"/>
    <col min="14863" max="14863" width="17.5" style="1" customWidth="1"/>
    <col min="14864" max="15105" width="9" style="1"/>
    <col min="15106" max="15106" width="27.375" style="1" customWidth="1"/>
    <col min="15107" max="15108" width="8.875" style="1" customWidth="1"/>
    <col min="15109" max="15118" width="9.5" style="1" bestFit="1" customWidth="1"/>
    <col min="15119" max="15119" width="17.5" style="1" customWidth="1"/>
    <col min="15120" max="15361" width="9" style="1"/>
    <col min="15362" max="15362" width="27.375" style="1" customWidth="1"/>
    <col min="15363" max="15364" width="8.875" style="1" customWidth="1"/>
    <col min="15365" max="15374" width="9.5" style="1" bestFit="1" customWidth="1"/>
    <col min="15375" max="15375" width="17.5" style="1" customWidth="1"/>
    <col min="15376" max="15617" width="9" style="1"/>
    <col min="15618" max="15618" width="27.375" style="1" customWidth="1"/>
    <col min="15619" max="15620" width="8.875" style="1" customWidth="1"/>
    <col min="15621" max="15630" width="9.5" style="1" bestFit="1" customWidth="1"/>
    <col min="15631" max="15631" width="17.5" style="1" customWidth="1"/>
    <col min="15632" max="15873" width="9" style="1"/>
    <col min="15874" max="15874" width="27.375" style="1" customWidth="1"/>
    <col min="15875" max="15876" width="8.875" style="1" customWidth="1"/>
    <col min="15877" max="15886" width="9.5" style="1" bestFit="1" customWidth="1"/>
    <col min="15887" max="15887" width="17.5" style="1" customWidth="1"/>
    <col min="15888" max="16129" width="9" style="1"/>
    <col min="16130" max="16130" width="27.375" style="1" customWidth="1"/>
    <col min="16131" max="16132" width="8.875" style="1" customWidth="1"/>
    <col min="16133" max="16142" width="9.5" style="1" bestFit="1" customWidth="1"/>
    <col min="16143" max="16143" width="17.5" style="1" customWidth="1"/>
    <col min="16144" max="16384" width="9" style="1"/>
  </cols>
  <sheetData>
    <row r="2" spans="2:15" ht="20.25" customHeight="1" x14ac:dyDescent="0.15">
      <c r="B2" s="97" t="s">
        <v>154</v>
      </c>
      <c r="C2" s="98"/>
      <c r="D2" s="98"/>
      <c r="E2" s="98"/>
      <c r="F2" s="98"/>
      <c r="G2" s="98"/>
      <c r="H2" s="98"/>
    </row>
    <row r="4" spans="2:15" ht="13.15" customHeight="1" x14ac:dyDescent="0.15">
      <c r="B4" s="2" t="s">
        <v>7</v>
      </c>
      <c r="C4" s="124" t="s">
        <v>32</v>
      </c>
      <c r="D4" s="124"/>
      <c r="E4" s="124"/>
      <c r="F4" s="124"/>
      <c r="G4" s="124"/>
      <c r="H4" s="124"/>
      <c r="I4" s="124"/>
      <c r="J4" s="124"/>
      <c r="K4" s="3"/>
    </row>
    <row r="5" spans="2:15" ht="13.15" customHeight="1" x14ac:dyDescent="0.15">
      <c r="B5" s="118" t="s">
        <v>8</v>
      </c>
      <c r="C5" s="2" t="s">
        <v>9</v>
      </c>
      <c r="D5" s="124"/>
      <c r="E5" s="125"/>
      <c r="F5" s="125"/>
      <c r="G5" s="125"/>
      <c r="H5" s="125"/>
      <c r="I5" s="125"/>
      <c r="J5" s="125"/>
      <c r="K5" s="5"/>
      <c r="L5" s="6"/>
      <c r="O5" s="6"/>
    </row>
    <row r="6" spans="2:15" ht="13.15" customHeight="1" x14ac:dyDescent="0.15">
      <c r="B6" s="119"/>
      <c r="C6" s="2" t="s">
        <v>10</v>
      </c>
      <c r="D6" s="126" t="s">
        <v>121</v>
      </c>
      <c r="E6" s="127"/>
      <c r="F6" s="128"/>
      <c r="G6" s="2" t="s">
        <v>11</v>
      </c>
      <c r="H6" s="126" t="s">
        <v>122</v>
      </c>
      <c r="I6" s="127"/>
      <c r="J6" s="128"/>
      <c r="K6" s="9"/>
      <c r="L6" s="6"/>
      <c r="O6" s="6"/>
    </row>
    <row r="7" spans="2:15" ht="13.15" customHeight="1" x14ac:dyDescent="0.15">
      <c r="B7" s="120"/>
      <c r="C7" s="2" t="s">
        <v>95</v>
      </c>
      <c r="D7" s="10">
        <v>120</v>
      </c>
      <c r="E7" s="11" t="s">
        <v>96</v>
      </c>
      <c r="F7" s="7"/>
      <c r="G7" s="12"/>
      <c r="H7" s="7"/>
      <c r="I7" s="7"/>
      <c r="J7" s="8"/>
      <c r="K7" s="9"/>
      <c r="L7" s="6"/>
      <c r="N7" s="13"/>
      <c r="O7" s="14" t="s">
        <v>111</v>
      </c>
    </row>
    <row r="8" spans="2:15" ht="15" customHeight="1" x14ac:dyDescent="0.15">
      <c r="B8" s="15" t="s">
        <v>33</v>
      </c>
      <c r="C8" s="121" t="s">
        <v>34</v>
      </c>
      <c r="D8" s="122"/>
      <c r="E8" s="122"/>
      <c r="F8" s="122"/>
      <c r="G8" s="122"/>
      <c r="H8" s="122"/>
      <c r="I8" s="122"/>
      <c r="J8" s="123"/>
      <c r="K8" s="9"/>
      <c r="L8" s="6"/>
      <c r="N8" s="99"/>
      <c r="O8" s="16" t="s">
        <v>112</v>
      </c>
    </row>
    <row r="9" spans="2:15" ht="13.15" customHeight="1" x14ac:dyDescent="0.15">
      <c r="B9" s="17"/>
      <c r="C9" s="18"/>
      <c r="D9" s="19"/>
      <c r="E9" s="19"/>
      <c r="F9" s="19"/>
      <c r="G9" s="19"/>
      <c r="H9" s="19"/>
      <c r="I9" s="19"/>
      <c r="J9" s="19"/>
      <c r="K9" s="20"/>
      <c r="L9" s="20"/>
      <c r="M9" s="20"/>
      <c r="N9" s="20"/>
    </row>
    <row r="10" spans="2:15" ht="13.15" customHeight="1" x14ac:dyDescent="0.15">
      <c r="B10" s="21" t="s">
        <v>35</v>
      </c>
      <c r="C10" s="22"/>
      <c r="D10" s="23"/>
      <c r="E10" s="23"/>
      <c r="F10" s="23"/>
      <c r="G10" s="23"/>
      <c r="H10" s="23"/>
      <c r="I10" s="23"/>
      <c r="J10" s="23"/>
      <c r="K10" s="20"/>
      <c r="L10" s="20"/>
      <c r="M10" s="20"/>
      <c r="N10" s="20"/>
    </row>
    <row r="11" spans="2:15" ht="13.15" customHeight="1" x14ac:dyDescent="0.15">
      <c r="B11" s="21"/>
      <c r="C11" s="24" t="s">
        <v>12</v>
      </c>
      <c r="D11" s="24" t="s">
        <v>13</v>
      </c>
      <c r="E11" s="24" t="s">
        <v>14</v>
      </c>
      <c r="F11" s="24" t="s">
        <v>15</v>
      </c>
      <c r="G11" s="24" t="s">
        <v>16</v>
      </c>
      <c r="H11" s="24" t="s">
        <v>17</v>
      </c>
      <c r="I11" s="24" t="s">
        <v>18</v>
      </c>
      <c r="J11" s="24" t="s">
        <v>19</v>
      </c>
      <c r="K11" s="24" t="s">
        <v>20</v>
      </c>
      <c r="L11" s="24" t="s">
        <v>21</v>
      </c>
      <c r="M11" s="24" t="s">
        <v>22</v>
      </c>
      <c r="N11" s="24" t="s">
        <v>23</v>
      </c>
    </row>
    <row r="12" spans="2:15" ht="13.15" customHeight="1" x14ac:dyDescent="0.15">
      <c r="B12" s="25" t="s">
        <v>36</v>
      </c>
      <c r="C12" s="26">
        <v>6</v>
      </c>
      <c r="D12" s="26">
        <v>6</v>
      </c>
      <c r="E12" s="26">
        <v>6</v>
      </c>
      <c r="F12" s="26">
        <v>6</v>
      </c>
      <c r="G12" s="26">
        <v>6</v>
      </c>
      <c r="H12" s="26">
        <v>6</v>
      </c>
      <c r="I12" s="26">
        <v>6</v>
      </c>
      <c r="J12" s="26">
        <v>6</v>
      </c>
      <c r="K12" s="26">
        <v>6</v>
      </c>
      <c r="L12" s="26">
        <v>6</v>
      </c>
      <c r="M12" s="26">
        <v>6</v>
      </c>
      <c r="N12" s="26">
        <v>6</v>
      </c>
    </row>
    <row r="13" spans="2:15" ht="13.15" customHeight="1" x14ac:dyDescent="0.15">
      <c r="B13" s="25" t="s">
        <v>37</v>
      </c>
      <c r="C13" s="26">
        <v>1.2</v>
      </c>
      <c r="D13" s="26">
        <v>1.2</v>
      </c>
      <c r="E13" s="26">
        <v>1.2</v>
      </c>
      <c r="F13" s="26">
        <v>1.2</v>
      </c>
      <c r="G13" s="26">
        <v>1.2</v>
      </c>
      <c r="H13" s="26">
        <v>1.2</v>
      </c>
      <c r="I13" s="26">
        <v>1.2</v>
      </c>
      <c r="J13" s="26">
        <v>1.2</v>
      </c>
      <c r="K13" s="26">
        <v>1.2</v>
      </c>
      <c r="L13" s="26">
        <v>1.2</v>
      </c>
      <c r="M13" s="26">
        <v>1.2</v>
      </c>
      <c r="N13" s="26">
        <v>1.2</v>
      </c>
    </row>
    <row r="14" spans="2:15" ht="13.15" customHeight="1" x14ac:dyDescent="0.15">
      <c r="B14" s="25" t="s">
        <v>40</v>
      </c>
      <c r="C14" s="26">
        <v>2778</v>
      </c>
      <c r="D14" s="26">
        <v>2778</v>
      </c>
      <c r="E14" s="26">
        <v>2778</v>
      </c>
      <c r="F14" s="26">
        <v>2778</v>
      </c>
      <c r="G14" s="26">
        <v>2778</v>
      </c>
      <c r="H14" s="26">
        <v>2778</v>
      </c>
      <c r="I14" s="26">
        <v>2778</v>
      </c>
      <c r="J14" s="26">
        <v>2778</v>
      </c>
      <c r="K14" s="26">
        <v>2778</v>
      </c>
      <c r="L14" s="26">
        <v>2778</v>
      </c>
      <c r="M14" s="26">
        <v>2778</v>
      </c>
      <c r="N14" s="26">
        <v>2778</v>
      </c>
    </row>
    <row r="15" spans="2:15" ht="13.15" customHeight="1" x14ac:dyDescent="0.15">
      <c r="B15" s="25" t="s">
        <v>38</v>
      </c>
      <c r="C15" s="26">
        <v>15</v>
      </c>
      <c r="D15" s="26">
        <v>15</v>
      </c>
      <c r="E15" s="26">
        <v>16</v>
      </c>
      <c r="F15" s="26">
        <v>18</v>
      </c>
      <c r="G15" s="26">
        <v>22</v>
      </c>
      <c r="H15" s="26">
        <v>24</v>
      </c>
      <c r="I15" s="26">
        <v>26</v>
      </c>
      <c r="J15" s="26">
        <v>26</v>
      </c>
      <c r="K15" s="26">
        <v>25</v>
      </c>
      <c r="L15" s="26">
        <v>24</v>
      </c>
      <c r="M15" s="26">
        <v>20</v>
      </c>
      <c r="N15" s="26">
        <v>18</v>
      </c>
    </row>
    <row r="16" spans="2:15" ht="13.15" customHeight="1" x14ac:dyDescent="0.15">
      <c r="B16" s="25" t="s">
        <v>39</v>
      </c>
      <c r="C16" s="100">
        <f>ROUND((C15*4.186),1)</f>
        <v>62.8</v>
      </c>
      <c r="D16" s="100">
        <f t="shared" ref="D16:N16" si="0">ROUND((D15*4.186),1)</f>
        <v>62.8</v>
      </c>
      <c r="E16" s="100">
        <f t="shared" si="0"/>
        <v>67</v>
      </c>
      <c r="F16" s="100">
        <f t="shared" si="0"/>
        <v>75.3</v>
      </c>
      <c r="G16" s="100">
        <f t="shared" si="0"/>
        <v>92.1</v>
      </c>
      <c r="H16" s="100">
        <f t="shared" si="0"/>
        <v>100.5</v>
      </c>
      <c r="I16" s="100">
        <f t="shared" si="0"/>
        <v>108.8</v>
      </c>
      <c r="J16" s="100">
        <f t="shared" si="0"/>
        <v>108.8</v>
      </c>
      <c r="K16" s="100">
        <f t="shared" si="0"/>
        <v>104.7</v>
      </c>
      <c r="L16" s="100">
        <f t="shared" si="0"/>
        <v>100.5</v>
      </c>
      <c r="M16" s="100">
        <f t="shared" si="0"/>
        <v>83.7</v>
      </c>
      <c r="N16" s="100">
        <f t="shared" si="0"/>
        <v>75.3</v>
      </c>
      <c r="O16" s="27"/>
    </row>
    <row r="17" spans="2:17" ht="13.15" customHeight="1" x14ac:dyDescent="0.15">
      <c r="B17" s="25" t="s">
        <v>41</v>
      </c>
      <c r="C17" s="101">
        <f>ROUND((C12*(C14-C16)),0)</f>
        <v>16291</v>
      </c>
      <c r="D17" s="101">
        <f t="shared" ref="D17:N17" si="1">ROUND((D12*(D14-D16)),0)</f>
        <v>16291</v>
      </c>
      <c r="E17" s="101">
        <f t="shared" si="1"/>
        <v>16266</v>
      </c>
      <c r="F17" s="101">
        <f t="shared" si="1"/>
        <v>16216</v>
      </c>
      <c r="G17" s="101">
        <f t="shared" si="1"/>
        <v>16115</v>
      </c>
      <c r="H17" s="101">
        <f t="shared" si="1"/>
        <v>16065</v>
      </c>
      <c r="I17" s="101">
        <f t="shared" si="1"/>
        <v>16015</v>
      </c>
      <c r="J17" s="101">
        <f t="shared" si="1"/>
        <v>16015</v>
      </c>
      <c r="K17" s="101">
        <f t="shared" si="1"/>
        <v>16040</v>
      </c>
      <c r="L17" s="101">
        <f t="shared" si="1"/>
        <v>16065</v>
      </c>
      <c r="M17" s="101">
        <f t="shared" si="1"/>
        <v>16166</v>
      </c>
      <c r="N17" s="101">
        <f t="shared" si="1"/>
        <v>16216</v>
      </c>
      <c r="O17" s="28"/>
    </row>
    <row r="18" spans="2:17" ht="13.15" customHeight="1" x14ac:dyDescent="0.15">
      <c r="B18" s="25" t="s">
        <v>42</v>
      </c>
      <c r="C18" s="26">
        <v>8</v>
      </c>
      <c r="D18" s="26">
        <v>8</v>
      </c>
      <c r="E18" s="26">
        <v>8</v>
      </c>
      <c r="F18" s="26">
        <v>8</v>
      </c>
      <c r="G18" s="26">
        <v>8</v>
      </c>
      <c r="H18" s="26">
        <v>8</v>
      </c>
      <c r="I18" s="26">
        <v>8</v>
      </c>
      <c r="J18" s="26">
        <v>8</v>
      </c>
      <c r="K18" s="26">
        <v>8</v>
      </c>
      <c r="L18" s="26">
        <v>8</v>
      </c>
      <c r="M18" s="26">
        <v>8</v>
      </c>
      <c r="N18" s="26">
        <v>8</v>
      </c>
    </row>
    <row r="19" spans="2:17" ht="13.15" customHeight="1" x14ac:dyDescent="0.15">
      <c r="B19" s="25" t="s">
        <v>43</v>
      </c>
      <c r="C19" s="29">
        <v>24</v>
      </c>
      <c r="D19" s="29">
        <v>22</v>
      </c>
      <c r="E19" s="29">
        <v>26</v>
      </c>
      <c r="F19" s="29">
        <v>26</v>
      </c>
      <c r="G19" s="29">
        <v>25</v>
      </c>
      <c r="H19" s="29">
        <v>20</v>
      </c>
      <c r="I19" s="29">
        <v>26</v>
      </c>
      <c r="J19" s="29">
        <v>26</v>
      </c>
      <c r="K19" s="29">
        <v>26</v>
      </c>
      <c r="L19" s="29">
        <v>26</v>
      </c>
      <c r="M19" s="29">
        <v>26</v>
      </c>
      <c r="N19" s="29">
        <v>25</v>
      </c>
      <c r="O19" s="30" t="s">
        <v>45</v>
      </c>
    </row>
    <row r="20" spans="2:17" ht="13.15" customHeight="1" x14ac:dyDescent="0.15">
      <c r="B20" s="25" t="s">
        <v>44</v>
      </c>
      <c r="C20" s="101">
        <f>ROUND((C17*C18*C19),0)</f>
        <v>3127872</v>
      </c>
      <c r="D20" s="101">
        <f t="shared" ref="D20:N20" si="2">ROUND((D17*D18*D19),0)</f>
        <v>2867216</v>
      </c>
      <c r="E20" s="101">
        <f t="shared" si="2"/>
        <v>3383328</v>
      </c>
      <c r="F20" s="101">
        <f t="shared" si="2"/>
        <v>3372928</v>
      </c>
      <c r="G20" s="101">
        <f t="shared" si="2"/>
        <v>3223000</v>
      </c>
      <c r="H20" s="101">
        <f t="shared" si="2"/>
        <v>2570400</v>
      </c>
      <c r="I20" s="101">
        <f t="shared" si="2"/>
        <v>3331120</v>
      </c>
      <c r="J20" s="101">
        <f t="shared" si="2"/>
        <v>3331120</v>
      </c>
      <c r="K20" s="101">
        <f t="shared" si="2"/>
        <v>3336320</v>
      </c>
      <c r="L20" s="101">
        <f t="shared" si="2"/>
        <v>3341520</v>
      </c>
      <c r="M20" s="101">
        <f t="shared" si="2"/>
        <v>3362528</v>
      </c>
      <c r="N20" s="101">
        <f t="shared" si="2"/>
        <v>3243200</v>
      </c>
      <c r="O20" s="102">
        <f>SUM(C20:N20)</f>
        <v>38490552</v>
      </c>
    </row>
    <row r="21" spans="2:17" ht="13.15" customHeight="1" x14ac:dyDescent="0.15">
      <c r="B21" s="31"/>
      <c r="C21" s="32"/>
      <c r="D21" s="32"/>
      <c r="E21" s="32"/>
      <c r="F21" s="32"/>
      <c r="G21" s="32"/>
      <c r="H21" s="32"/>
      <c r="I21" s="32"/>
      <c r="J21" s="32"/>
      <c r="K21" s="33"/>
      <c r="L21" s="33"/>
      <c r="M21" s="33"/>
      <c r="N21" s="33"/>
    </row>
    <row r="22" spans="2:17" ht="13.15" customHeight="1" x14ac:dyDescent="0.15">
      <c r="B22" s="34" t="s">
        <v>63</v>
      </c>
      <c r="C22" s="22"/>
      <c r="D22" s="23"/>
      <c r="E22" s="23"/>
      <c r="F22" s="23"/>
      <c r="G22" s="23"/>
      <c r="H22" s="35"/>
      <c r="I22" s="35"/>
      <c r="J22" s="35"/>
      <c r="K22" s="20"/>
      <c r="L22" s="20"/>
      <c r="M22" s="20"/>
      <c r="N22" s="20"/>
    </row>
    <row r="23" spans="2:17" ht="13.15" customHeight="1" x14ac:dyDescent="0.15">
      <c r="B23" s="140" t="s">
        <v>46</v>
      </c>
      <c r="C23" s="136" t="s">
        <v>47</v>
      </c>
      <c r="D23" s="135"/>
      <c r="E23" s="133" t="s">
        <v>52</v>
      </c>
      <c r="F23" s="134"/>
      <c r="G23" s="135"/>
      <c r="H23" s="144"/>
      <c r="I23" s="145"/>
      <c r="J23" s="129"/>
      <c r="K23" s="130"/>
    </row>
    <row r="24" spans="2:17" ht="13.15" customHeight="1" x14ac:dyDescent="0.15">
      <c r="B24" s="141"/>
      <c r="C24" s="131" t="s">
        <v>53</v>
      </c>
      <c r="D24" s="132"/>
      <c r="E24" s="133" t="s">
        <v>62</v>
      </c>
      <c r="F24" s="134"/>
      <c r="G24" s="135"/>
      <c r="H24" s="38"/>
      <c r="I24" s="39"/>
      <c r="J24" s="40"/>
      <c r="K24" s="41"/>
    </row>
    <row r="25" spans="2:17" ht="13.15" customHeight="1" x14ac:dyDescent="0.15">
      <c r="B25" s="142"/>
      <c r="C25" s="136" t="s">
        <v>48</v>
      </c>
      <c r="D25" s="135"/>
      <c r="E25" s="42">
        <v>4</v>
      </c>
      <c r="F25" s="43" t="s">
        <v>50</v>
      </c>
      <c r="G25" s="43"/>
      <c r="H25" s="11" t="s">
        <v>56</v>
      </c>
      <c r="I25" s="44"/>
      <c r="J25" s="137" t="s">
        <v>59</v>
      </c>
      <c r="K25" s="135"/>
    </row>
    <row r="26" spans="2:17" ht="13.15" customHeight="1" x14ac:dyDescent="0.15">
      <c r="B26" s="142"/>
      <c r="C26" s="146" t="s">
        <v>49</v>
      </c>
      <c r="D26" s="147"/>
      <c r="E26" s="42">
        <v>90</v>
      </c>
      <c r="F26" s="45" t="s">
        <v>51</v>
      </c>
      <c r="G26" s="45"/>
      <c r="H26" s="138" t="s">
        <v>57</v>
      </c>
      <c r="I26" s="139"/>
      <c r="J26" s="148">
        <v>33948</v>
      </c>
      <c r="K26" s="149"/>
      <c r="L26" s="46" t="s">
        <v>58</v>
      </c>
      <c r="M26" s="47" t="s">
        <v>60</v>
      </c>
    </row>
    <row r="27" spans="2:17" ht="13.15" customHeight="1" x14ac:dyDescent="0.15">
      <c r="B27" s="143"/>
      <c r="C27" s="138" t="s">
        <v>54</v>
      </c>
      <c r="D27" s="139"/>
      <c r="E27" s="49">
        <v>5</v>
      </c>
      <c r="F27" s="1" t="s">
        <v>55</v>
      </c>
      <c r="H27" s="138" t="s">
        <v>110</v>
      </c>
      <c r="I27" s="139"/>
      <c r="J27" s="137" t="s">
        <v>140</v>
      </c>
      <c r="K27" s="150"/>
      <c r="L27" s="151"/>
      <c r="M27" s="151"/>
      <c r="N27" s="139"/>
    </row>
    <row r="28" spans="2:17" ht="13.15" customHeight="1" x14ac:dyDescent="0.15">
      <c r="B28" s="6"/>
      <c r="C28" s="138" t="s">
        <v>61</v>
      </c>
      <c r="D28" s="139"/>
      <c r="E28" s="50">
        <v>2</v>
      </c>
      <c r="F28" s="51"/>
      <c r="G28" s="51"/>
      <c r="H28" s="52"/>
      <c r="I28" s="53"/>
      <c r="J28" s="54"/>
      <c r="K28" s="55"/>
      <c r="Q28" s="56" t="s">
        <v>124</v>
      </c>
    </row>
    <row r="29" spans="2:17" ht="13.15" customHeight="1" x14ac:dyDescent="0.15">
      <c r="B29" s="27"/>
      <c r="C29" s="152"/>
      <c r="D29" s="153"/>
      <c r="E29" s="57"/>
      <c r="F29" s="27"/>
      <c r="G29" s="154"/>
      <c r="H29" s="155"/>
      <c r="I29" s="58"/>
      <c r="J29" s="154"/>
      <c r="K29" s="157"/>
      <c r="L29" s="59"/>
      <c r="M29" s="27"/>
      <c r="N29" s="27"/>
    </row>
    <row r="30" spans="2:17" ht="13.15" customHeight="1" x14ac:dyDescent="0.15">
      <c r="B30" s="27"/>
      <c r="C30" s="24" t="s">
        <v>12</v>
      </c>
      <c r="D30" s="24" t="s">
        <v>13</v>
      </c>
      <c r="E30" s="24" t="s">
        <v>14</v>
      </c>
      <c r="F30" s="24" t="s">
        <v>15</v>
      </c>
      <c r="G30" s="24" t="s">
        <v>16</v>
      </c>
      <c r="H30" s="24" t="s">
        <v>17</v>
      </c>
      <c r="I30" s="24" t="s">
        <v>18</v>
      </c>
      <c r="J30" s="24" t="s">
        <v>19</v>
      </c>
      <c r="K30" s="24" t="s">
        <v>20</v>
      </c>
      <c r="L30" s="24" t="s">
        <v>21</v>
      </c>
      <c r="M30" s="24" t="s">
        <v>22</v>
      </c>
      <c r="N30" s="24" t="s">
        <v>23</v>
      </c>
      <c r="O30" s="60" t="s">
        <v>24</v>
      </c>
    </row>
    <row r="31" spans="2:17" ht="13.15" customHeight="1" x14ac:dyDescent="0.15">
      <c r="B31" s="4" t="s">
        <v>138</v>
      </c>
      <c r="C31" s="101">
        <f>ROUND((C20/($E$26/100*$J$26/1000)),0)</f>
        <v>102375</v>
      </c>
      <c r="D31" s="101">
        <f t="shared" ref="D31:N31" si="3">ROUND((D20/($E$26/100*$J$26/1000)),0)</f>
        <v>93843</v>
      </c>
      <c r="E31" s="101">
        <f t="shared" si="3"/>
        <v>110736</v>
      </c>
      <c r="F31" s="101">
        <f t="shared" si="3"/>
        <v>110395</v>
      </c>
      <c r="G31" s="101">
        <f t="shared" si="3"/>
        <v>105488</v>
      </c>
      <c r="H31" s="101">
        <f t="shared" si="3"/>
        <v>84129</v>
      </c>
      <c r="I31" s="101">
        <f t="shared" si="3"/>
        <v>109027</v>
      </c>
      <c r="J31" s="101">
        <f t="shared" si="3"/>
        <v>109027</v>
      </c>
      <c r="K31" s="101">
        <f t="shared" si="3"/>
        <v>109197</v>
      </c>
      <c r="L31" s="101">
        <f t="shared" si="3"/>
        <v>109367</v>
      </c>
      <c r="M31" s="101">
        <f t="shared" si="3"/>
        <v>110055</v>
      </c>
      <c r="N31" s="101">
        <f t="shared" si="3"/>
        <v>106149</v>
      </c>
      <c r="O31" s="102">
        <f>SUM(C31:N31)</f>
        <v>1259788</v>
      </c>
      <c r="P31" s="61" t="s">
        <v>85</v>
      </c>
      <c r="Q31" s="48" t="s">
        <v>115</v>
      </c>
    </row>
    <row r="32" spans="2:17" ht="13.15" customHeight="1" x14ac:dyDescent="0.15">
      <c r="B32" s="4" t="s">
        <v>139</v>
      </c>
      <c r="C32" s="103">
        <f>ROUND(((C12/($E$25*$E$28))*$E$27*$E$28*C18*C19/1000),2)</f>
        <v>1.44</v>
      </c>
      <c r="D32" s="103">
        <f t="shared" ref="D32:N32" si="4">ROUND(((D12/($E$25*$E$28))*$E$27*$E$28*D18*D19/1000),2)</f>
        <v>1.32</v>
      </c>
      <c r="E32" s="103">
        <f t="shared" si="4"/>
        <v>1.56</v>
      </c>
      <c r="F32" s="103">
        <f t="shared" si="4"/>
        <v>1.56</v>
      </c>
      <c r="G32" s="103">
        <f t="shared" si="4"/>
        <v>1.5</v>
      </c>
      <c r="H32" s="103">
        <f t="shared" si="4"/>
        <v>1.2</v>
      </c>
      <c r="I32" s="103">
        <f t="shared" si="4"/>
        <v>1.56</v>
      </c>
      <c r="J32" s="103">
        <f t="shared" si="4"/>
        <v>1.56</v>
      </c>
      <c r="K32" s="103">
        <f t="shared" si="4"/>
        <v>1.56</v>
      </c>
      <c r="L32" s="103">
        <f t="shared" si="4"/>
        <v>1.56</v>
      </c>
      <c r="M32" s="103">
        <f t="shared" si="4"/>
        <v>1.56</v>
      </c>
      <c r="N32" s="103">
        <f t="shared" si="4"/>
        <v>1.5</v>
      </c>
      <c r="O32" s="104">
        <f>SUM(C32:N32)</f>
        <v>17.880000000000003</v>
      </c>
      <c r="P32" s="1" t="s">
        <v>86</v>
      </c>
    </row>
    <row r="33" spans="2:18" ht="13.15" customHeight="1" x14ac:dyDescent="0.15">
      <c r="B33" s="31"/>
      <c r="C33" s="1" t="s">
        <v>94</v>
      </c>
      <c r="D33" s="32"/>
      <c r="E33" s="32"/>
      <c r="F33" s="32"/>
      <c r="G33" s="32"/>
      <c r="H33" s="32"/>
      <c r="I33" s="32"/>
      <c r="J33" s="32"/>
      <c r="K33" s="32"/>
      <c r="L33" s="32"/>
      <c r="M33" s="32"/>
      <c r="N33" s="32"/>
      <c r="O33" s="62"/>
    </row>
    <row r="34" spans="2:18" ht="13.15" customHeight="1" x14ac:dyDescent="0.15">
      <c r="B34" s="63" t="s">
        <v>64</v>
      </c>
      <c r="C34" s="33"/>
      <c r="D34" s="33"/>
      <c r="E34" s="33"/>
      <c r="F34" s="33"/>
      <c r="G34" s="33"/>
      <c r="H34" s="33"/>
      <c r="I34" s="33"/>
      <c r="J34" s="33"/>
      <c r="K34" s="33"/>
      <c r="L34" s="33"/>
      <c r="M34" s="33"/>
      <c r="N34" s="33"/>
    </row>
    <row r="35" spans="2:18" ht="13.15" customHeight="1" x14ac:dyDescent="0.15">
      <c r="B35" s="140" t="s">
        <v>65</v>
      </c>
      <c r="C35" s="136" t="s">
        <v>47</v>
      </c>
      <c r="D35" s="135"/>
      <c r="E35" s="133" t="s">
        <v>66</v>
      </c>
      <c r="F35" s="134"/>
      <c r="G35" s="135"/>
      <c r="H35" s="144"/>
      <c r="I35" s="145"/>
      <c r="J35" s="129"/>
      <c r="K35" s="130"/>
    </row>
    <row r="36" spans="2:18" ht="13.15" customHeight="1" x14ac:dyDescent="0.15">
      <c r="B36" s="141"/>
      <c r="C36" s="131" t="s">
        <v>53</v>
      </c>
      <c r="D36" s="132"/>
      <c r="E36" s="133" t="s">
        <v>67</v>
      </c>
      <c r="F36" s="134"/>
      <c r="G36" s="135"/>
      <c r="H36" s="38"/>
      <c r="I36" s="39"/>
      <c r="J36" s="40"/>
      <c r="K36" s="41"/>
    </row>
    <row r="37" spans="2:18" ht="13.15" customHeight="1" x14ac:dyDescent="0.15">
      <c r="B37" s="142"/>
      <c r="C37" s="136" t="s">
        <v>48</v>
      </c>
      <c r="D37" s="135"/>
      <c r="E37" s="42">
        <v>4</v>
      </c>
      <c r="F37" s="43" t="s">
        <v>50</v>
      </c>
      <c r="G37" s="43"/>
      <c r="H37" s="11" t="s">
        <v>56</v>
      </c>
      <c r="I37" s="44"/>
      <c r="J37" s="137" t="s">
        <v>68</v>
      </c>
      <c r="K37" s="135"/>
    </row>
    <row r="38" spans="2:18" ht="13.15" customHeight="1" x14ac:dyDescent="0.15">
      <c r="B38" s="142"/>
      <c r="C38" s="146" t="s">
        <v>49</v>
      </c>
      <c r="D38" s="147"/>
      <c r="E38" s="42">
        <v>97</v>
      </c>
      <c r="F38" s="45" t="s">
        <v>51</v>
      </c>
      <c r="G38" s="45"/>
      <c r="H38" s="138" t="s">
        <v>57</v>
      </c>
      <c r="I38" s="139"/>
      <c r="J38" s="148">
        <v>39681</v>
      </c>
      <c r="K38" s="149"/>
      <c r="L38" s="64" t="s">
        <v>113</v>
      </c>
      <c r="M38" s="159"/>
      <c r="N38" s="160"/>
      <c r="Q38" s="48" t="s">
        <v>115</v>
      </c>
    </row>
    <row r="39" spans="2:18" ht="13.15" customHeight="1" x14ac:dyDescent="0.15">
      <c r="B39" s="143"/>
      <c r="C39" s="138" t="s">
        <v>54</v>
      </c>
      <c r="D39" s="139"/>
      <c r="E39" s="49">
        <v>4</v>
      </c>
      <c r="F39" s="1" t="s">
        <v>55</v>
      </c>
      <c r="H39" s="138" t="s">
        <v>110</v>
      </c>
      <c r="I39" s="139"/>
      <c r="J39" s="137" t="s">
        <v>140</v>
      </c>
      <c r="K39" s="150"/>
      <c r="L39" s="151"/>
      <c r="M39" s="151"/>
      <c r="N39" s="139"/>
    </row>
    <row r="40" spans="2:18" ht="13.15" customHeight="1" x14ac:dyDescent="0.15">
      <c r="B40" s="6"/>
      <c r="C40" s="138" t="s">
        <v>61</v>
      </c>
      <c r="D40" s="139"/>
      <c r="E40" s="50">
        <v>2</v>
      </c>
      <c r="F40" s="51"/>
      <c r="G40" s="51"/>
      <c r="H40" s="52"/>
      <c r="I40" s="53"/>
      <c r="J40" s="54"/>
      <c r="K40" s="55"/>
      <c r="Q40" s="56" t="s">
        <v>125</v>
      </c>
    </row>
    <row r="41" spans="2:18" ht="13.15" customHeight="1" x14ac:dyDescent="0.15">
      <c r="B41" s="27"/>
      <c r="C41" s="152"/>
      <c r="D41" s="153"/>
      <c r="E41" s="57"/>
      <c r="F41" s="27"/>
      <c r="G41" s="154"/>
      <c r="H41" s="155"/>
      <c r="I41" s="58"/>
      <c r="J41" s="154"/>
      <c r="K41" s="157"/>
      <c r="L41" s="59"/>
      <c r="M41" s="27"/>
      <c r="N41" s="27"/>
    </row>
    <row r="42" spans="2:18" ht="13.15" customHeight="1" x14ac:dyDescent="0.15">
      <c r="B42" s="27"/>
      <c r="C42" s="24" t="s">
        <v>12</v>
      </c>
      <c r="D42" s="24" t="s">
        <v>13</v>
      </c>
      <c r="E42" s="24" t="s">
        <v>14</v>
      </c>
      <c r="F42" s="24" t="s">
        <v>15</v>
      </c>
      <c r="G42" s="24" t="s">
        <v>16</v>
      </c>
      <c r="H42" s="24" t="s">
        <v>17</v>
      </c>
      <c r="I42" s="24" t="s">
        <v>18</v>
      </c>
      <c r="J42" s="24" t="s">
        <v>19</v>
      </c>
      <c r="K42" s="24" t="s">
        <v>20</v>
      </c>
      <c r="L42" s="24" t="s">
        <v>21</v>
      </c>
      <c r="M42" s="24" t="s">
        <v>22</v>
      </c>
      <c r="N42" s="24" t="s">
        <v>23</v>
      </c>
      <c r="O42" s="60" t="s">
        <v>24</v>
      </c>
    </row>
    <row r="43" spans="2:18" ht="13.15" customHeight="1" x14ac:dyDescent="0.15">
      <c r="B43" s="4" t="s">
        <v>138</v>
      </c>
      <c r="C43" s="105">
        <f>C20/(E38/100*J38/1000)</f>
        <v>81263.332811127504</v>
      </c>
      <c r="D43" s="105">
        <f>D20/(E38/100*J38/1000)</f>
        <v>74491.388410200219</v>
      </c>
      <c r="E43" s="105">
        <f>E20/(E38/100*J38/1000)</f>
        <v>87900.17918674626</v>
      </c>
      <c r="F43" s="105">
        <f>F20/(E38/100*J38/1000)</f>
        <v>87629.983136129187</v>
      </c>
      <c r="G43" s="105">
        <f>G20/(E38/100*J38/1000)</f>
        <v>83734.795301810285</v>
      </c>
      <c r="H43" s="105">
        <f>H20/(E38/100*J38/1000)</f>
        <v>66779.993125588953</v>
      </c>
      <c r="I43" s="105">
        <f>I20/(E38/100*J38/1000)</f>
        <v>86543.795012648552</v>
      </c>
      <c r="J43" s="105">
        <f>J20/(E38/100*J38/1000)</f>
        <v>86543.795012648552</v>
      </c>
      <c r="K43" s="105">
        <f>K20/(E38/100*J38/1000)</f>
        <v>86678.893037957096</v>
      </c>
      <c r="L43" s="105">
        <f>L20/(E38/100*J38/1000)</f>
        <v>86813.991063265625</v>
      </c>
      <c r="M43" s="105">
        <f>M20/(E38/100*J38/1000)</f>
        <v>87359.787085512115</v>
      </c>
      <c r="N43" s="105">
        <f>N20/(E38/100*J38/1000)</f>
        <v>84259.599169354988</v>
      </c>
      <c r="O43" s="106">
        <f>SUM(C43:N43)</f>
        <v>999999.53235298931</v>
      </c>
      <c r="P43" s="61" t="s">
        <v>84</v>
      </c>
      <c r="Q43" s="158" t="s">
        <v>114</v>
      </c>
      <c r="R43" s="158"/>
    </row>
    <row r="44" spans="2:18" ht="13.15" customHeight="1" x14ac:dyDescent="0.15">
      <c r="B44" s="4" t="s">
        <v>139</v>
      </c>
      <c r="C44" s="107">
        <f>ROUND(((C12/($E$37*$E$40))*$E$39*$E$40*C18*C19/1000),2)</f>
        <v>1.1499999999999999</v>
      </c>
      <c r="D44" s="107">
        <f t="shared" ref="D44:N44" si="5">ROUND(((D12/($E$37*$E$40))*$E$39*$E$40*D18*D19/1000),2)</f>
        <v>1.06</v>
      </c>
      <c r="E44" s="107">
        <f t="shared" si="5"/>
        <v>1.25</v>
      </c>
      <c r="F44" s="107">
        <f t="shared" si="5"/>
        <v>1.25</v>
      </c>
      <c r="G44" s="107">
        <f t="shared" si="5"/>
        <v>1.2</v>
      </c>
      <c r="H44" s="107">
        <f t="shared" si="5"/>
        <v>0.96</v>
      </c>
      <c r="I44" s="107">
        <f t="shared" si="5"/>
        <v>1.25</v>
      </c>
      <c r="J44" s="107">
        <f t="shared" si="5"/>
        <v>1.25</v>
      </c>
      <c r="K44" s="107">
        <f t="shared" si="5"/>
        <v>1.25</v>
      </c>
      <c r="L44" s="107">
        <f t="shared" si="5"/>
        <v>1.25</v>
      </c>
      <c r="M44" s="107">
        <f t="shared" si="5"/>
        <v>1.25</v>
      </c>
      <c r="N44" s="107">
        <f t="shared" si="5"/>
        <v>1.2</v>
      </c>
      <c r="O44" s="108">
        <f>SUM(C44:N44)</f>
        <v>14.32</v>
      </c>
      <c r="P44" s="1" t="s">
        <v>87</v>
      </c>
    </row>
    <row r="45" spans="2:18" ht="13.15" customHeight="1" x14ac:dyDescent="0.15">
      <c r="C45" s="1" t="s">
        <v>94</v>
      </c>
    </row>
    <row r="47" spans="2:18" s="27" customFormat="1" ht="13.9" customHeight="1" x14ac:dyDescent="0.15">
      <c r="B47" s="65" t="s">
        <v>120</v>
      </c>
      <c r="C47" s="66"/>
      <c r="D47" s="66"/>
      <c r="E47" s="66"/>
      <c r="F47" s="66"/>
      <c r="G47" s="66"/>
      <c r="H47" s="66"/>
      <c r="I47" s="66"/>
      <c r="J47" s="66"/>
      <c r="K47" s="66"/>
      <c r="L47" s="66"/>
      <c r="M47" s="66"/>
      <c r="N47" s="66"/>
      <c r="O47" s="66"/>
      <c r="P47" s="66"/>
    </row>
    <row r="48" spans="2:18" ht="13.9" customHeight="1" x14ac:dyDescent="0.15">
      <c r="B48" s="67" t="s">
        <v>25</v>
      </c>
      <c r="C48" s="68" t="s">
        <v>0</v>
      </c>
      <c r="D48" s="68"/>
      <c r="E48" s="68"/>
      <c r="F48" s="68" t="s">
        <v>1</v>
      </c>
      <c r="G48" s="68"/>
      <c r="H48" s="68"/>
      <c r="I48" s="68"/>
      <c r="J48" s="68"/>
      <c r="K48" s="68"/>
      <c r="L48" s="68"/>
      <c r="M48" s="68"/>
      <c r="N48" s="68"/>
      <c r="O48" s="109">
        <f>ROUNDDOWN(O55-O63,0)</f>
        <v>1041</v>
      </c>
    </row>
    <row r="49" spans="2:18" ht="13.9" customHeight="1" x14ac:dyDescent="0.15">
      <c r="B49" s="67"/>
      <c r="C49" s="68" t="s">
        <v>26</v>
      </c>
      <c r="D49" s="68"/>
      <c r="E49" s="68"/>
      <c r="F49" s="68"/>
      <c r="G49" s="68"/>
      <c r="H49" s="68"/>
      <c r="I49" s="68"/>
      <c r="J49" s="68"/>
      <c r="K49" s="68"/>
      <c r="L49" s="68"/>
      <c r="M49" s="68"/>
      <c r="N49" s="68"/>
      <c r="O49" s="68"/>
    </row>
    <row r="50" spans="2:18" ht="13.9" customHeight="1" x14ac:dyDescent="0.15">
      <c r="B50" s="67" t="s">
        <v>27</v>
      </c>
      <c r="C50" s="68" t="s">
        <v>2</v>
      </c>
      <c r="D50" s="68"/>
      <c r="E50" s="68"/>
      <c r="F50" s="68" t="s">
        <v>1</v>
      </c>
      <c r="G50" s="68"/>
      <c r="H50" s="68"/>
      <c r="I50" s="68"/>
      <c r="J50" s="68"/>
      <c r="K50" s="68"/>
      <c r="L50" s="68"/>
      <c r="M50" s="68"/>
      <c r="N50" s="68"/>
      <c r="O50" s="68"/>
    </row>
    <row r="51" spans="2:18" ht="13.9" customHeight="1" x14ac:dyDescent="0.15">
      <c r="B51" s="67" t="s">
        <v>28</v>
      </c>
      <c r="C51" s="68" t="s">
        <v>3</v>
      </c>
      <c r="D51" s="68"/>
      <c r="E51" s="68"/>
      <c r="F51" s="68" t="s">
        <v>1</v>
      </c>
      <c r="G51" s="68"/>
      <c r="H51" s="68"/>
      <c r="I51" s="68"/>
      <c r="J51" s="68"/>
      <c r="K51" s="68"/>
      <c r="L51" s="68"/>
      <c r="M51" s="68"/>
      <c r="N51" s="68"/>
      <c r="O51" s="68"/>
    </row>
    <row r="52" spans="2:18" ht="13.9" customHeight="1" x14ac:dyDescent="0.15">
      <c r="B52" s="68"/>
      <c r="C52" s="68"/>
      <c r="D52" s="68"/>
      <c r="E52" s="68"/>
      <c r="F52" s="68"/>
      <c r="G52" s="68"/>
      <c r="H52" s="68"/>
      <c r="I52" s="68"/>
      <c r="J52" s="68"/>
      <c r="K52" s="68"/>
      <c r="L52" s="68"/>
      <c r="M52" s="68"/>
      <c r="N52" s="68"/>
      <c r="O52" s="68"/>
    </row>
    <row r="53" spans="2:18" ht="13.9" customHeight="1" x14ac:dyDescent="0.15">
      <c r="B53" s="67"/>
      <c r="C53" s="68"/>
      <c r="D53" s="68"/>
      <c r="E53" s="68"/>
      <c r="F53" s="68"/>
      <c r="G53" s="68"/>
      <c r="H53" s="68"/>
      <c r="I53" s="68"/>
      <c r="J53" s="68"/>
      <c r="K53" s="68"/>
      <c r="L53" s="68"/>
      <c r="M53" s="68"/>
      <c r="N53" s="68"/>
      <c r="O53" s="68"/>
    </row>
    <row r="54" spans="2:18" ht="13.9" customHeight="1" x14ac:dyDescent="0.15">
      <c r="B54" s="65" t="s">
        <v>4</v>
      </c>
      <c r="C54" s="68"/>
      <c r="D54" s="69" t="s">
        <v>90</v>
      </c>
      <c r="E54" s="70"/>
      <c r="F54" s="70"/>
      <c r="G54" s="70"/>
      <c r="H54" s="71"/>
      <c r="I54" s="70" t="s">
        <v>77</v>
      </c>
      <c r="J54" s="70"/>
      <c r="K54" s="70" t="s">
        <v>78</v>
      </c>
      <c r="L54" s="70"/>
      <c r="M54" s="68"/>
      <c r="N54" s="68"/>
      <c r="O54" s="68"/>
    </row>
    <row r="55" spans="2:18" ht="13.9" customHeight="1" x14ac:dyDescent="0.15">
      <c r="B55" s="68"/>
      <c r="C55" s="68" t="s">
        <v>75</v>
      </c>
      <c r="D55" s="68"/>
      <c r="E55" s="68"/>
      <c r="F55" s="68" t="s">
        <v>1</v>
      </c>
      <c r="G55" s="68"/>
      <c r="H55" s="68"/>
      <c r="I55" s="68"/>
      <c r="J55" s="68"/>
      <c r="K55" s="68"/>
      <c r="L55" s="68"/>
      <c r="M55" s="68"/>
      <c r="N55" s="68"/>
      <c r="O55" s="110">
        <f>(O56*H57+O58*H59)</f>
        <v>3267.824568</v>
      </c>
    </row>
    <row r="56" spans="2:18" ht="13.9" customHeight="1" x14ac:dyDescent="0.15">
      <c r="B56" s="67" t="s">
        <v>74</v>
      </c>
      <c r="C56" s="68" t="s">
        <v>69</v>
      </c>
      <c r="D56" s="68"/>
      <c r="E56" s="68"/>
      <c r="F56" s="68"/>
      <c r="G56" s="68"/>
      <c r="H56" s="72" t="s">
        <v>93</v>
      </c>
      <c r="I56" s="68" t="s">
        <v>88</v>
      </c>
      <c r="J56" s="68"/>
      <c r="K56" s="68"/>
      <c r="L56" s="68"/>
      <c r="M56" s="68"/>
      <c r="N56" s="68"/>
      <c r="O56" s="110">
        <f>(O31/1000)</f>
        <v>1259.788</v>
      </c>
      <c r="Q56" s="158" t="s">
        <v>114</v>
      </c>
      <c r="R56" s="158"/>
    </row>
    <row r="57" spans="2:18" ht="13.9" customHeight="1" x14ac:dyDescent="0.15">
      <c r="B57" s="67" t="s">
        <v>73</v>
      </c>
      <c r="C57" s="68" t="s">
        <v>70</v>
      </c>
      <c r="D57" s="68"/>
      <c r="E57" s="68"/>
      <c r="F57" s="73" t="s">
        <v>91</v>
      </c>
      <c r="G57" s="111" t="str">
        <f>H56</f>
        <v>Kl</v>
      </c>
      <c r="H57" s="74">
        <v>2.5859999999999999</v>
      </c>
      <c r="I57" s="67" t="s">
        <v>109</v>
      </c>
      <c r="J57" s="156" t="s">
        <v>140</v>
      </c>
      <c r="K57" s="134"/>
      <c r="L57" s="134"/>
      <c r="M57" s="135"/>
      <c r="N57" s="68"/>
      <c r="O57" s="75"/>
    </row>
    <row r="58" spans="2:18" ht="13.9" customHeight="1" x14ac:dyDescent="0.15">
      <c r="B58" s="67" t="s">
        <v>76</v>
      </c>
      <c r="C58" s="68" t="s">
        <v>71</v>
      </c>
      <c r="D58" s="68"/>
      <c r="E58" s="68"/>
      <c r="F58" s="68"/>
      <c r="G58" s="68"/>
      <c r="H58" s="68" t="s">
        <v>29</v>
      </c>
      <c r="I58" s="68"/>
      <c r="J58" s="68"/>
      <c r="K58" s="68"/>
      <c r="L58" s="68"/>
      <c r="M58" s="68"/>
      <c r="N58" s="68"/>
      <c r="O58" s="109">
        <f>O32</f>
        <v>17.880000000000003</v>
      </c>
    </row>
    <row r="59" spans="2:18" ht="13.9" customHeight="1" x14ac:dyDescent="0.15">
      <c r="B59" s="67" t="s">
        <v>30</v>
      </c>
      <c r="C59" s="68" t="s">
        <v>5</v>
      </c>
      <c r="D59" s="68"/>
      <c r="E59" s="68"/>
      <c r="F59" s="68" t="s">
        <v>31</v>
      </c>
      <c r="G59" s="68"/>
      <c r="H59" s="74">
        <v>0.56000000000000005</v>
      </c>
      <c r="I59" s="67" t="s">
        <v>109</v>
      </c>
      <c r="J59" s="156" t="s">
        <v>141</v>
      </c>
      <c r="K59" s="134"/>
      <c r="L59" s="134"/>
      <c r="M59" s="135"/>
      <c r="N59" s="67"/>
      <c r="O59" s="68"/>
    </row>
    <row r="60" spans="2:18" ht="13.9" customHeight="1" x14ac:dyDescent="0.15">
      <c r="B60" s="68"/>
      <c r="C60" s="68"/>
      <c r="D60" s="68"/>
      <c r="E60" s="68"/>
      <c r="F60" s="68"/>
      <c r="G60" s="68"/>
      <c r="H60" s="68"/>
      <c r="I60" s="68"/>
      <c r="J60" s="68"/>
      <c r="K60" s="68"/>
      <c r="L60" s="68"/>
      <c r="M60" s="68"/>
      <c r="N60" s="68"/>
      <c r="O60" s="68"/>
    </row>
    <row r="61" spans="2:18" ht="13.9" customHeight="1" x14ac:dyDescent="0.15">
      <c r="B61" s="68"/>
      <c r="C61" s="68"/>
      <c r="D61" s="68"/>
      <c r="E61" s="68"/>
      <c r="F61" s="68"/>
      <c r="G61" s="68"/>
      <c r="H61" s="68"/>
      <c r="I61" s="68"/>
      <c r="J61" s="68"/>
      <c r="K61" s="68"/>
      <c r="L61" s="68"/>
      <c r="M61" s="68"/>
      <c r="N61" s="68"/>
      <c r="O61" s="68"/>
    </row>
    <row r="62" spans="2:18" ht="13.9" customHeight="1" x14ac:dyDescent="0.15">
      <c r="B62" s="65" t="s">
        <v>6</v>
      </c>
      <c r="C62" s="68"/>
      <c r="D62" s="76" t="s">
        <v>90</v>
      </c>
      <c r="E62" s="70"/>
      <c r="F62" s="70"/>
      <c r="G62" s="70"/>
      <c r="H62" s="71"/>
      <c r="I62" s="70" t="s">
        <v>77</v>
      </c>
      <c r="J62" s="70"/>
      <c r="K62" s="70" t="s">
        <v>78</v>
      </c>
      <c r="L62" s="70"/>
      <c r="M62" s="68"/>
      <c r="N62" s="68"/>
      <c r="O62" s="68"/>
    </row>
    <row r="63" spans="2:18" ht="13.9" customHeight="1" x14ac:dyDescent="0.15">
      <c r="B63" s="68"/>
      <c r="C63" s="68" t="s">
        <v>81</v>
      </c>
      <c r="D63" s="68"/>
      <c r="E63" s="68"/>
      <c r="F63" s="68" t="s">
        <v>1</v>
      </c>
      <c r="G63" s="68"/>
      <c r="H63" s="68"/>
      <c r="I63" s="68"/>
      <c r="J63" s="68"/>
      <c r="K63" s="68"/>
      <c r="L63" s="68"/>
      <c r="M63" s="68"/>
      <c r="N63" s="68"/>
      <c r="O63" s="109">
        <f>(O64*H65+O66*H67)</f>
        <v>2226.5181625251071</v>
      </c>
    </row>
    <row r="64" spans="2:18" ht="13.9" customHeight="1" x14ac:dyDescent="0.15">
      <c r="B64" s="67" t="s">
        <v>79</v>
      </c>
      <c r="C64" s="68" t="s">
        <v>72</v>
      </c>
      <c r="D64" s="68"/>
      <c r="E64" s="68"/>
      <c r="F64" s="68"/>
      <c r="G64" s="68"/>
      <c r="H64" s="72" t="s">
        <v>92</v>
      </c>
      <c r="I64" s="68" t="s">
        <v>88</v>
      </c>
      <c r="J64" s="68" t="s">
        <v>89</v>
      </c>
      <c r="K64" s="68"/>
      <c r="L64" s="68"/>
      <c r="M64" s="68"/>
      <c r="N64" s="68"/>
      <c r="O64" s="109">
        <f>(O43/1000)</f>
        <v>999.99953235298926</v>
      </c>
    </row>
    <row r="65" spans="2:17" ht="13.9" customHeight="1" x14ac:dyDescent="0.15">
      <c r="B65" s="67" t="s">
        <v>80</v>
      </c>
      <c r="C65" s="68" t="s">
        <v>70</v>
      </c>
      <c r="D65" s="68"/>
      <c r="E65" s="68"/>
      <c r="F65" s="73" t="s">
        <v>91</v>
      </c>
      <c r="G65" s="111" t="str">
        <f>H64</f>
        <v>千Nm3</v>
      </c>
      <c r="H65" s="74">
        <v>2.2185000000000001</v>
      </c>
      <c r="I65" s="67" t="s">
        <v>109</v>
      </c>
      <c r="J65" s="156" t="s">
        <v>140</v>
      </c>
      <c r="K65" s="134"/>
      <c r="L65" s="134"/>
      <c r="M65" s="135"/>
      <c r="N65" s="68"/>
      <c r="O65" s="75"/>
    </row>
    <row r="66" spans="2:17" ht="13.9" customHeight="1" x14ac:dyDescent="0.15">
      <c r="B66" s="67" t="s">
        <v>82</v>
      </c>
      <c r="C66" s="68" t="s">
        <v>83</v>
      </c>
      <c r="D66" s="68"/>
      <c r="E66" s="68"/>
      <c r="F66" s="68"/>
      <c r="G66" s="68"/>
      <c r="H66" s="68" t="s">
        <v>29</v>
      </c>
      <c r="I66" s="68"/>
      <c r="J66" s="68"/>
      <c r="K66" s="68"/>
      <c r="L66" s="68"/>
      <c r="M66" s="68"/>
      <c r="N66" s="68"/>
      <c r="O66" s="109">
        <f>O44</f>
        <v>14.32</v>
      </c>
    </row>
    <row r="67" spans="2:17" ht="13.9" customHeight="1" x14ac:dyDescent="0.15">
      <c r="B67" s="67" t="s">
        <v>30</v>
      </c>
      <c r="C67" s="68" t="s">
        <v>5</v>
      </c>
      <c r="D67" s="68"/>
      <c r="E67" s="68"/>
      <c r="F67" s="68" t="s">
        <v>31</v>
      </c>
      <c r="G67" s="68"/>
      <c r="H67" s="74">
        <v>0.56000000000000005</v>
      </c>
      <c r="I67" s="67" t="s">
        <v>109</v>
      </c>
      <c r="J67" s="156" t="s">
        <v>141</v>
      </c>
      <c r="K67" s="134"/>
      <c r="L67" s="134"/>
      <c r="M67" s="135"/>
      <c r="N67" s="67"/>
      <c r="O67" s="77"/>
      <c r="P67" s="68"/>
    </row>
    <row r="68" spans="2:17" ht="13.9" customHeight="1" x14ac:dyDescent="0.15">
      <c r="B68" s="67"/>
      <c r="C68" s="68"/>
      <c r="D68" s="68"/>
      <c r="E68" s="68"/>
      <c r="F68" s="68"/>
      <c r="G68" s="68"/>
      <c r="H68" s="78"/>
      <c r="I68" s="67"/>
      <c r="J68" s="37"/>
      <c r="K68" s="37"/>
      <c r="L68" s="37"/>
      <c r="M68" s="37"/>
      <c r="N68" s="67"/>
      <c r="O68" s="77"/>
      <c r="P68" s="68"/>
    </row>
    <row r="69" spans="2:17" ht="13.15" customHeight="1" x14ac:dyDescent="0.15">
      <c r="B69" s="67"/>
      <c r="C69" s="68"/>
      <c r="D69" s="68"/>
      <c r="E69" s="68"/>
      <c r="F69" s="68"/>
      <c r="G69" s="68"/>
      <c r="H69" s="78"/>
      <c r="I69" s="67"/>
      <c r="J69" s="37"/>
      <c r="K69" s="37"/>
      <c r="L69" s="37"/>
      <c r="M69" s="37"/>
      <c r="N69" s="67"/>
      <c r="O69" s="77"/>
      <c r="P69" s="68"/>
    </row>
    <row r="70" spans="2:17" ht="13.15" customHeight="1" x14ac:dyDescent="0.15">
      <c r="B70" s="65" t="s">
        <v>119</v>
      </c>
      <c r="C70" s="68"/>
      <c r="D70" s="68"/>
      <c r="E70" s="68"/>
      <c r="F70" s="68"/>
      <c r="G70" s="68"/>
      <c r="H70" s="78"/>
      <c r="I70" s="67"/>
      <c r="J70" s="37"/>
      <c r="K70" s="37"/>
      <c r="L70" s="37"/>
      <c r="M70" s="37"/>
      <c r="N70" s="67"/>
      <c r="O70" s="77"/>
      <c r="P70" s="68"/>
    </row>
    <row r="71" spans="2:17" ht="13.15" customHeight="1" x14ac:dyDescent="0.15">
      <c r="B71" s="68"/>
      <c r="C71" s="68"/>
      <c r="D71" s="68"/>
      <c r="E71" s="68"/>
      <c r="F71" s="68"/>
      <c r="G71" s="68"/>
      <c r="H71" s="68"/>
      <c r="I71" s="68"/>
      <c r="J71" s="68"/>
      <c r="K71" s="68"/>
      <c r="L71" s="68"/>
      <c r="M71" s="68"/>
      <c r="N71" s="68"/>
      <c r="O71" s="68"/>
      <c r="P71" s="68"/>
    </row>
    <row r="72" spans="2:17" ht="13.15" customHeight="1" x14ac:dyDescent="0.15">
      <c r="B72" s="68"/>
      <c r="C72" s="68"/>
      <c r="D72" s="68"/>
      <c r="E72" s="68"/>
      <c r="F72" s="68"/>
      <c r="G72" s="68"/>
      <c r="H72" s="68"/>
      <c r="I72" s="68"/>
      <c r="J72" s="68"/>
      <c r="K72" s="68"/>
      <c r="L72" s="68"/>
      <c r="M72" s="68"/>
      <c r="N72" s="68"/>
      <c r="O72" s="68"/>
      <c r="P72" s="68"/>
    </row>
    <row r="73" spans="2:17" ht="13.15" customHeight="1" x14ac:dyDescent="0.15">
      <c r="B73" s="79"/>
      <c r="C73" s="80"/>
      <c r="D73" s="80"/>
      <c r="E73" s="80"/>
      <c r="F73" s="80"/>
      <c r="G73" s="80"/>
      <c r="H73" s="80"/>
      <c r="I73" s="80"/>
      <c r="J73" s="80"/>
      <c r="K73" s="80"/>
      <c r="L73" s="80"/>
      <c r="M73" s="80"/>
      <c r="N73" s="80"/>
      <c r="O73" s="80"/>
      <c r="P73" s="68"/>
    </row>
    <row r="74" spans="2:17" ht="13.15" customHeight="1" x14ac:dyDescent="0.15">
      <c r="B74" s="80"/>
      <c r="C74" s="80"/>
      <c r="D74" s="80"/>
      <c r="E74" s="80"/>
      <c r="F74" s="80"/>
      <c r="G74" s="80"/>
      <c r="H74" s="80"/>
      <c r="I74" s="80"/>
      <c r="J74" s="80"/>
      <c r="K74" s="80"/>
      <c r="L74" s="80"/>
      <c r="M74" s="80"/>
      <c r="N74" s="80"/>
      <c r="O74" s="80"/>
      <c r="P74" s="68"/>
    </row>
    <row r="75" spans="2:17" ht="13.15" customHeight="1" x14ac:dyDescent="0.15">
      <c r="B75" s="81"/>
      <c r="C75" s="81"/>
      <c r="D75" s="81"/>
      <c r="E75" s="81"/>
      <c r="F75" s="81"/>
      <c r="G75" s="81"/>
      <c r="H75" s="81"/>
      <c r="I75" s="81"/>
      <c r="J75" s="81"/>
      <c r="K75" s="81"/>
      <c r="L75" s="81"/>
      <c r="M75" s="81"/>
      <c r="N75" s="81"/>
      <c r="O75" s="81"/>
      <c r="P75" s="68"/>
    </row>
    <row r="76" spans="2:17" ht="13.15" customHeight="1" x14ac:dyDescent="0.15">
      <c r="B76" s="82" t="s">
        <v>147</v>
      </c>
      <c r="C76" s="83">
        <v>8</v>
      </c>
      <c r="D76" s="84" t="s">
        <v>97</v>
      </c>
      <c r="J76" s="48" t="s">
        <v>123</v>
      </c>
      <c r="M76" s="68"/>
      <c r="N76" s="68"/>
      <c r="O76" s="68"/>
      <c r="P76" s="68"/>
    </row>
    <row r="77" spans="2:17" ht="13.15" customHeight="1" x14ac:dyDescent="0.15">
      <c r="B77" s="85" t="s">
        <v>97</v>
      </c>
      <c r="C77" s="86" t="s">
        <v>98</v>
      </c>
      <c r="D77" s="86" t="s">
        <v>99</v>
      </c>
      <c r="E77" s="86" t="s">
        <v>100</v>
      </c>
      <c r="F77" s="86" t="s">
        <v>101</v>
      </c>
      <c r="G77" s="86" t="s">
        <v>102</v>
      </c>
      <c r="H77" s="86" t="s">
        <v>103</v>
      </c>
      <c r="I77" s="86" t="s">
        <v>104</v>
      </c>
      <c r="J77" s="86" t="s">
        <v>105</v>
      </c>
      <c r="K77" s="86"/>
      <c r="L77" s="86"/>
      <c r="M77" s="86"/>
      <c r="N77" s="86"/>
      <c r="O77" s="60" t="s">
        <v>106</v>
      </c>
      <c r="Q77" s="87"/>
    </row>
    <row r="78" spans="2:17" ht="13.15" customHeight="1" x14ac:dyDescent="0.15">
      <c r="B78" s="88" t="s">
        <v>107</v>
      </c>
      <c r="C78" s="89">
        <v>32130717</v>
      </c>
      <c r="D78" s="89">
        <v>34750877</v>
      </c>
      <c r="E78" s="89">
        <v>34856382</v>
      </c>
      <c r="F78" s="89">
        <v>36065823</v>
      </c>
      <c r="G78" s="89">
        <v>38490758</v>
      </c>
      <c r="H78" s="89">
        <v>38490758</v>
      </c>
      <c r="I78" s="89">
        <v>38490758</v>
      </c>
      <c r="J78" s="89">
        <v>38490758</v>
      </c>
      <c r="K78" s="89"/>
      <c r="L78" s="89"/>
      <c r="M78" s="89"/>
      <c r="N78" s="89"/>
      <c r="O78" s="90"/>
      <c r="P78" s="68"/>
    </row>
    <row r="79" spans="2:17" ht="13.15" customHeight="1" x14ac:dyDescent="0.15">
      <c r="B79" s="96" t="s">
        <v>108</v>
      </c>
      <c r="C79" s="112">
        <f>ROUNDDOWN(($O$48*C78/$O$20),0)</f>
        <v>868</v>
      </c>
      <c r="D79" s="112">
        <f t="shared" ref="D79:N79" si="6">ROUNDDOWN(($O$48*D78/$O$20),0)</f>
        <v>939</v>
      </c>
      <c r="E79" s="112">
        <f t="shared" si="6"/>
        <v>942</v>
      </c>
      <c r="F79" s="112">
        <f t="shared" si="6"/>
        <v>975</v>
      </c>
      <c r="G79" s="112">
        <f t="shared" si="6"/>
        <v>1041</v>
      </c>
      <c r="H79" s="112">
        <f t="shared" si="6"/>
        <v>1041</v>
      </c>
      <c r="I79" s="112">
        <f t="shared" si="6"/>
        <v>1041</v>
      </c>
      <c r="J79" s="112">
        <f t="shared" si="6"/>
        <v>1041</v>
      </c>
      <c r="K79" s="112">
        <f t="shared" si="6"/>
        <v>0</v>
      </c>
      <c r="L79" s="112">
        <f t="shared" si="6"/>
        <v>0</v>
      </c>
      <c r="M79" s="112">
        <f t="shared" si="6"/>
        <v>0</v>
      </c>
      <c r="N79" s="112">
        <f t="shared" si="6"/>
        <v>0</v>
      </c>
      <c r="O79" s="112">
        <f>SUM(C79:N79)</f>
        <v>7888</v>
      </c>
      <c r="P79" s="68"/>
    </row>
    <row r="80" spans="2:17" ht="13.15" customHeight="1" x14ac:dyDescent="0.15">
      <c r="B80" s="68"/>
      <c r="C80" s="68"/>
      <c r="D80" s="68"/>
      <c r="E80" s="68"/>
      <c r="F80" s="68"/>
      <c r="G80" s="68"/>
      <c r="H80" s="68"/>
      <c r="I80" s="68"/>
      <c r="J80" s="68"/>
      <c r="P80" s="68"/>
    </row>
    <row r="81" spans="2:16" ht="13.15" customHeight="1" x14ac:dyDescent="0.15">
      <c r="D81" s="92"/>
      <c r="E81" s="67"/>
      <c r="I81" s="68"/>
      <c r="J81" s="68"/>
      <c r="O81" s="113">
        <f>ROUNDDOWN(O79/C76,0)</f>
        <v>986</v>
      </c>
      <c r="P81" s="93" t="s">
        <v>117</v>
      </c>
    </row>
    <row r="82" spans="2:16" ht="13.15" customHeight="1" x14ac:dyDescent="0.15">
      <c r="B82" s="68"/>
      <c r="C82" s="68"/>
      <c r="E82" s="68"/>
      <c r="F82" s="94"/>
      <c r="G82" s="68"/>
      <c r="I82" s="68"/>
      <c r="J82" s="68"/>
      <c r="K82" s="68"/>
      <c r="L82" s="68"/>
      <c r="M82" s="68"/>
      <c r="N82" s="68"/>
      <c r="O82" s="95" t="s">
        <v>116</v>
      </c>
      <c r="P82" s="68"/>
    </row>
    <row r="83" spans="2:16" ht="13.15" customHeight="1" x14ac:dyDescent="0.15">
      <c r="B83" s="68"/>
      <c r="C83" s="68"/>
      <c r="D83" s="68"/>
      <c r="E83" s="68"/>
      <c r="F83" s="68"/>
      <c r="G83" s="68"/>
      <c r="H83" s="68"/>
      <c r="I83" s="68"/>
      <c r="J83" s="68"/>
      <c r="K83" s="68"/>
      <c r="L83" s="68"/>
      <c r="M83" s="68"/>
      <c r="N83" s="68"/>
      <c r="O83" s="68"/>
      <c r="P83" s="68"/>
    </row>
  </sheetData>
  <sheetProtection algorithmName="SHA-512" hashValue="5BdjiW45tYinunb6IM5LbDirGuMUoTGFgnrvMTUcQtbdcUjjh3oVYWekUJPyjm8M5G21FxFCZqzIgAA2YLnnnQ==" saltValue="Pe2MbWycA1B+54v/+zNM/g==" spinCount="100000" sheet="1" objects="1" scenarios="1"/>
  <mergeCells count="51">
    <mergeCell ref="Q43:R43"/>
    <mergeCell ref="Q56:R56"/>
    <mergeCell ref="M38:N38"/>
    <mergeCell ref="J59:M59"/>
    <mergeCell ref="J65:M65"/>
    <mergeCell ref="J67:M67"/>
    <mergeCell ref="J57:M57"/>
    <mergeCell ref="J29:K29"/>
    <mergeCell ref="C37:D37"/>
    <mergeCell ref="J37:K37"/>
    <mergeCell ref="C38:D38"/>
    <mergeCell ref="H38:I38"/>
    <mergeCell ref="J38:K38"/>
    <mergeCell ref="C40:D40"/>
    <mergeCell ref="C41:D41"/>
    <mergeCell ref="G41:H41"/>
    <mergeCell ref="J41:K41"/>
    <mergeCell ref="J26:K26"/>
    <mergeCell ref="C27:D27"/>
    <mergeCell ref="H27:I27"/>
    <mergeCell ref="J27:N27"/>
    <mergeCell ref="B35:B39"/>
    <mergeCell ref="C35:D35"/>
    <mergeCell ref="E35:G35"/>
    <mergeCell ref="H35:I35"/>
    <mergeCell ref="J35:K35"/>
    <mergeCell ref="C36:D36"/>
    <mergeCell ref="E36:G36"/>
    <mergeCell ref="C39:D39"/>
    <mergeCell ref="H39:I39"/>
    <mergeCell ref="J39:N39"/>
    <mergeCell ref="C29:D29"/>
    <mergeCell ref="G29:H29"/>
    <mergeCell ref="C28:D28"/>
    <mergeCell ref="B23:B27"/>
    <mergeCell ref="C23:D23"/>
    <mergeCell ref="E23:G23"/>
    <mergeCell ref="H23:I23"/>
    <mergeCell ref="C26:D26"/>
    <mergeCell ref="H26:I26"/>
    <mergeCell ref="J23:K23"/>
    <mergeCell ref="C24:D24"/>
    <mergeCell ref="E24:G24"/>
    <mergeCell ref="C25:D25"/>
    <mergeCell ref="J25:K25"/>
    <mergeCell ref="B5:B7"/>
    <mergeCell ref="C8:J8"/>
    <mergeCell ref="C4:J4"/>
    <mergeCell ref="D5:J5"/>
    <mergeCell ref="D6:F6"/>
    <mergeCell ref="H6:J6"/>
  </mergeCells>
  <phoneticPr fontId="1"/>
  <pageMargins left="0.25" right="0.25" top="0.75" bottom="0.75" header="0.3" footer="0.3"/>
  <pageSetup paperSize="9" scale="85" fitToHeight="0" orientation="landscape" r:id="rId1"/>
  <rowBreaks count="2" manualBreakCount="2">
    <brk id="46" max="15" man="1"/>
    <brk id="62" max="15" man="1"/>
  </rowBreaks>
  <colBreaks count="1" manualBreakCount="1">
    <brk id="14" max="8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7F31-D537-42C7-8394-4FB6B7215EA4}">
  <sheetPr>
    <pageSetUpPr fitToPage="1"/>
  </sheetPr>
  <dimension ref="B2:R83"/>
  <sheetViews>
    <sheetView view="pageBreakPreview" zoomScaleNormal="85" zoomScaleSheetLayoutView="100" workbookViewId="0">
      <selection activeCell="B2" sqref="B2"/>
    </sheetView>
  </sheetViews>
  <sheetFormatPr defaultRowHeight="13.15" customHeight="1" x14ac:dyDescent="0.15"/>
  <cols>
    <col min="1" max="1" width="1.875" style="1" customWidth="1"/>
    <col min="2" max="2" width="25" style="1" customWidth="1"/>
    <col min="3" max="14" width="9.75" style="1" customWidth="1"/>
    <col min="15" max="15" width="14" style="1" customWidth="1"/>
    <col min="16" max="16" width="11.75" style="1" bestFit="1" customWidth="1"/>
    <col min="17" max="257" width="8.875" style="1"/>
    <col min="258" max="258" width="27.375" style="1" customWidth="1"/>
    <col min="259" max="260" width="8.875" style="1" customWidth="1"/>
    <col min="261" max="270" width="9.5" style="1" bestFit="1" customWidth="1"/>
    <col min="271" max="271" width="17.5" style="1" customWidth="1"/>
    <col min="272" max="513" width="8.875" style="1"/>
    <col min="514" max="514" width="27.375" style="1" customWidth="1"/>
    <col min="515" max="516" width="8.875" style="1" customWidth="1"/>
    <col min="517" max="526" width="9.5" style="1" bestFit="1" customWidth="1"/>
    <col min="527" max="527" width="17.5" style="1" customWidth="1"/>
    <col min="528" max="769" width="8.875" style="1"/>
    <col min="770" max="770" width="27.375" style="1" customWidth="1"/>
    <col min="771" max="772" width="8.875" style="1" customWidth="1"/>
    <col min="773" max="782" width="9.5" style="1" bestFit="1" customWidth="1"/>
    <col min="783" max="783" width="17.5" style="1" customWidth="1"/>
    <col min="784" max="1025" width="8.875" style="1"/>
    <col min="1026" max="1026" width="27.375" style="1" customWidth="1"/>
    <col min="1027" max="1028" width="8.875" style="1" customWidth="1"/>
    <col min="1029" max="1038" width="9.5" style="1" bestFit="1" customWidth="1"/>
    <col min="1039" max="1039" width="17.5" style="1" customWidth="1"/>
    <col min="1040" max="1281" width="8.875" style="1"/>
    <col min="1282" max="1282" width="27.375" style="1" customWidth="1"/>
    <col min="1283" max="1284" width="8.875" style="1" customWidth="1"/>
    <col min="1285" max="1294" width="9.5" style="1" bestFit="1" customWidth="1"/>
    <col min="1295" max="1295" width="17.5" style="1" customWidth="1"/>
    <col min="1296" max="1537" width="8.875" style="1"/>
    <col min="1538" max="1538" width="27.375" style="1" customWidth="1"/>
    <col min="1539" max="1540" width="8.875" style="1" customWidth="1"/>
    <col min="1541" max="1550" width="9.5" style="1" bestFit="1" customWidth="1"/>
    <col min="1551" max="1551" width="17.5" style="1" customWidth="1"/>
    <col min="1552" max="1793" width="8.875" style="1"/>
    <col min="1794" max="1794" width="27.375" style="1" customWidth="1"/>
    <col min="1795" max="1796" width="8.875" style="1" customWidth="1"/>
    <col min="1797" max="1806" width="9.5" style="1" bestFit="1" customWidth="1"/>
    <col min="1807" max="1807" width="17.5" style="1" customWidth="1"/>
    <col min="1808" max="2049" width="8.875" style="1"/>
    <col min="2050" max="2050" width="27.375" style="1" customWidth="1"/>
    <col min="2051" max="2052" width="8.875" style="1" customWidth="1"/>
    <col min="2053" max="2062" width="9.5" style="1" bestFit="1" customWidth="1"/>
    <col min="2063" max="2063" width="17.5" style="1" customWidth="1"/>
    <col min="2064" max="2305" width="8.875" style="1"/>
    <col min="2306" max="2306" width="27.375" style="1" customWidth="1"/>
    <col min="2307" max="2308" width="8.875" style="1" customWidth="1"/>
    <col min="2309" max="2318" width="9.5" style="1" bestFit="1" customWidth="1"/>
    <col min="2319" max="2319" width="17.5" style="1" customWidth="1"/>
    <col min="2320" max="2561" width="8.875" style="1"/>
    <col min="2562" max="2562" width="27.375" style="1" customWidth="1"/>
    <col min="2563" max="2564" width="8.875" style="1" customWidth="1"/>
    <col min="2565" max="2574" width="9.5" style="1" bestFit="1" customWidth="1"/>
    <col min="2575" max="2575" width="17.5" style="1" customWidth="1"/>
    <col min="2576" max="2817" width="8.875" style="1"/>
    <col min="2818" max="2818" width="27.375" style="1" customWidth="1"/>
    <col min="2819" max="2820" width="8.875" style="1" customWidth="1"/>
    <col min="2821" max="2830" width="9.5" style="1" bestFit="1" customWidth="1"/>
    <col min="2831" max="2831" width="17.5" style="1" customWidth="1"/>
    <col min="2832" max="3073" width="8.875" style="1"/>
    <col min="3074" max="3074" width="27.375" style="1" customWidth="1"/>
    <col min="3075" max="3076" width="8.875" style="1" customWidth="1"/>
    <col min="3077" max="3086" width="9.5" style="1" bestFit="1" customWidth="1"/>
    <col min="3087" max="3087" width="17.5" style="1" customWidth="1"/>
    <col min="3088" max="3329" width="8.875" style="1"/>
    <col min="3330" max="3330" width="27.375" style="1" customWidth="1"/>
    <col min="3331" max="3332" width="8.875" style="1" customWidth="1"/>
    <col min="3333" max="3342" width="9.5" style="1" bestFit="1" customWidth="1"/>
    <col min="3343" max="3343" width="17.5" style="1" customWidth="1"/>
    <col min="3344" max="3585" width="8.875" style="1"/>
    <col min="3586" max="3586" width="27.375" style="1" customWidth="1"/>
    <col min="3587" max="3588" width="8.875" style="1" customWidth="1"/>
    <col min="3589" max="3598" width="9.5" style="1" bestFit="1" customWidth="1"/>
    <col min="3599" max="3599" width="17.5" style="1" customWidth="1"/>
    <col min="3600" max="3841" width="8.875" style="1"/>
    <col min="3842" max="3842" width="27.375" style="1" customWidth="1"/>
    <col min="3843" max="3844" width="8.875" style="1" customWidth="1"/>
    <col min="3845" max="3854" width="9.5" style="1" bestFit="1" customWidth="1"/>
    <col min="3855" max="3855" width="17.5" style="1" customWidth="1"/>
    <col min="3856" max="4097" width="8.875" style="1"/>
    <col min="4098" max="4098" width="27.375" style="1" customWidth="1"/>
    <col min="4099" max="4100" width="8.875" style="1" customWidth="1"/>
    <col min="4101" max="4110" width="9.5" style="1" bestFit="1" customWidth="1"/>
    <col min="4111" max="4111" width="17.5" style="1" customWidth="1"/>
    <col min="4112" max="4353" width="8.875" style="1"/>
    <col min="4354" max="4354" width="27.375" style="1" customWidth="1"/>
    <col min="4355" max="4356" width="8.875" style="1" customWidth="1"/>
    <col min="4357" max="4366" width="9.5" style="1" bestFit="1" customWidth="1"/>
    <col min="4367" max="4367" width="17.5" style="1" customWidth="1"/>
    <col min="4368" max="4609" width="8.875" style="1"/>
    <col min="4610" max="4610" width="27.375" style="1" customWidth="1"/>
    <col min="4611" max="4612" width="8.875" style="1" customWidth="1"/>
    <col min="4613" max="4622" width="9.5" style="1" bestFit="1" customWidth="1"/>
    <col min="4623" max="4623" width="17.5" style="1" customWidth="1"/>
    <col min="4624" max="4865" width="8.875" style="1"/>
    <col min="4866" max="4866" width="27.375" style="1" customWidth="1"/>
    <col min="4867" max="4868" width="8.875" style="1" customWidth="1"/>
    <col min="4869" max="4878" width="9.5" style="1" bestFit="1" customWidth="1"/>
    <col min="4879" max="4879" width="17.5" style="1" customWidth="1"/>
    <col min="4880" max="5121" width="8.875" style="1"/>
    <col min="5122" max="5122" width="27.375" style="1" customWidth="1"/>
    <col min="5123" max="5124" width="8.875" style="1" customWidth="1"/>
    <col min="5125" max="5134" width="9.5" style="1" bestFit="1" customWidth="1"/>
    <col min="5135" max="5135" width="17.5" style="1" customWidth="1"/>
    <col min="5136" max="5377" width="8.875" style="1"/>
    <col min="5378" max="5378" width="27.375" style="1" customWidth="1"/>
    <col min="5379" max="5380" width="8.875" style="1" customWidth="1"/>
    <col min="5381" max="5390" width="9.5" style="1" bestFit="1" customWidth="1"/>
    <col min="5391" max="5391" width="17.5" style="1" customWidth="1"/>
    <col min="5392" max="5633" width="8.875" style="1"/>
    <col min="5634" max="5634" width="27.375" style="1" customWidth="1"/>
    <col min="5635" max="5636" width="8.875" style="1" customWidth="1"/>
    <col min="5637" max="5646" width="9.5" style="1" bestFit="1" customWidth="1"/>
    <col min="5647" max="5647" width="17.5" style="1" customWidth="1"/>
    <col min="5648" max="5889" width="8.875" style="1"/>
    <col min="5890" max="5890" width="27.375" style="1" customWidth="1"/>
    <col min="5891" max="5892" width="8.875" style="1" customWidth="1"/>
    <col min="5893" max="5902" width="9.5" style="1" bestFit="1" customWidth="1"/>
    <col min="5903" max="5903" width="17.5" style="1" customWidth="1"/>
    <col min="5904" max="6145" width="8.875" style="1"/>
    <col min="6146" max="6146" width="27.375" style="1" customWidth="1"/>
    <col min="6147" max="6148" width="8.875" style="1" customWidth="1"/>
    <col min="6149" max="6158" width="9.5" style="1" bestFit="1" customWidth="1"/>
    <col min="6159" max="6159" width="17.5" style="1" customWidth="1"/>
    <col min="6160" max="6401" width="8.875" style="1"/>
    <col min="6402" max="6402" width="27.375" style="1" customWidth="1"/>
    <col min="6403" max="6404" width="8.875" style="1" customWidth="1"/>
    <col min="6405" max="6414" width="9.5" style="1" bestFit="1" customWidth="1"/>
    <col min="6415" max="6415" width="17.5" style="1" customWidth="1"/>
    <col min="6416" max="6657" width="8.875" style="1"/>
    <col min="6658" max="6658" width="27.375" style="1" customWidth="1"/>
    <col min="6659" max="6660" width="8.875" style="1" customWidth="1"/>
    <col min="6661" max="6670" width="9.5" style="1" bestFit="1" customWidth="1"/>
    <col min="6671" max="6671" width="17.5" style="1" customWidth="1"/>
    <col min="6672" max="6913" width="8.875" style="1"/>
    <col min="6914" max="6914" width="27.375" style="1" customWidth="1"/>
    <col min="6915" max="6916" width="8.875" style="1" customWidth="1"/>
    <col min="6917" max="6926" width="9.5" style="1" bestFit="1" customWidth="1"/>
    <col min="6927" max="6927" width="17.5" style="1" customWidth="1"/>
    <col min="6928" max="7169" width="8.875" style="1"/>
    <col min="7170" max="7170" width="27.375" style="1" customWidth="1"/>
    <col min="7171" max="7172" width="8.875" style="1" customWidth="1"/>
    <col min="7173" max="7182" width="9.5" style="1" bestFit="1" customWidth="1"/>
    <col min="7183" max="7183" width="17.5" style="1" customWidth="1"/>
    <col min="7184" max="7425" width="8.875" style="1"/>
    <col min="7426" max="7426" width="27.375" style="1" customWidth="1"/>
    <col min="7427" max="7428" width="8.875" style="1" customWidth="1"/>
    <col min="7429" max="7438" width="9.5" style="1" bestFit="1" customWidth="1"/>
    <col min="7439" max="7439" width="17.5" style="1" customWidth="1"/>
    <col min="7440" max="7681" width="8.875" style="1"/>
    <col min="7682" max="7682" width="27.375" style="1" customWidth="1"/>
    <col min="7683" max="7684" width="8.875" style="1" customWidth="1"/>
    <col min="7685" max="7694" width="9.5" style="1" bestFit="1" customWidth="1"/>
    <col min="7695" max="7695" width="17.5" style="1" customWidth="1"/>
    <col min="7696" max="7937" width="8.875" style="1"/>
    <col min="7938" max="7938" width="27.375" style="1" customWidth="1"/>
    <col min="7939" max="7940" width="8.875" style="1" customWidth="1"/>
    <col min="7941" max="7950" width="9.5" style="1" bestFit="1" customWidth="1"/>
    <col min="7951" max="7951" width="17.5" style="1" customWidth="1"/>
    <col min="7952" max="8193" width="8.875" style="1"/>
    <col min="8194" max="8194" width="27.375" style="1" customWidth="1"/>
    <col min="8195" max="8196" width="8.875" style="1" customWidth="1"/>
    <col min="8197" max="8206" width="9.5" style="1" bestFit="1" customWidth="1"/>
    <col min="8207" max="8207" width="17.5" style="1" customWidth="1"/>
    <col min="8208" max="8449" width="8.875" style="1"/>
    <col min="8450" max="8450" width="27.375" style="1" customWidth="1"/>
    <col min="8451" max="8452" width="8.875" style="1" customWidth="1"/>
    <col min="8453" max="8462" width="9.5" style="1" bestFit="1" customWidth="1"/>
    <col min="8463" max="8463" width="17.5" style="1" customWidth="1"/>
    <col min="8464" max="8705" width="8.875" style="1"/>
    <col min="8706" max="8706" width="27.375" style="1" customWidth="1"/>
    <col min="8707" max="8708" width="8.875" style="1" customWidth="1"/>
    <col min="8709" max="8718" width="9.5" style="1" bestFit="1" customWidth="1"/>
    <col min="8719" max="8719" width="17.5" style="1" customWidth="1"/>
    <col min="8720" max="8961" width="8.875" style="1"/>
    <col min="8962" max="8962" width="27.375" style="1" customWidth="1"/>
    <col min="8963" max="8964" width="8.875" style="1" customWidth="1"/>
    <col min="8965" max="8974" width="9.5" style="1" bestFit="1" customWidth="1"/>
    <col min="8975" max="8975" width="17.5" style="1" customWidth="1"/>
    <col min="8976" max="9217" width="8.875" style="1"/>
    <col min="9218" max="9218" width="27.375" style="1" customWidth="1"/>
    <col min="9219" max="9220" width="8.875" style="1" customWidth="1"/>
    <col min="9221" max="9230" width="9.5" style="1" bestFit="1" customWidth="1"/>
    <col min="9231" max="9231" width="17.5" style="1" customWidth="1"/>
    <col min="9232" max="9473" width="8.875" style="1"/>
    <col min="9474" max="9474" width="27.375" style="1" customWidth="1"/>
    <col min="9475" max="9476" width="8.875" style="1" customWidth="1"/>
    <col min="9477" max="9486" width="9.5" style="1" bestFit="1" customWidth="1"/>
    <col min="9487" max="9487" width="17.5" style="1" customWidth="1"/>
    <col min="9488" max="9729" width="8.875" style="1"/>
    <col min="9730" max="9730" width="27.375" style="1" customWidth="1"/>
    <col min="9731" max="9732" width="8.875" style="1" customWidth="1"/>
    <col min="9733" max="9742" width="9.5" style="1" bestFit="1" customWidth="1"/>
    <col min="9743" max="9743" width="17.5" style="1" customWidth="1"/>
    <col min="9744" max="9985" width="8.875" style="1"/>
    <col min="9986" max="9986" width="27.375" style="1" customWidth="1"/>
    <col min="9987" max="9988" width="8.875" style="1" customWidth="1"/>
    <col min="9989" max="9998" width="9.5" style="1" bestFit="1" customWidth="1"/>
    <col min="9999" max="9999" width="17.5" style="1" customWidth="1"/>
    <col min="10000" max="10241" width="8.875" style="1"/>
    <col min="10242" max="10242" width="27.375" style="1" customWidth="1"/>
    <col min="10243" max="10244" width="8.875" style="1" customWidth="1"/>
    <col min="10245" max="10254" width="9.5" style="1" bestFit="1" customWidth="1"/>
    <col min="10255" max="10255" width="17.5" style="1" customWidth="1"/>
    <col min="10256" max="10497" width="8.875" style="1"/>
    <col min="10498" max="10498" width="27.375" style="1" customWidth="1"/>
    <col min="10499" max="10500" width="8.875" style="1" customWidth="1"/>
    <col min="10501" max="10510" width="9.5" style="1" bestFit="1" customWidth="1"/>
    <col min="10511" max="10511" width="17.5" style="1" customWidth="1"/>
    <col min="10512" max="10753" width="8.875" style="1"/>
    <col min="10754" max="10754" width="27.375" style="1" customWidth="1"/>
    <col min="10755" max="10756" width="8.875" style="1" customWidth="1"/>
    <col min="10757" max="10766" width="9.5" style="1" bestFit="1" customWidth="1"/>
    <col min="10767" max="10767" width="17.5" style="1" customWidth="1"/>
    <col min="10768" max="11009" width="8.875" style="1"/>
    <col min="11010" max="11010" width="27.375" style="1" customWidth="1"/>
    <col min="11011" max="11012" width="8.875" style="1" customWidth="1"/>
    <col min="11013" max="11022" width="9.5" style="1" bestFit="1" customWidth="1"/>
    <col min="11023" max="11023" width="17.5" style="1" customWidth="1"/>
    <col min="11024" max="11265" width="8.875" style="1"/>
    <col min="11266" max="11266" width="27.375" style="1" customWidth="1"/>
    <col min="11267" max="11268" width="8.875" style="1" customWidth="1"/>
    <col min="11269" max="11278" width="9.5" style="1" bestFit="1" customWidth="1"/>
    <col min="11279" max="11279" width="17.5" style="1" customWidth="1"/>
    <col min="11280" max="11521" width="8.875" style="1"/>
    <col min="11522" max="11522" width="27.375" style="1" customWidth="1"/>
    <col min="11523" max="11524" width="8.875" style="1" customWidth="1"/>
    <col min="11525" max="11534" width="9.5" style="1" bestFit="1" customWidth="1"/>
    <col min="11535" max="11535" width="17.5" style="1" customWidth="1"/>
    <col min="11536" max="11777" width="8.875" style="1"/>
    <col min="11778" max="11778" width="27.375" style="1" customWidth="1"/>
    <col min="11779" max="11780" width="8.875" style="1" customWidth="1"/>
    <col min="11781" max="11790" width="9.5" style="1" bestFit="1" customWidth="1"/>
    <col min="11791" max="11791" width="17.5" style="1" customWidth="1"/>
    <col min="11792" max="12033" width="8.875" style="1"/>
    <col min="12034" max="12034" width="27.375" style="1" customWidth="1"/>
    <col min="12035" max="12036" width="8.875" style="1" customWidth="1"/>
    <col min="12037" max="12046" width="9.5" style="1" bestFit="1" customWidth="1"/>
    <col min="12047" max="12047" width="17.5" style="1" customWidth="1"/>
    <col min="12048" max="12289" width="8.875" style="1"/>
    <col min="12290" max="12290" width="27.375" style="1" customWidth="1"/>
    <col min="12291" max="12292" width="8.875" style="1" customWidth="1"/>
    <col min="12293" max="12302" width="9.5" style="1" bestFit="1" customWidth="1"/>
    <col min="12303" max="12303" width="17.5" style="1" customWidth="1"/>
    <col min="12304" max="12545" width="8.875" style="1"/>
    <col min="12546" max="12546" width="27.375" style="1" customWidth="1"/>
    <col min="12547" max="12548" width="8.875" style="1" customWidth="1"/>
    <col min="12549" max="12558" width="9.5" style="1" bestFit="1" customWidth="1"/>
    <col min="12559" max="12559" width="17.5" style="1" customWidth="1"/>
    <col min="12560" max="12801" width="8.875" style="1"/>
    <col min="12802" max="12802" width="27.375" style="1" customWidth="1"/>
    <col min="12803" max="12804" width="8.875" style="1" customWidth="1"/>
    <col min="12805" max="12814" width="9.5" style="1" bestFit="1" customWidth="1"/>
    <col min="12815" max="12815" width="17.5" style="1" customWidth="1"/>
    <col min="12816" max="13057" width="8.875" style="1"/>
    <col min="13058" max="13058" width="27.375" style="1" customWidth="1"/>
    <col min="13059" max="13060" width="8.875" style="1" customWidth="1"/>
    <col min="13061" max="13070" width="9.5" style="1" bestFit="1" customWidth="1"/>
    <col min="13071" max="13071" width="17.5" style="1" customWidth="1"/>
    <col min="13072" max="13313" width="8.875" style="1"/>
    <col min="13314" max="13314" width="27.375" style="1" customWidth="1"/>
    <col min="13315" max="13316" width="8.875" style="1" customWidth="1"/>
    <col min="13317" max="13326" width="9.5" style="1" bestFit="1" customWidth="1"/>
    <col min="13327" max="13327" width="17.5" style="1" customWidth="1"/>
    <col min="13328" max="13569" width="8.875" style="1"/>
    <col min="13570" max="13570" width="27.375" style="1" customWidth="1"/>
    <col min="13571" max="13572" width="8.875" style="1" customWidth="1"/>
    <col min="13573" max="13582" width="9.5" style="1" bestFit="1" customWidth="1"/>
    <col min="13583" max="13583" width="17.5" style="1" customWidth="1"/>
    <col min="13584" max="13825" width="8.875" style="1"/>
    <col min="13826" max="13826" width="27.375" style="1" customWidth="1"/>
    <col min="13827" max="13828" width="8.875" style="1" customWidth="1"/>
    <col min="13829" max="13838" width="9.5" style="1" bestFit="1" customWidth="1"/>
    <col min="13839" max="13839" width="17.5" style="1" customWidth="1"/>
    <col min="13840" max="14081" width="8.875" style="1"/>
    <col min="14082" max="14082" width="27.375" style="1" customWidth="1"/>
    <col min="14083" max="14084" width="8.875" style="1" customWidth="1"/>
    <col min="14085" max="14094" width="9.5" style="1" bestFit="1" customWidth="1"/>
    <col min="14095" max="14095" width="17.5" style="1" customWidth="1"/>
    <col min="14096" max="14337" width="8.875" style="1"/>
    <col min="14338" max="14338" width="27.375" style="1" customWidth="1"/>
    <col min="14339" max="14340" width="8.875" style="1" customWidth="1"/>
    <col min="14341" max="14350" width="9.5" style="1" bestFit="1" customWidth="1"/>
    <col min="14351" max="14351" width="17.5" style="1" customWidth="1"/>
    <col min="14352" max="14593" width="8.875" style="1"/>
    <col min="14594" max="14594" width="27.375" style="1" customWidth="1"/>
    <col min="14595" max="14596" width="8.875" style="1" customWidth="1"/>
    <col min="14597" max="14606" width="9.5" style="1" bestFit="1" customWidth="1"/>
    <col min="14607" max="14607" width="17.5" style="1" customWidth="1"/>
    <col min="14608" max="14849" width="8.875" style="1"/>
    <col min="14850" max="14850" width="27.375" style="1" customWidth="1"/>
    <col min="14851" max="14852" width="8.875" style="1" customWidth="1"/>
    <col min="14853" max="14862" width="9.5" style="1" bestFit="1" customWidth="1"/>
    <col min="14863" max="14863" width="17.5" style="1" customWidth="1"/>
    <col min="14864" max="15105" width="8.875" style="1"/>
    <col min="15106" max="15106" width="27.375" style="1" customWidth="1"/>
    <col min="15107" max="15108" width="8.875" style="1" customWidth="1"/>
    <col min="15109" max="15118" width="9.5" style="1" bestFit="1" customWidth="1"/>
    <col min="15119" max="15119" width="17.5" style="1" customWidth="1"/>
    <col min="15120" max="15361" width="8.875" style="1"/>
    <col min="15362" max="15362" width="27.375" style="1" customWidth="1"/>
    <col min="15363" max="15364" width="8.875" style="1" customWidth="1"/>
    <col min="15365" max="15374" width="9.5" style="1" bestFit="1" customWidth="1"/>
    <col min="15375" max="15375" width="17.5" style="1" customWidth="1"/>
    <col min="15376" max="15617" width="8.875" style="1"/>
    <col min="15618" max="15618" width="27.375" style="1" customWidth="1"/>
    <col min="15619" max="15620" width="8.875" style="1" customWidth="1"/>
    <col min="15621" max="15630" width="9.5" style="1" bestFit="1" customWidth="1"/>
    <col min="15631" max="15631" width="17.5" style="1" customWidth="1"/>
    <col min="15632" max="15873" width="8.875" style="1"/>
    <col min="15874" max="15874" width="27.375" style="1" customWidth="1"/>
    <col min="15875" max="15876" width="8.875" style="1" customWidth="1"/>
    <col min="15877" max="15886" width="9.5" style="1" bestFit="1" customWidth="1"/>
    <col min="15887" max="15887" width="17.5" style="1" customWidth="1"/>
    <col min="15888" max="16129" width="8.875" style="1"/>
    <col min="16130" max="16130" width="27.375" style="1" customWidth="1"/>
    <col min="16131" max="16132" width="8.875" style="1" customWidth="1"/>
    <col min="16133" max="16142" width="9.5" style="1" bestFit="1" customWidth="1"/>
    <col min="16143" max="16143" width="17.5" style="1" customWidth="1"/>
    <col min="16144" max="16384" width="8.875" style="1"/>
  </cols>
  <sheetData>
    <row r="2" spans="2:15" ht="21" customHeight="1" x14ac:dyDescent="0.15">
      <c r="B2" s="97" t="s">
        <v>155</v>
      </c>
      <c r="C2" s="98"/>
      <c r="D2" s="98"/>
      <c r="E2" s="98"/>
      <c r="F2" s="98"/>
      <c r="G2" s="98"/>
    </row>
    <row r="4" spans="2:15" ht="13.15" customHeight="1" x14ac:dyDescent="0.15">
      <c r="B4" s="2" t="s">
        <v>7</v>
      </c>
      <c r="C4" s="124"/>
      <c r="D4" s="124"/>
      <c r="E4" s="124"/>
      <c r="F4" s="124"/>
      <c r="G4" s="124"/>
      <c r="H4" s="124"/>
      <c r="I4" s="124"/>
      <c r="J4" s="124"/>
      <c r="K4" s="3"/>
    </row>
    <row r="5" spans="2:15" ht="13.15" customHeight="1" x14ac:dyDescent="0.15">
      <c r="B5" s="118" t="s">
        <v>8</v>
      </c>
      <c r="C5" s="2" t="s">
        <v>9</v>
      </c>
      <c r="D5" s="124"/>
      <c r="E5" s="125"/>
      <c r="F5" s="125"/>
      <c r="G5" s="125"/>
      <c r="H5" s="125"/>
      <c r="I5" s="125"/>
      <c r="J5" s="125"/>
      <c r="K5" s="5"/>
      <c r="L5" s="6"/>
      <c r="O5" s="6"/>
    </row>
    <row r="6" spans="2:15" ht="13.15" customHeight="1" x14ac:dyDescent="0.15">
      <c r="B6" s="119"/>
      <c r="C6" s="2" t="s">
        <v>10</v>
      </c>
      <c r="D6" s="126"/>
      <c r="E6" s="127"/>
      <c r="F6" s="128"/>
      <c r="G6" s="2" t="s">
        <v>11</v>
      </c>
      <c r="H6" s="126"/>
      <c r="I6" s="127"/>
      <c r="J6" s="128"/>
      <c r="K6" s="9"/>
      <c r="L6" s="6"/>
      <c r="O6" s="6"/>
    </row>
    <row r="7" spans="2:15" ht="13.15" customHeight="1" x14ac:dyDescent="0.15">
      <c r="B7" s="120"/>
      <c r="C7" s="2" t="s">
        <v>95</v>
      </c>
      <c r="D7" s="10"/>
      <c r="E7" s="11" t="s">
        <v>96</v>
      </c>
      <c r="F7" s="7"/>
      <c r="G7" s="12"/>
      <c r="H7" s="7"/>
      <c r="I7" s="7"/>
      <c r="J7" s="8"/>
      <c r="K7" s="9"/>
      <c r="L7" s="6"/>
      <c r="N7" s="13"/>
      <c r="O7" s="14" t="s">
        <v>111</v>
      </c>
    </row>
    <row r="8" spans="2:15" ht="15" customHeight="1" x14ac:dyDescent="0.15">
      <c r="B8" s="15" t="s">
        <v>33</v>
      </c>
      <c r="C8" s="121"/>
      <c r="D8" s="122"/>
      <c r="E8" s="122"/>
      <c r="F8" s="122"/>
      <c r="G8" s="122"/>
      <c r="H8" s="122"/>
      <c r="I8" s="122"/>
      <c r="J8" s="123"/>
      <c r="K8" s="9"/>
      <c r="L8" s="6"/>
      <c r="N8" s="99"/>
      <c r="O8" s="16" t="s">
        <v>112</v>
      </c>
    </row>
    <row r="9" spans="2:15" ht="13.15" customHeight="1" x14ac:dyDescent="0.15">
      <c r="B9" s="17"/>
      <c r="C9" s="18"/>
      <c r="D9" s="19"/>
      <c r="E9" s="19"/>
      <c r="F9" s="19"/>
      <c r="G9" s="19"/>
      <c r="H9" s="19"/>
      <c r="I9" s="19"/>
      <c r="J9" s="19"/>
      <c r="K9" s="20"/>
      <c r="L9" s="20"/>
      <c r="M9" s="20"/>
      <c r="N9" s="20"/>
    </row>
    <row r="10" spans="2:15" ht="13.15" customHeight="1" x14ac:dyDescent="0.15">
      <c r="B10" s="21" t="s">
        <v>35</v>
      </c>
      <c r="C10" s="22"/>
      <c r="D10" s="23"/>
      <c r="E10" s="23"/>
      <c r="F10" s="23"/>
      <c r="G10" s="23"/>
      <c r="H10" s="23"/>
      <c r="I10" s="23"/>
      <c r="J10" s="23"/>
      <c r="K10" s="20"/>
      <c r="L10" s="20"/>
      <c r="M10" s="20"/>
      <c r="N10" s="20"/>
    </row>
    <row r="11" spans="2:15" ht="13.15" customHeight="1" x14ac:dyDescent="0.15">
      <c r="B11" s="21"/>
      <c r="C11" s="24" t="s">
        <v>12</v>
      </c>
      <c r="D11" s="24" t="s">
        <v>13</v>
      </c>
      <c r="E11" s="24" t="s">
        <v>14</v>
      </c>
      <c r="F11" s="24" t="s">
        <v>15</v>
      </c>
      <c r="G11" s="24" t="s">
        <v>16</v>
      </c>
      <c r="H11" s="24" t="s">
        <v>17</v>
      </c>
      <c r="I11" s="24" t="s">
        <v>18</v>
      </c>
      <c r="J11" s="24" t="s">
        <v>19</v>
      </c>
      <c r="K11" s="24" t="s">
        <v>20</v>
      </c>
      <c r="L11" s="24" t="s">
        <v>21</v>
      </c>
      <c r="M11" s="24" t="s">
        <v>22</v>
      </c>
      <c r="N11" s="24" t="s">
        <v>23</v>
      </c>
    </row>
    <row r="12" spans="2:15" ht="13.15" customHeight="1" x14ac:dyDescent="0.15">
      <c r="B12" s="25" t="s">
        <v>36</v>
      </c>
      <c r="C12" s="26"/>
      <c r="D12" s="26"/>
      <c r="E12" s="26"/>
      <c r="F12" s="26"/>
      <c r="G12" s="26"/>
      <c r="H12" s="26"/>
      <c r="I12" s="26"/>
      <c r="J12" s="26"/>
      <c r="K12" s="26"/>
      <c r="L12" s="26"/>
      <c r="M12" s="26"/>
      <c r="N12" s="26"/>
    </row>
    <row r="13" spans="2:15" ht="13.15" customHeight="1" x14ac:dyDescent="0.15">
      <c r="B13" s="25" t="s">
        <v>37</v>
      </c>
      <c r="C13" s="26"/>
      <c r="D13" s="26"/>
      <c r="E13" s="26"/>
      <c r="F13" s="26"/>
      <c r="G13" s="26"/>
      <c r="H13" s="26"/>
      <c r="I13" s="26"/>
      <c r="J13" s="26"/>
      <c r="K13" s="26"/>
      <c r="L13" s="26"/>
      <c r="M13" s="26"/>
      <c r="N13" s="26"/>
    </row>
    <row r="14" spans="2:15" ht="13.15" customHeight="1" x14ac:dyDescent="0.15">
      <c r="B14" s="25" t="s">
        <v>40</v>
      </c>
      <c r="C14" s="26"/>
      <c r="D14" s="26"/>
      <c r="E14" s="26"/>
      <c r="F14" s="26"/>
      <c r="G14" s="26"/>
      <c r="H14" s="26"/>
      <c r="I14" s="26"/>
      <c r="J14" s="26"/>
      <c r="K14" s="26"/>
      <c r="L14" s="26"/>
      <c r="M14" s="26"/>
      <c r="N14" s="26"/>
    </row>
    <row r="15" spans="2:15" ht="13.15" customHeight="1" x14ac:dyDescent="0.15">
      <c r="B15" s="25" t="s">
        <v>38</v>
      </c>
      <c r="C15" s="26"/>
      <c r="D15" s="26"/>
      <c r="E15" s="26"/>
      <c r="F15" s="26"/>
      <c r="G15" s="26"/>
      <c r="H15" s="26"/>
      <c r="I15" s="26"/>
      <c r="J15" s="26"/>
      <c r="K15" s="26"/>
      <c r="L15" s="26"/>
      <c r="M15" s="26"/>
      <c r="N15" s="26"/>
    </row>
    <row r="16" spans="2:15" ht="13.15" customHeight="1" x14ac:dyDescent="0.15">
      <c r="B16" s="25" t="s">
        <v>39</v>
      </c>
      <c r="C16" s="100">
        <f>ROUND((C15*4.186),1)</f>
        <v>0</v>
      </c>
      <c r="D16" s="100">
        <f t="shared" ref="D16:N16" si="0">ROUND((D15*4.186),1)</f>
        <v>0</v>
      </c>
      <c r="E16" s="100">
        <f t="shared" si="0"/>
        <v>0</v>
      </c>
      <c r="F16" s="100">
        <f t="shared" si="0"/>
        <v>0</v>
      </c>
      <c r="G16" s="100">
        <f t="shared" si="0"/>
        <v>0</v>
      </c>
      <c r="H16" s="100">
        <f t="shared" si="0"/>
        <v>0</v>
      </c>
      <c r="I16" s="100">
        <f t="shared" si="0"/>
        <v>0</v>
      </c>
      <c r="J16" s="100">
        <f t="shared" si="0"/>
        <v>0</v>
      </c>
      <c r="K16" s="100">
        <f t="shared" si="0"/>
        <v>0</v>
      </c>
      <c r="L16" s="100">
        <f t="shared" si="0"/>
        <v>0</v>
      </c>
      <c r="M16" s="100">
        <f t="shared" si="0"/>
        <v>0</v>
      </c>
      <c r="N16" s="100">
        <f t="shared" si="0"/>
        <v>0</v>
      </c>
      <c r="O16" s="27"/>
    </row>
    <row r="17" spans="2:17" ht="13.15" customHeight="1" x14ac:dyDescent="0.15">
      <c r="B17" s="25" t="s">
        <v>41</v>
      </c>
      <c r="C17" s="101">
        <f>ROUND((C12*(C14-C16)),0)</f>
        <v>0</v>
      </c>
      <c r="D17" s="101">
        <f t="shared" ref="D17:N17" si="1">ROUND((D12*(D14-D16)),0)</f>
        <v>0</v>
      </c>
      <c r="E17" s="101">
        <f t="shared" si="1"/>
        <v>0</v>
      </c>
      <c r="F17" s="101">
        <f t="shared" si="1"/>
        <v>0</v>
      </c>
      <c r="G17" s="101">
        <f t="shared" si="1"/>
        <v>0</v>
      </c>
      <c r="H17" s="101">
        <f t="shared" si="1"/>
        <v>0</v>
      </c>
      <c r="I17" s="101">
        <f t="shared" si="1"/>
        <v>0</v>
      </c>
      <c r="J17" s="101">
        <f t="shared" si="1"/>
        <v>0</v>
      </c>
      <c r="K17" s="101">
        <f t="shared" si="1"/>
        <v>0</v>
      </c>
      <c r="L17" s="101">
        <f t="shared" si="1"/>
        <v>0</v>
      </c>
      <c r="M17" s="101">
        <f t="shared" si="1"/>
        <v>0</v>
      </c>
      <c r="N17" s="101">
        <f t="shared" si="1"/>
        <v>0</v>
      </c>
      <c r="O17" s="28"/>
    </row>
    <row r="18" spans="2:17" ht="13.15" customHeight="1" x14ac:dyDescent="0.15">
      <c r="B18" s="25" t="s">
        <v>42</v>
      </c>
      <c r="C18" s="26"/>
      <c r="D18" s="26"/>
      <c r="E18" s="26"/>
      <c r="F18" s="26"/>
      <c r="G18" s="26"/>
      <c r="H18" s="26"/>
      <c r="I18" s="26"/>
      <c r="J18" s="26"/>
      <c r="K18" s="26"/>
      <c r="L18" s="26"/>
      <c r="M18" s="26"/>
      <c r="N18" s="26"/>
    </row>
    <row r="19" spans="2:17" ht="13.15" customHeight="1" x14ac:dyDescent="0.15">
      <c r="B19" s="25" t="s">
        <v>43</v>
      </c>
      <c r="C19" s="29"/>
      <c r="D19" s="29"/>
      <c r="E19" s="29"/>
      <c r="F19" s="29"/>
      <c r="G19" s="29"/>
      <c r="H19" s="29"/>
      <c r="I19" s="29"/>
      <c r="J19" s="29"/>
      <c r="K19" s="29"/>
      <c r="L19" s="29"/>
      <c r="M19" s="29"/>
      <c r="N19" s="29"/>
      <c r="O19" s="30" t="s">
        <v>45</v>
      </c>
    </row>
    <row r="20" spans="2:17" ht="13.15" customHeight="1" x14ac:dyDescent="0.15">
      <c r="B20" s="25" t="s">
        <v>44</v>
      </c>
      <c r="C20" s="101">
        <f>ROUND((C17*C18*C19),0)</f>
        <v>0</v>
      </c>
      <c r="D20" s="101">
        <f t="shared" ref="D20:N20" si="2">ROUND((D17*D18*D19),0)</f>
        <v>0</v>
      </c>
      <c r="E20" s="101">
        <f t="shared" si="2"/>
        <v>0</v>
      </c>
      <c r="F20" s="101">
        <f t="shared" si="2"/>
        <v>0</v>
      </c>
      <c r="G20" s="101">
        <f t="shared" si="2"/>
        <v>0</v>
      </c>
      <c r="H20" s="101">
        <f t="shared" si="2"/>
        <v>0</v>
      </c>
      <c r="I20" s="101">
        <f t="shared" si="2"/>
        <v>0</v>
      </c>
      <c r="J20" s="101">
        <f t="shared" si="2"/>
        <v>0</v>
      </c>
      <c r="K20" s="101">
        <f t="shared" si="2"/>
        <v>0</v>
      </c>
      <c r="L20" s="101">
        <f t="shared" si="2"/>
        <v>0</v>
      </c>
      <c r="M20" s="101">
        <f t="shared" si="2"/>
        <v>0</v>
      </c>
      <c r="N20" s="101">
        <f t="shared" si="2"/>
        <v>0</v>
      </c>
      <c r="O20" s="102">
        <f>SUM(C20:N20)</f>
        <v>0</v>
      </c>
    </row>
    <row r="21" spans="2:17" ht="13.15" customHeight="1" x14ac:dyDescent="0.15">
      <c r="B21" s="31"/>
      <c r="C21" s="32"/>
      <c r="D21" s="32"/>
      <c r="E21" s="32"/>
      <c r="F21" s="32"/>
      <c r="G21" s="32"/>
      <c r="H21" s="32"/>
      <c r="I21" s="32"/>
      <c r="J21" s="32"/>
      <c r="K21" s="33"/>
      <c r="L21" s="33"/>
      <c r="M21" s="33"/>
      <c r="N21" s="33"/>
    </row>
    <row r="22" spans="2:17" ht="13.15" customHeight="1" x14ac:dyDescent="0.15">
      <c r="B22" s="34" t="s">
        <v>63</v>
      </c>
      <c r="C22" s="22"/>
      <c r="D22" s="23"/>
      <c r="E22" s="23"/>
      <c r="F22" s="23"/>
      <c r="G22" s="23"/>
      <c r="H22" s="35"/>
      <c r="I22" s="35"/>
      <c r="J22" s="35"/>
      <c r="K22" s="20"/>
      <c r="L22" s="20"/>
      <c r="M22" s="20"/>
      <c r="N22" s="20"/>
    </row>
    <row r="23" spans="2:17" ht="13.15" customHeight="1" x14ac:dyDescent="0.15">
      <c r="B23" s="140" t="s">
        <v>46</v>
      </c>
      <c r="C23" s="136" t="s">
        <v>47</v>
      </c>
      <c r="D23" s="135"/>
      <c r="E23" s="133"/>
      <c r="F23" s="134"/>
      <c r="G23" s="135"/>
      <c r="H23" s="144"/>
      <c r="I23" s="145"/>
      <c r="J23" s="129"/>
      <c r="K23" s="130"/>
    </row>
    <row r="24" spans="2:17" ht="13.15" customHeight="1" x14ac:dyDescent="0.15">
      <c r="B24" s="141"/>
      <c r="C24" s="131" t="s">
        <v>53</v>
      </c>
      <c r="D24" s="132"/>
      <c r="E24" s="133"/>
      <c r="F24" s="134"/>
      <c r="G24" s="135"/>
      <c r="H24" s="38"/>
      <c r="I24" s="39"/>
      <c r="J24" s="40"/>
      <c r="K24" s="41"/>
    </row>
    <row r="25" spans="2:17" ht="13.15" customHeight="1" x14ac:dyDescent="0.15">
      <c r="B25" s="142"/>
      <c r="C25" s="136" t="s">
        <v>48</v>
      </c>
      <c r="D25" s="135"/>
      <c r="E25" s="42"/>
      <c r="F25" s="43" t="s">
        <v>50</v>
      </c>
      <c r="G25" s="43"/>
      <c r="H25" s="11" t="s">
        <v>56</v>
      </c>
      <c r="I25" s="44"/>
      <c r="J25" s="137"/>
      <c r="K25" s="135"/>
    </row>
    <row r="26" spans="2:17" ht="13.15" customHeight="1" x14ac:dyDescent="0.15">
      <c r="B26" s="142"/>
      <c r="C26" s="136" t="s">
        <v>49</v>
      </c>
      <c r="D26" s="135"/>
      <c r="E26" s="42"/>
      <c r="F26" s="45" t="s">
        <v>51</v>
      </c>
      <c r="G26" s="45"/>
      <c r="H26" s="138" t="s">
        <v>57</v>
      </c>
      <c r="I26" s="139"/>
      <c r="J26" s="161"/>
      <c r="K26" s="162"/>
      <c r="L26" s="46"/>
      <c r="M26" s="47"/>
      <c r="Q26" s="48" t="s">
        <v>115</v>
      </c>
    </row>
    <row r="27" spans="2:17" ht="13.15" customHeight="1" x14ac:dyDescent="0.15">
      <c r="B27" s="143"/>
      <c r="C27" s="138" t="s">
        <v>54</v>
      </c>
      <c r="D27" s="139"/>
      <c r="E27" s="49"/>
      <c r="F27" s="1" t="s">
        <v>55</v>
      </c>
      <c r="H27" s="138" t="s">
        <v>110</v>
      </c>
      <c r="I27" s="139"/>
      <c r="J27" s="137"/>
      <c r="K27" s="150"/>
      <c r="L27" s="151"/>
      <c r="M27" s="151"/>
      <c r="N27" s="139"/>
    </row>
    <row r="28" spans="2:17" ht="13.15" customHeight="1" x14ac:dyDescent="0.15">
      <c r="B28" s="6"/>
      <c r="C28" s="138" t="s">
        <v>61</v>
      </c>
      <c r="D28" s="139"/>
      <c r="E28" s="50"/>
      <c r="F28" s="51"/>
      <c r="G28" s="51"/>
      <c r="H28" s="52"/>
      <c r="I28" s="53"/>
      <c r="J28" s="54"/>
      <c r="K28" s="55"/>
      <c r="Q28" s="56" t="s">
        <v>124</v>
      </c>
    </row>
    <row r="29" spans="2:17" ht="13.15" customHeight="1" x14ac:dyDescent="0.15">
      <c r="B29" s="27"/>
      <c r="C29" s="152"/>
      <c r="D29" s="153"/>
      <c r="E29" s="57"/>
      <c r="F29" s="27"/>
      <c r="G29" s="154"/>
      <c r="H29" s="155"/>
      <c r="I29" s="58"/>
      <c r="J29" s="154"/>
      <c r="K29" s="157"/>
      <c r="L29" s="59"/>
      <c r="M29" s="27"/>
      <c r="N29" s="27"/>
    </row>
    <row r="30" spans="2:17" ht="13.15" customHeight="1" x14ac:dyDescent="0.15">
      <c r="B30" s="27"/>
      <c r="C30" s="24" t="s">
        <v>12</v>
      </c>
      <c r="D30" s="24" t="s">
        <v>13</v>
      </c>
      <c r="E30" s="24" t="s">
        <v>14</v>
      </c>
      <c r="F30" s="24" t="s">
        <v>15</v>
      </c>
      <c r="G30" s="24" t="s">
        <v>16</v>
      </c>
      <c r="H30" s="24" t="s">
        <v>17</v>
      </c>
      <c r="I30" s="24" t="s">
        <v>18</v>
      </c>
      <c r="J30" s="24" t="s">
        <v>19</v>
      </c>
      <c r="K30" s="24" t="s">
        <v>20</v>
      </c>
      <c r="L30" s="24" t="s">
        <v>21</v>
      </c>
      <c r="M30" s="24" t="s">
        <v>22</v>
      </c>
      <c r="N30" s="24" t="s">
        <v>23</v>
      </c>
      <c r="O30" s="60" t="s">
        <v>24</v>
      </c>
    </row>
    <row r="31" spans="2:17" ht="13.15" customHeight="1" x14ac:dyDescent="0.15">
      <c r="B31" s="4" t="s">
        <v>138</v>
      </c>
      <c r="C31" s="101" t="e">
        <f>ROUND((C20/($E$26/100*$J$26/1000)),0)</f>
        <v>#DIV/0!</v>
      </c>
      <c r="D31" s="101" t="e">
        <f t="shared" ref="D31:N31" si="3">ROUND((D20/($E$26/100*$J$26/1000)),0)</f>
        <v>#DIV/0!</v>
      </c>
      <c r="E31" s="101" t="e">
        <f t="shared" si="3"/>
        <v>#DIV/0!</v>
      </c>
      <c r="F31" s="101" t="e">
        <f t="shared" si="3"/>
        <v>#DIV/0!</v>
      </c>
      <c r="G31" s="101" t="e">
        <f t="shared" si="3"/>
        <v>#DIV/0!</v>
      </c>
      <c r="H31" s="101" t="e">
        <f t="shared" si="3"/>
        <v>#DIV/0!</v>
      </c>
      <c r="I31" s="101" t="e">
        <f t="shared" si="3"/>
        <v>#DIV/0!</v>
      </c>
      <c r="J31" s="101" t="e">
        <f t="shared" si="3"/>
        <v>#DIV/0!</v>
      </c>
      <c r="K31" s="101" t="e">
        <f t="shared" si="3"/>
        <v>#DIV/0!</v>
      </c>
      <c r="L31" s="101" t="e">
        <f t="shared" si="3"/>
        <v>#DIV/0!</v>
      </c>
      <c r="M31" s="101" t="e">
        <f t="shared" si="3"/>
        <v>#DIV/0!</v>
      </c>
      <c r="N31" s="101" t="e">
        <f t="shared" si="3"/>
        <v>#DIV/0!</v>
      </c>
      <c r="O31" s="102" t="e">
        <f>SUM(C31:N31)</f>
        <v>#DIV/0!</v>
      </c>
      <c r="P31" s="61" t="s">
        <v>85</v>
      </c>
      <c r="Q31" s="48" t="s">
        <v>115</v>
      </c>
    </row>
    <row r="32" spans="2:17" ht="13.15" customHeight="1" x14ac:dyDescent="0.15">
      <c r="B32" s="4" t="s">
        <v>139</v>
      </c>
      <c r="C32" s="103" t="e">
        <f>ROUND(((C12/($E$25*$E$28))*$E$27*$E$28*C18*C19/1000),2)</f>
        <v>#DIV/0!</v>
      </c>
      <c r="D32" s="103" t="e">
        <f t="shared" ref="D32:N32" si="4">ROUND(((D12/($E$25*$E$28))*$E$27*$E$28*D18*D19/1000),2)</f>
        <v>#DIV/0!</v>
      </c>
      <c r="E32" s="103" t="e">
        <f t="shared" si="4"/>
        <v>#DIV/0!</v>
      </c>
      <c r="F32" s="103" t="e">
        <f t="shared" si="4"/>
        <v>#DIV/0!</v>
      </c>
      <c r="G32" s="103" t="e">
        <f t="shared" si="4"/>
        <v>#DIV/0!</v>
      </c>
      <c r="H32" s="103" t="e">
        <f t="shared" si="4"/>
        <v>#DIV/0!</v>
      </c>
      <c r="I32" s="103" t="e">
        <f t="shared" si="4"/>
        <v>#DIV/0!</v>
      </c>
      <c r="J32" s="103" t="e">
        <f t="shared" si="4"/>
        <v>#DIV/0!</v>
      </c>
      <c r="K32" s="103" t="e">
        <f t="shared" si="4"/>
        <v>#DIV/0!</v>
      </c>
      <c r="L32" s="103" t="e">
        <f t="shared" si="4"/>
        <v>#DIV/0!</v>
      </c>
      <c r="M32" s="103" t="e">
        <f t="shared" si="4"/>
        <v>#DIV/0!</v>
      </c>
      <c r="N32" s="103" t="e">
        <f t="shared" si="4"/>
        <v>#DIV/0!</v>
      </c>
      <c r="O32" s="104" t="e">
        <f>SUM(C32:N32)</f>
        <v>#DIV/0!</v>
      </c>
      <c r="P32" s="1" t="s">
        <v>86</v>
      </c>
    </row>
    <row r="33" spans="2:18" ht="13.15" customHeight="1" x14ac:dyDescent="0.15">
      <c r="B33" s="31"/>
      <c r="C33" s="1" t="s">
        <v>94</v>
      </c>
      <c r="D33" s="32"/>
      <c r="E33" s="32"/>
      <c r="F33" s="32"/>
      <c r="G33" s="32"/>
      <c r="H33" s="32"/>
      <c r="I33" s="32"/>
      <c r="J33" s="32"/>
      <c r="K33" s="32"/>
      <c r="L33" s="32"/>
      <c r="M33" s="32"/>
      <c r="N33" s="32"/>
      <c r="O33" s="62"/>
    </row>
    <row r="34" spans="2:18" ht="13.15" customHeight="1" x14ac:dyDescent="0.15">
      <c r="B34" s="63" t="s">
        <v>64</v>
      </c>
      <c r="C34" s="33"/>
      <c r="D34" s="33"/>
      <c r="E34" s="33"/>
      <c r="F34" s="33"/>
      <c r="G34" s="33"/>
      <c r="H34" s="33"/>
      <c r="I34" s="33"/>
      <c r="J34" s="33"/>
      <c r="K34" s="33"/>
      <c r="L34" s="33"/>
      <c r="M34" s="33"/>
      <c r="N34" s="33"/>
    </row>
    <row r="35" spans="2:18" ht="13.15" customHeight="1" x14ac:dyDescent="0.15">
      <c r="B35" s="140" t="s">
        <v>65</v>
      </c>
      <c r="C35" s="136" t="s">
        <v>47</v>
      </c>
      <c r="D35" s="135"/>
      <c r="E35" s="133"/>
      <c r="F35" s="134"/>
      <c r="G35" s="135"/>
      <c r="H35" s="144"/>
      <c r="I35" s="145"/>
      <c r="J35" s="129"/>
      <c r="K35" s="130"/>
    </row>
    <row r="36" spans="2:18" ht="13.15" customHeight="1" x14ac:dyDescent="0.15">
      <c r="B36" s="141"/>
      <c r="C36" s="131" t="s">
        <v>53</v>
      </c>
      <c r="D36" s="132"/>
      <c r="E36" s="133"/>
      <c r="F36" s="134"/>
      <c r="G36" s="135"/>
      <c r="H36" s="38"/>
      <c r="I36" s="39"/>
      <c r="J36" s="40"/>
      <c r="K36" s="41"/>
    </row>
    <row r="37" spans="2:18" ht="13.15" customHeight="1" x14ac:dyDescent="0.15">
      <c r="B37" s="142"/>
      <c r="C37" s="136" t="s">
        <v>48</v>
      </c>
      <c r="D37" s="135"/>
      <c r="E37" s="42"/>
      <c r="F37" s="43" t="s">
        <v>50</v>
      </c>
      <c r="G37" s="43"/>
      <c r="H37" s="11" t="s">
        <v>56</v>
      </c>
      <c r="I37" s="44"/>
      <c r="J37" s="137"/>
      <c r="K37" s="135"/>
    </row>
    <row r="38" spans="2:18" ht="13.15" customHeight="1" x14ac:dyDescent="0.15">
      <c r="B38" s="142"/>
      <c r="C38" s="136" t="s">
        <v>49</v>
      </c>
      <c r="D38" s="135"/>
      <c r="E38" s="42"/>
      <c r="F38" s="45" t="s">
        <v>51</v>
      </c>
      <c r="G38" s="45"/>
      <c r="H38" s="138" t="s">
        <v>57</v>
      </c>
      <c r="I38" s="139"/>
      <c r="J38" s="163"/>
      <c r="K38" s="164"/>
      <c r="L38" s="64"/>
      <c r="M38" s="159"/>
      <c r="N38" s="160"/>
      <c r="Q38" s="48" t="s">
        <v>115</v>
      </c>
    </row>
    <row r="39" spans="2:18" ht="13.15" customHeight="1" x14ac:dyDescent="0.15">
      <c r="B39" s="143"/>
      <c r="C39" s="138" t="s">
        <v>54</v>
      </c>
      <c r="D39" s="139"/>
      <c r="E39" s="49"/>
      <c r="F39" s="1" t="s">
        <v>55</v>
      </c>
      <c r="H39" s="138" t="s">
        <v>110</v>
      </c>
      <c r="I39" s="139"/>
      <c r="J39" s="137"/>
      <c r="K39" s="150"/>
      <c r="L39" s="151"/>
      <c r="M39" s="151"/>
      <c r="N39" s="139"/>
    </row>
    <row r="40" spans="2:18" ht="13.15" customHeight="1" x14ac:dyDescent="0.15">
      <c r="B40" s="6"/>
      <c r="C40" s="138" t="s">
        <v>61</v>
      </c>
      <c r="D40" s="139"/>
      <c r="E40" s="50"/>
      <c r="F40" s="51"/>
      <c r="G40" s="51"/>
      <c r="H40" s="52"/>
      <c r="I40" s="53"/>
      <c r="J40" s="54"/>
      <c r="K40" s="55"/>
      <c r="Q40" s="56" t="s">
        <v>125</v>
      </c>
    </row>
    <row r="41" spans="2:18" ht="13.15" customHeight="1" x14ac:dyDescent="0.15">
      <c r="B41" s="27"/>
      <c r="C41" s="152"/>
      <c r="D41" s="153"/>
      <c r="E41" s="57"/>
      <c r="F41" s="27"/>
      <c r="G41" s="154"/>
      <c r="H41" s="155"/>
      <c r="I41" s="58"/>
      <c r="J41" s="154"/>
      <c r="K41" s="157"/>
      <c r="L41" s="59"/>
      <c r="M41" s="27"/>
      <c r="N41" s="27"/>
    </row>
    <row r="42" spans="2:18" ht="13.15" customHeight="1" x14ac:dyDescent="0.15">
      <c r="B42" s="27"/>
      <c r="C42" s="24" t="s">
        <v>12</v>
      </c>
      <c r="D42" s="24" t="s">
        <v>13</v>
      </c>
      <c r="E42" s="24" t="s">
        <v>14</v>
      </c>
      <c r="F42" s="24" t="s">
        <v>15</v>
      </c>
      <c r="G42" s="24" t="s">
        <v>16</v>
      </c>
      <c r="H42" s="24" t="s">
        <v>17</v>
      </c>
      <c r="I42" s="24" t="s">
        <v>18</v>
      </c>
      <c r="J42" s="24" t="s">
        <v>19</v>
      </c>
      <c r="K42" s="24" t="s">
        <v>20</v>
      </c>
      <c r="L42" s="24" t="s">
        <v>21</v>
      </c>
      <c r="M42" s="24" t="s">
        <v>22</v>
      </c>
      <c r="N42" s="24" t="s">
        <v>23</v>
      </c>
      <c r="O42" s="60" t="s">
        <v>24</v>
      </c>
    </row>
    <row r="43" spans="2:18" ht="13.15" customHeight="1" x14ac:dyDescent="0.15">
      <c r="B43" s="4" t="s">
        <v>138</v>
      </c>
      <c r="C43" s="105" t="e">
        <f>C20/(E38/100*J38/1000)</f>
        <v>#DIV/0!</v>
      </c>
      <c r="D43" s="105" t="e">
        <f>D20/(E38/100*J38/1000)</f>
        <v>#DIV/0!</v>
      </c>
      <c r="E43" s="105" t="e">
        <f>E20/(E38/100*J38/1000)</f>
        <v>#DIV/0!</v>
      </c>
      <c r="F43" s="105" t="e">
        <f>F20/(E38/100*J38/1000)</f>
        <v>#DIV/0!</v>
      </c>
      <c r="G43" s="105" t="e">
        <f>G20/(E38/100*J38/1000)</f>
        <v>#DIV/0!</v>
      </c>
      <c r="H43" s="105" t="e">
        <f>H20/(E38/100*J38/1000)</f>
        <v>#DIV/0!</v>
      </c>
      <c r="I43" s="105" t="e">
        <f>I20/(E38/100*J38/1000)</f>
        <v>#DIV/0!</v>
      </c>
      <c r="J43" s="105" t="e">
        <f>J20/(E38/100*J38/1000)</f>
        <v>#DIV/0!</v>
      </c>
      <c r="K43" s="105" t="e">
        <f>K20/(E38/100*J38/1000)</f>
        <v>#DIV/0!</v>
      </c>
      <c r="L43" s="105" t="e">
        <f>L20/(E38/100*J38/1000)</f>
        <v>#DIV/0!</v>
      </c>
      <c r="M43" s="105" t="e">
        <f>M20/(E38/100*J38/1000)</f>
        <v>#DIV/0!</v>
      </c>
      <c r="N43" s="105" t="e">
        <f>N20/(E38/100*J38/1000)</f>
        <v>#DIV/0!</v>
      </c>
      <c r="O43" s="106" t="e">
        <f>SUM(C43:N43)</f>
        <v>#DIV/0!</v>
      </c>
      <c r="P43" s="61" t="s">
        <v>84</v>
      </c>
      <c r="Q43" s="158" t="s">
        <v>114</v>
      </c>
      <c r="R43" s="158"/>
    </row>
    <row r="44" spans="2:18" ht="13.15" customHeight="1" x14ac:dyDescent="0.15">
      <c r="B44" s="4" t="s">
        <v>139</v>
      </c>
      <c r="C44" s="107" t="e">
        <f>ROUND(((C12/($E$37*$E$40))*$E$39*$E$40*C18*C19/1000),2)</f>
        <v>#DIV/0!</v>
      </c>
      <c r="D44" s="107" t="e">
        <f t="shared" ref="D44:N44" si="5">ROUND(((D12/($E$37*$E$40))*$E$39*$E$40*D18*D19/1000),2)</f>
        <v>#DIV/0!</v>
      </c>
      <c r="E44" s="107" t="e">
        <f t="shared" si="5"/>
        <v>#DIV/0!</v>
      </c>
      <c r="F44" s="107" t="e">
        <f t="shared" si="5"/>
        <v>#DIV/0!</v>
      </c>
      <c r="G44" s="107" t="e">
        <f t="shared" si="5"/>
        <v>#DIV/0!</v>
      </c>
      <c r="H44" s="107" t="e">
        <f t="shared" si="5"/>
        <v>#DIV/0!</v>
      </c>
      <c r="I44" s="107" t="e">
        <f t="shared" si="5"/>
        <v>#DIV/0!</v>
      </c>
      <c r="J44" s="107" t="e">
        <f t="shared" si="5"/>
        <v>#DIV/0!</v>
      </c>
      <c r="K44" s="107" t="e">
        <f t="shared" si="5"/>
        <v>#DIV/0!</v>
      </c>
      <c r="L44" s="107" t="e">
        <f t="shared" si="5"/>
        <v>#DIV/0!</v>
      </c>
      <c r="M44" s="107" t="e">
        <f t="shared" si="5"/>
        <v>#DIV/0!</v>
      </c>
      <c r="N44" s="107" t="e">
        <f t="shared" si="5"/>
        <v>#DIV/0!</v>
      </c>
      <c r="O44" s="108" t="e">
        <f>SUM(C44:N44)</f>
        <v>#DIV/0!</v>
      </c>
      <c r="P44" s="1" t="s">
        <v>86</v>
      </c>
    </row>
    <row r="45" spans="2:18" ht="13.15" customHeight="1" x14ac:dyDescent="0.15">
      <c r="C45" s="1" t="s">
        <v>94</v>
      </c>
    </row>
    <row r="47" spans="2:18" s="27" customFormat="1" ht="13.9" customHeight="1" x14ac:dyDescent="0.15">
      <c r="B47" s="65" t="s">
        <v>120</v>
      </c>
      <c r="C47" s="66"/>
      <c r="D47" s="66"/>
      <c r="E47" s="66"/>
      <c r="F47" s="66"/>
      <c r="G47" s="66"/>
      <c r="H47" s="66"/>
      <c r="I47" s="66"/>
      <c r="J47" s="66"/>
      <c r="K47" s="66"/>
      <c r="L47" s="66"/>
      <c r="M47" s="66"/>
      <c r="N47" s="66"/>
      <c r="O47" s="66"/>
      <c r="P47" s="66"/>
    </row>
    <row r="48" spans="2:18" ht="13.9" customHeight="1" x14ac:dyDescent="0.15">
      <c r="B48" s="67" t="s">
        <v>25</v>
      </c>
      <c r="C48" s="68" t="s">
        <v>0</v>
      </c>
      <c r="D48" s="68"/>
      <c r="E48" s="68"/>
      <c r="F48" s="68" t="s">
        <v>1</v>
      </c>
      <c r="G48" s="68"/>
      <c r="H48" s="68"/>
      <c r="I48" s="68"/>
      <c r="J48" s="68"/>
      <c r="K48" s="68"/>
      <c r="L48" s="68"/>
      <c r="M48" s="68"/>
      <c r="N48" s="68"/>
      <c r="O48" s="114" t="e">
        <f>ROUNDDOWN(O55-O63,0)</f>
        <v>#DIV/0!</v>
      </c>
    </row>
    <row r="49" spans="2:18" ht="13.9" customHeight="1" x14ac:dyDescent="0.15">
      <c r="B49" s="67"/>
      <c r="C49" s="68" t="s">
        <v>26</v>
      </c>
      <c r="D49" s="68"/>
      <c r="E49" s="68"/>
      <c r="F49" s="68"/>
      <c r="G49" s="68"/>
      <c r="H49" s="68"/>
      <c r="I49" s="68"/>
      <c r="J49" s="68"/>
      <c r="K49" s="68"/>
      <c r="L49" s="68"/>
      <c r="M49" s="68"/>
      <c r="N49" s="68"/>
      <c r="O49" s="68"/>
    </row>
    <row r="50" spans="2:18" ht="13.9" customHeight="1" x14ac:dyDescent="0.15">
      <c r="B50" s="67" t="s">
        <v>27</v>
      </c>
      <c r="C50" s="68" t="s">
        <v>2</v>
      </c>
      <c r="D50" s="68"/>
      <c r="E50" s="68"/>
      <c r="F50" s="68" t="s">
        <v>1</v>
      </c>
      <c r="G50" s="68"/>
      <c r="H50" s="68"/>
      <c r="I50" s="68"/>
      <c r="J50" s="68"/>
      <c r="K50" s="68"/>
      <c r="L50" s="68"/>
      <c r="M50" s="68"/>
      <c r="N50" s="68"/>
      <c r="O50" s="68"/>
    </row>
    <row r="51" spans="2:18" ht="13.9" customHeight="1" x14ac:dyDescent="0.15">
      <c r="B51" s="67" t="s">
        <v>28</v>
      </c>
      <c r="C51" s="68" t="s">
        <v>3</v>
      </c>
      <c r="D51" s="68"/>
      <c r="E51" s="68"/>
      <c r="F51" s="68" t="s">
        <v>1</v>
      </c>
      <c r="G51" s="68"/>
      <c r="H51" s="68"/>
      <c r="I51" s="68"/>
      <c r="J51" s="68"/>
      <c r="K51" s="68"/>
      <c r="L51" s="68"/>
      <c r="M51" s="68"/>
      <c r="N51" s="68"/>
      <c r="O51" s="68"/>
    </row>
    <row r="52" spans="2:18" ht="13.9" customHeight="1" x14ac:dyDescent="0.15">
      <c r="B52" s="68"/>
      <c r="C52" s="68"/>
      <c r="D52" s="68"/>
      <c r="E52" s="68"/>
      <c r="F52" s="68"/>
      <c r="G52" s="68"/>
      <c r="H52" s="68"/>
      <c r="I52" s="68"/>
      <c r="J52" s="68"/>
      <c r="K52" s="68"/>
      <c r="L52" s="68"/>
      <c r="M52" s="68"/>
      <c r="N52" s="68"/>
      <c r="O52" s="68"/>
    </row>
    <row r="53" spans="2:18" ht="13.9" customHeight="1" x14ac:dyDescent="0.15">
      <c r="B53" s="67"/>
      <c r="C53" s="68"/>
      <c r="D53" s="68"/>
      <c r="E53" s="68"/>
      <c r="F53" s="68"/>
      <c r="G53" s="68"/>
      <c r="H53" s="68"/>
      <c r="I53" s="68"/>
      <c r="J53" s="68"/>
      <c r="K53" s="68"/>
      <c r="L53" s="68"/>
      <c r="M53" s="68"/>
      <c r="N53" s="68"/>
      <c r="O53" s="68"/>
    </row>
    <row r="54" spans="2:18" ht="13.9" customHeight="1" x14ac:dyDescent="0.15">
      <c r="B54" s="65" t="s">
        <v>4</v>
      </c>
      <c r="C54" s="68"/>
      <c r="D54" s="69" t="s">
        <v>90</v>
      </c>
      <c r="E54" s="70"/>
      <c r="F54" s="70"/>
      <c r="G54" s="70"/>
      <c r="H54" s="71"/>
      <c r="I54" s="70" t="s">
        <v>77</v>
      </c>
      <c r="J54" s="70"/>
      <c r="K54" s="70" t="s">
        <v>78</v>
      </c>
      <c r="L54" s="70"/>
      <c r="M54" s="68"/>
      <c r="N54" s="68"/>
      <c r="O54" s="68"/>
    </row>
    <row r="55" spans="2:18" ht="13.9" customHeight="1" x14ac:dyDescent="0.15">
      <c r="B55" s="68"/>
      <c r="C55" s="68" t="s">
        <v>75</v>
      </c>
      <c r="D55" s="68"/>
      <c r="E55" s="68"/>
      <c r="F55" s="68" t="s">
        <v>1</v>
      </c>
      <c r="G55" s="68"/>
      <c r="H55" s="68"/>
      <c r="I55" s="68"/>
      <c r="J55" s="68"/>
      <c r="K55" s="68"/>
      <c r="L55" s="68"/>
      <c r="M55" s="68"/>
      <c r="N55" s="68"/>
      <c r="O55" s="115" t="e">
        <f>(O56*H57+O58*H59)</f>
        <v>#DIV/0!</v>
      </c>
    </row>
    <row r="56" spans="2:18" ht="13.9" customHeight="1" x14ac:dyDescent="0.15">
      <c r="B56" s="67" t="s">
        <v>74</v>
      </c>
      <c r="C56" s="68" t="s">
        <v>69</v>
      </c>
      <c r="D56" s="68"/>
      <c r="E56" s="68"/>
      <c r="F56" s="68"/>
      <c r="G56" s="68"/>
      <c r="H56" s="72"/>
      <c r="I56" s="68" t="s">
        <v>88</v>
      </c>
      <c r="J56" s="68"/>
      <c r="K56" s="68"/>
      <c r="L56" s="68"/>
      <c r="M56" s="68"/>
      <c r="N56" s="68"/>
      <c r="O56" s="115" t="e">
        <f>(O31/1000)</f>
        <v>#DIV/0!</v>
      </c>
      <c r="Q56" s="158" t="s">
        <v>114</v>
      </c>
      <c r="R56" s="158"/>
    </row>
    <row r="57" spans="2:18" ht="13.9" customHeight="1" x14ac:dyDescent="0.15">
      <c r="B57" s="67" t="s">
        <v>73</v>
      </c>
      <c r="C57" s="68" t="s">
        <v>70</v>
      </c>
      <c r="D57" s="68"/>
      <c r="E57" s="68"/>
      <c r="F57" s="73" t="s">
        <v>91</v>
      </c>
      <c r="G57" s="111">
        <f>H56</f>
        <v>0</v>
      </c>
      <c r="H57" s="74"/>
      <c r="I57" s="67" t="s">
        <v>109</v>
      </c>
      <c r="J57" s="156"/>
      <c r="K57" s="134"/>
      <c r="L57" s="134"/>
      <c r="M57" s="135"/>
      <c r="N57" s="68"/>
      <c r="O57" s="75"/>
    </row>
    <row r="58" spans="2:18" ht="13.9" customHeight="1" x14ac:dyDescent="0.15">
      <c r="B58" s="67" t="s">
        <v>76</v>
      </c>
      <c r="C58" s="68" t="s">
        <v>71</v>
      </c>
      <c r="D58" s="68"/>
      <c r="E58" s="68"/>
      <c r="F58" s="68"/>
      <c r="G58" s="68"/>
      <c r="H58" s="68" t="s">
        <v>29</v>
      </c>
      <c r="I58" s="68"/>
      <c r="J58" s="68"/>
      <c r="K58" s="68"/>
      <c r="L58" s="68"/>
      <c r="M58" s="68"/>
      <c r="N58" s="68"/>
      <c r="O58" s="114" t="e">
        <f>O32</f>
        <v>#DIV/0!</v>
      </c>
    </row>
    <row r="59" spans="2:18" ht="13.9" customHeight="1" x14ac:dyDescent="0.15">
      <c r="B59" s="67" t="s">
        <v>30</v>
      </c>
      <c r="C59" s="68" t="s">
        <v>5</v>
      </c>
      <c r="D59" s="68"/>
      <c r="E59" s="68"/>
      <c r="F59" s="68" t="s">
        <v>31</v>
      </c>
      <c r="G59" s="68"/>
      <c r="H59" s="74"/>
      <c r="I59" s="67" t="s">
        <v>109</v>
      </c>
      <c r="J59" s="156"/>
      <c r="K59" s="134"/>
      <c r="L59" s="134"/>
      <c r="M59" s="135"/>
      <c r="N59" s="67"/>
      <c r="O59" s="68"/>
    </row>
    <row r="60" spans="2:18" ht="13.9" customHeight="1" x14ac:dyDescent="0.15">
      <c r="B60" s="68"/>
      <c r="C60" s="68"/>
      <c r="D60" s="68"/>
      <c r="E60" s="68"/>
      <c r="F60" s="68"/>
      <c r="G60" s="68"/>
      <c r="H60" s="68"/>
      <c r="I60" s="68"/>
      <c r="J60" s="68"/>
      <c r="K60" s="68"/>
      <c r="L60" s="68"/>
      <c r="M60" s="68"/>
      <c r="N60" s="68"/>
      <c r="O60" s="68"/>
    </row>
    <row r="61" spans="2:18" ht="13.9" customHeight="1" x14ac:dyDescent="0.15">
      <c r="B61" s="68"/>
      <c r="C61" s="68"/>
      <c r="D61" s="68"/>
      <c r="E61" s="68"/>
      <c r="F61" s="68"/>
      <c r="G61" s="68"/>
      <c r="H61" s="68"/>
      <c r="I61" s="68"/>
      <c r="J61" s="68"/>
      <c r="K61" s="68"/>
      <c r="L61" s="68"/>
      <c r="M61" s="68"/>
      <c r="N61" s="68"/>
      <c r="O61" s="68"/>
    </row>
    <row r="62" spans="2:18" ht="13.9" customHeight="1" x14ac:dyDescent="0.15">
      <c r="B62" s="65" t="s">
        <v>6</v>
      </c>
      <c r="C62" s="68"/>
      <c r="D62" s="76" t="s">
        <v>90</v>
      </c>
      <c r="E62" s="70"/>
      <c r="F62" s="70"/>
      <c r="G62" s="70"/>
      <c r="H62" s="71"/>
      <c r="I62" s="70" t="s">
        <v>77</v>
      </c>
      <c r="J62" s="70"/>
      <c r="K62" s="70" t="s">
        <v>78</v>
      </c>
      <c r="L62" s="70"/>
      <c r="M62" s="68"/>
      <c r="N62" s="68"/>
      <c r="O62" s="68"/>
    </row>
    <row r="63" spans="2:18" ht="13.9" customHeight="1" x14ac:dyDescent="0.15">
      <c r="B63" s="68"/>
      <c r="C63" s="68" t="s">
        <v>81</v>
      </c>
      <c r="D63" s="68"/>
      <c r="E63" s="68"/>
      <c r="F63" s="68" t="s">
        <v>1</v>
      </c>
      <c r="G63" s="68"/>
      <c r="H63" s="68"/>
      <c r="I63" s="68"/>
      <c r="J63" s="68"/>
      <c r="K63" s="68"/>
      <c r="L63" s="68"/>
      <c r="M63" s="68"/>
      <c r="N63" s="68"/>
      <c r="O63" s="114" t="e">
        <f>(O64*H65+O66*H67)</f>
        <v>#DIV/0!</v>
      </c>
    </row>
    <row r="64" spans="2:18" ht="13.9" customHeight="1" x14ac:dyDescent="0.15">
      <c r="B64" s="67" t="s">
        <v>79</v>
      </c>
      <c r="C64" s="68" t="s">
        <v>72</v>
      </c>
      <c r="D64" s="68"/>
      <c r="E64" s="68"/>
      <c r="F64" s="68"/>
      <c r="G64" s="68"/>
      <c r="H64" s="72"/>
      <c r="I64" s="68" t="s">
        <v>88</v>
      </c>
      <c r="J64" s="68" t="s">
        <v>89</v>
      </c>
      <c r="K64" s="68"/>
      <c r="L64" s="68"/>
      <c r="M64" s="68"/>
      <c r="N64" s="68"/>
      <c r="O64" s="114" t="e">
        <f>(O43/1000)</f>
        <v>#DIV/0!</v>
      </c>
    </row>
    <row r="65" spans="2:17" ht="13.9" customHeight="1" x14ac:dyDescent="0.15">
      <c r="B65" s="67" t="s">
        <v>80</v>
      </c>
      <c r="C65" s="68" t="s">
        <v>70</v>
      </c>
      <c r="D65" s="68"/>
      <c r="E65" s="68"/>
      <c r="F65" s="73" t="s">
        <v>91</v>
      </c>
      <c r="G65" s="111">
        <f>H64</f>
        <v>0</v>
      </c>
      <c r="H65" s="74"/>
      <c r="I65" s="67" t="s">
        <v>109</v>
      </c>
      <c r="J65" s="156"/>
      <c r="K65" s="134"/>
      <c r="L65" s="134"/>
      <c r="M65" s="135"/>
      <c r="N65" s="68"/>
      <c r="O65" s="75"/>
    </row>
    <row r="66" spans="2:17" ht="13.9" customHeight="1" x14ac:dyDescent="0.15">
      <c r="B66" s="67" t="s">
        <v>82</v>
      </c>
      <c r="C66" s="68" t="s">
        <v>83</v>
      </c>
      <c r="D66" s="68"/>
      <c r="E66" s="68"/>
      <c r="F66" s="68"/>
      <c r="G66" s="68"/>
      <c r="H66" s="68" t="s">
        <v>29</v>
      </c>
      <c r="I66" s="68"/>
      <c r="J66" s="68"/>
      <c r="K66" s="68"/>
      <c r="L66" s="68"/>
      <c r="M66" s="68"/>
      <c r="N66" s="68"/>
      <c r="O66" s="114" t="e">
        <f>O44</f>
        <v>#DIV/0!</v>
      </c>
    </row>
    <row r="67" spans="2:17" ht="13.9" customHeight="1" x14ac:dyDescent="0.15">
      <c r="B67" s="67" t="s">
        <v>30</v>
      </c>
      <c r="C67" s="68" t="s">
        <v>5</v>
      </c>
      <c r="D67" s="68"/>
      <c r="E67" s="68"/>
      <c r="F67" s="68" t="s">
        <v>31</v>
      </c>
      <c r="G67" s="68"/>
      <c r="H67" s="74"/>
      <c r="I67" s="67" t="s">
        <v>109</v>
      </c>
      <c r="J67" s="156"/>
      <c r="K67" s="134"/>
      <c r="L67" s="134"/>
      <c r="M67" s="135"/>
      <c r="N67" s="67"/>
      <c r="O67" s="77"/>
      <c r="P67" s="68"/>
    </row>
    <row r="68" spans="2:17" ht="13.9" customHeight="1" x14ac:dyDescent="0.15">
      <c r="B68" s="67"/>
      <c r="C68" s="68"/>
      <c r="D68" s="68"/>
      <c r="E68" s="68"/>
      <c r="F68" s="68"/>
      <c r="G68" s="68"/>
      <c r="H68" s="78"/>
      <c r="I68" s="67"/>
      <c r="J68" s="37"/>
      <c r="K68" s="37"/>
      <c r="L68" s="37"/>
      <c r="M68" s="37"/>
      <c r="N68" s="67"/>
      <c r="O68" s="77"/>
      <c r="P68" s="68"/>
    </row>
    <row r="69" spans="2:17" ht="13.15" customHeight="1" x14ac:dyDescent="0.15">
      <c r="B69" s="67"/>
      <c r="C69" s="68"/>
      <c r="D69" s="68"/>
      <c r="E69" s="68"/>
      <c r="F69" s="68"/>
      <c r="G69" s="68"/>
      <c r="H69" s="78"/>
      <c r="I69" s="67"/>
      <c r="J69" s="37"/>
      <c r="K69" s="37"/>
      <c r="L69" s="37"/>
      <c r="M69" s="37"/>
      <c r="N69" s="67"/>
      <c r="O69" s="77"/>
      <c r="P69" s="68"/>
    </row>
    <row r="70" spans="2:17" ht="13.15" customHeight="1" x14ac:dyDescent="0.15">
      <c r="B70" s="65" t="s">
        <v>119</v>
      </c>
      <c r="C70" s="68"/>
      <c r="D70" s="68"/>
      <c r="E70" s="68"/>
      <c r="F70" s="68"/>
      <c r="G70" s="68"/>
      <c r="H70" s="78"/>
      <c r="I70" s="67"/>
      <c r="J70" s="37"/>
      <c r="K70" s="37"/>
      <c r="L70" s="37"/>
      <c r="M70" s="37"/>
      <c r="N70" s="67"/>
      <c r="O70" s="77"/>
      <c r="P70" s="68"/>
    </row>
    <row r="71" spans="2:17" ht="13.15" customHeight="1" x14ac:dyDescent="0.15">
      <c r="B71" s="68"/>
      <c r="C71" s="68"/>
      <c r="D71" s="68"/>
      <c r="E71" s="68"/>
      <c r="F71" s="68"/>
      <c r="G71" s="68"/>
      <c r="H71" s="68"/>
      <c r="I71" s="68"/>
      <c r="J71" s="68"/>
      <c r="K71" s="68"/>
      <c r="L71" s="68"/>
      <c r="M71" s="68"/>
      <c r="N71" s="68"/>
      <c r="O71" s="68"/>
      <c r="P71" s="68"/>
    </row>
    <row r="72" spans="2:17" ht="13.15" customHeight="1" x14ac:dyDescent="0.15">
      <c r="B72" s="68"/>
      <c r="C72" s="68"/>
      <c r="D72" s="68"/>
      <c r="E72" s="68"/>
      <c r="F72" s="68"/>
      <c r="G72" s="68"/>
      <c r="H72" s="68"/>
      <c r="I72" s="68"/>
      <c r="J72" s="68"/>
      <c r="K72" s="68"/>
      <c r="L72" s="68"/>
      <c r="M72" s="68"/>
      <c r="N72" s="68"/>
      <c r="O72" s="68"/>
      <c r="P72" s="68"/>
    </row>
    <row r="73" spans="2:17" ht="13.15" customHeight="1" x14ac:dyDescent="0.15">
      <c r="B73" s="79"/>
      <c r="C73" s="80"/>
      <c r="D73" s="80"/>
      <c r="E73" s="80"/>
      <c r="F73" s="80"/>
      <c r="G73" s="80"/>
      <c r="H73" s="80"/>
      <c r="I73" s="80"/>
      <c r="J73" s="80"/>
      <c r="K73" s="80"/>
      <c r="L73" s="80"/>
      <c r="M73" s="80"/>
      <c r="N73" s="80"/>
      <c r="O73" s="80"/>
      <c r="P73" s="68"/>
    </row>
    <row r="74" spans="2:17" ht="13.15" customHeight="1" x14ac:dyDescent="0.15">
      <c r="B74" s="80"/>
      <c r="C74" s="80"/>
      <c r="D74" s="80"/>
      <c r="E74" s="80"/>
      <c r="F74" s="80"/>
      <c r="G74" s="80"/>
      <c r="H74" s="80"/>
      <c r="I74" s="80"/>
      <c r="J74" s="80"/>
      <c r="K74" s="80"/>
      <c r="L74" s="80"/>
      <c r="M74" s="80"/>
      <c r="N74" s="80"/>
      <c r="O74" s="80"/>
      <c r="P74" s="68"/>
    </row>
    <row r="75" spans="2:17" ht="13.15" customHeight="1" x14ac:dyDescent="0.15">
      <c r="B75" s="81"/>
      <c r="C75" s="81"/>
      <c r="D75" s="81"/>
      <c r="E75" s="81"/>
      <c r="F75" s="81"/>
      <c r="G75" s="81"/>
      <c r="H75" s="81"/>
      <c r="I75" s="81"/>
      <c r="J75" s="81"/>
      <c r="K75" s="81"/>
      <c r="L75" s="81"/>
      <c r="M75" s="81"/>
      <c r="N75" s="81"/>
      <c r="O75" s="81"/>
      <c r="P75" s="68"/>
    </row>
    <row r="76" spans="2:17" ht="13.15" customHeight="1" x14ac:dyDescent="0.15">
      <c r="B76" s="82" t="s">
        <v>147</v>
      </c>
      <c r="C76" s="83"/>
      <c r="D76" s="84" t="s">
        <v>97</v>
      </c>
      <c r="M76" s="68"/>
      <c r="N76" s="68"/>
      <c r="O76" s="68"/>
      <c r="P76" s="68"/>
    </row>
    <row r="77" spans="2:17" ht="13.15" customHeight="1" x14ac:dyDescent="0.15">
      <c r="B77" s="85" t="s">
        <v>97</v>
      </c>
      <c r="C77" s="86"/>
      <c r="D77" s="86"/>
      <c r="E77" s="86"/>
      <c r="F77" s="86"/>
      <c r="G77" s="86"/>
      <c r="H77" s="86"/>
      <c r="I77" s="86"/>
      <c r="J77" s="86"/>
      <c r="K77" s="86"/>
      <c r="L77" s="86"/>
      <c r="M77" s="86"/>
      <c r="N77" s="86"/>
      <c r="O77" s="60" t="s">
        <v>106</v>
      </c>
      <c r="Q77" s="87" t="s">
        <v>118</v>
      </c>
    </row>
    <row r="78" spans="2:17" ht="13.15" customHeight="1" x14ac:dyDescent="0.15">
      <c r="B78" s="88" t="s">
        <v>107</v>
      </c>
      <c r="C78" s="89"/>
      <c r="D78" s="89"/>
      <c r="E78" s="89"/>
      <c r="F78" s="89"/>
      <c r="G78" s="89"/>
      <c r="H78" s="89"/>
      <c r="I78" s="89"/>
      <c r="J78" s="89"/>
      <c r="K78" s="89"/>
      <c r="L78" s="89"/>
      <c r="M78" s="89"/>
      <c r="N78" s="89"/>
      <c r="O78" s="90"/>
      <c r="P78" s="68"/>
    </row>
    <row r="79" spans="2:17" ht="13.15" customHeight="1" x14ac:dyDescent="0.15">
      <c r="B79" s="91" t="s">
        <v>108</v>
      </c>
      <c r="C79" s="112" t="e">
        <f>ROUNDDOWN(($O$48*C78/$O$20),0)</f>
        <v>#DIV/0!</v>
      </c>
      <c r="D79" s="112" t="e">
        <f t="shared" ref="D79:N79" si="6">ROUNDDOWN(($O$48*D78/$O$20),0)</f>
        <v>#DIV/0!</v>
      </c>
      <c r="E79" s="112" t="e">
        <f t="shared" si="6"/>
        <v>#DIV/0!</v>
      </c>
      <c r="F79" s="112" t="e">
        <f t="shared" si="6"/>
        <v>#DIV/0!</v>
      </c>
      <c r="G79" s="112" t="e">
        <f t="shared" si="6"/>
        <v>#DIV/0!</v>
      </c>
      <c r="H79" s="112" t="e">
        <f t="shared" si="6"/>
        <v>#DIV/0!</v>
      </c>
      <c r="I79" s="112" t="e">
        <f t="shared" si="6"/>
        <v>#DIV/0!</v>
      </c>
      <c r="J79" s="112" t="e">
        <f t="shared" si="6"/>
        <v>#DIV/0!</v>
      </c>
      <c r="K79" s="112" t="e">
        <f t="shared" si="6"/>
        <v>#DIV/0!</v>
      </c>
      <c r="L79" s="112" t="e">
        <f t="shared" si="6"/>
        <v>#DIV/0!</v>
      </c>
      <c r="M79" s="112" t="e">
        <f t="shared" si="6"/>
        <v>#DIV/0!</v>
      </c>
      <c r="N79" s="112" t="e">
        <f t="shared" si="6"/>
        <v>#DIV/0!</v>
      </c>
      <c r="O79" s="116" t="e">
        <f>SUM(C79:N79)</f>
        <v>#DIV/0!</v>
      </c>
      <c r="P79" s="68"/>
    </row>
    <row r="80" spans="2:17" ht="13.15" customHeight="1" x14ac:dyDescent="0.15">
      <c r="B80" s="68"/>
      <c r="C80" s="68"/>
      <c r="D80" s="68"/>
      <c r="E80" s="68"/>
      <c r="F80" s="68"/>
      <c r="G80" s="68"/>
      <c r="H80" s="68"/>
      <c r="I80" s="68"/>
      <c r="J80" s="68"/>
      <c r="P80" s="68"/>
    </row>
    <row r="81" spans="2:16" ht="13.15" customHeight="1" x14ac:dyDescent="0.15">
      <c r="D81" s="92"/>
      <c r="E81" s="67"/>
      <c r="I81" s="68"/>
      <c r="J81" s="68"/>
      <c r="O81" s="117" t="e">
        <f>ROUNDDOWN(O79/C76,0)</f>
        <v>#DIV/0!</v>
      </c>
      <c r="P81" s="93" t="s">
        <v>117</v>
      </c>
    </row>
    <row r="82" spans="2:16" ht="13.15" customHeight="1" x14ac:dyDescent="0.15">
      <c r="B82" s="68"/>
      <c r="C82" s="68"/>
      <c r="E82" s="68"/>
      <c r="F82" s="94"/>
      <c r="G82" s="68"/>
      <c r="I82" s="68"/>
      <c r="J82" s="68"/>
      <c r="K82" s="68"/>
      <c r="L82" s="68"/>
      <c r="M82" s="68"/>
      <c r="N82" s="68"/>
      <c r="O82" s="95" t="s">
        <v>116</v>
      </c>
      <c r="P82" s="68"/>
    </row>
    <row r="83" spans="2:16" ht="13.15" customHeight="1" x14ac:dyDescent="0.15">
      <c r="B83" s="68"/>
      <c r="C83" s="68"/>
      <c r="D83" s="68"/>
      <c r="E83" s="68"/>
      <c r="F83" s="68"/>
      <c r="G83" s="68"/>
      <c r="H83" s="68"/>
      <c r="I83" s="68"/>
      <c r="J83" s="68"/>
      <c r="K83" s="68"/>
      <c r="L83" s="68"/>
      <c r="M83" s="68"/>
      <c r="N83" s="68"/>
      <c r="O83" s="68"/>
      <c r="P83" s="68"/>
    </row>
  </sheetData>
  <sheetProtection algorithmName="SHA-512" hashValue="Y8M/5m/tYj9tUiWsBIsnLBNgNEmJisa3A5iX8EbZosvYWcJKzlxH5MazwCRSBaN67FB2UlcIWksFf47F+1meQQ==" saltValue="xMuuMC/yy4ny9EtetVVbxQ==" spinCount="100000" sheet="1" objects="1" scenarios="1"/>
  <mergeCells count="51">
    <mergeCell ref="Q43:R43"/>
    <mergeCell ref="Q56:R56"/>
    <mergeCell ref="J57:M57"/>
    <mergeCell ref="J59:M59"/>
    <mergeCell ref="J65:M65"/>
    <mergeCell ref="J67:M67"/>
    <mergeCell ref="C39:D39"/>
    <mergeCell ref="H39:I39"/>
    <mergeCell ref="J39:N39"/>
    <mergeCell ref="C40:D40"/>
    <mergeCell ref="C41:D41"/>
    <mergeCell ref="G41:H41"/>
    <mergeCell ref="J41:K41"/>
    <mergeCell ref="B35:B39"/>
    <mergeCell ref="C35:D35"/>
    <mergeCell ref="E35:G35"/>
    <mergeCell ref="H35:I35"/>
    <mergeCell ref="J35:K35"/>
    <mergeCell ref="C36:D36"/>
    <mergeCell ref="E36:G36"/>
    <mergeCell ref="C37:D37"/>
    <mergeCell ref="J37:K37"/>
    <mergeCell ref="C38:D38"/>
    <mergeCell ref="H38:I38"/>
    <mergeCell ref="J38:K38"/>
    <mergeCell ref="J26:K26"/>
    <mergeCell ref="C27:D27"/>
    <mergeCell ref="H27:I27"/>
    <mergeCell ref="J27:N27"/>
    <mergeCell ref="M38:N38"/>
    <mergeCell ref="C29:D29"/>
    <mergeCell ref="G29:H29"/>
    <mergeCell ref="J29:K29"/>
    <mergeCell ref="C28:D28"/>
    <mergeCell ref="B23:B27"/>
    <mergeCell ref="C23:D23"/>
    <mergeCell ref="E23:G23"/>
    <mergeCell ref="H23:I23"/>
    <mergeCell ref="C26:D26"/>
    <mergeCell ref="H26:I26"/>
    <mergeCell ref="J23:K23"/>
    <mergeCell ref="C24:D24"/>
    <mergeCell ref="E24:G24"/>
    <mergeCell ref="C25:D25"/>
    <mergeCell ref="J25:K25"/>
    <mergeCell ref="C8:J8"/>
    <mergeCell ref="C4:J4"/>
    <mergeCell ref="B5:B7"/>
    <mergeCell ref="D5:J5"/>
    <mergeCell ref="D6:F6"/>
    <mergeCell ref="H6:J6"/>
  </mergeCells>
  <phoneticPr fontId="1"/>
  <pageMargins left="0.25" right="0.25" top="0.75" bottom="0.75" header="0.3" footer="0.3"/>
  <pageSetup paperSize="9" scale="85" fitToHeight="0" orientation="landscape" r:id="rId1"/>
  <rowBreaks count="1" manualBreakCount="1">
    <brk id="46"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4FAA-EFD2-450D-8A19-8F829A9F2124}">
  <sheetPr>
    <pageSetUpPr fitToPage="1"/>
  </sheetPr>
  <dimension ref="B6:R87"/>
  <sheetViews>
    <sheetView view="pageBreakPreview" zoomScaleNormal="85" zoomScaleSheetLayoutView="100" workbookViewId="0">
      <selection activeCell="B1" sqref="B1"/>
    </sheetView>
  </sheetViews>
  <sheetFormatPr defaultRowHeight="13.15" customHeight="1" x14ac:dyDescent="0.15"/>
  <cols>
    <col min="1" max="1" width="1.875" style="1" customWidth="1"/>
    <col min="2" max="2" width="25" style="1" customWidth="1"/>
    <col min="3" max="14" width="9.75" style="1" customWidth="1"/>
    <col min="15" max="15" width="14" style="1" customWidth="1"/>
    <col min="16" max="16" width="11.75" style="1" bestFit="1" customWidth="1"/>
    <col min="17" max="257" width="9" style="1"/>
    <col min="258" max="258" width="27.375" style="1" customWidth="1"/>
    <col min="259" max="260" width="8.875" style="1" customWidth="1"/>
    <col min="261" max="270" width="9.5" style="1" bestFit="1" customWidth="1"/>
    <col min="271" max="271" width="17.5" style="1" customWidth="1"/>
    <col min="272" max="513" width="9" style="1"/>
    <col min="514" max="514" width="27.375" style="1" customWidth="1"/>
    <col min="515" max="516" width="8.875" style="1" customWidth="1"/>
    <col min="517" max="526" width="9.5" style="1" bestFit="1" customWidth="1"/>
    <col min="527" max="527" width="17.5" style="1" customWidth="1"/>
    <col min="528" max="769" width="9" style="1"/>
    <col min="770" max="770" width="27.375" style="1" customWidth="1"/>
    <col min="771" max="772" width="8.875" style="1" customWidth="1"/>
    <col min="773" max="782" width="9.5" style="1" bestFit="1" customWidth="1"/>
    <col min="783" max="783" width="17.5" style="1" customWidth="1"/>
    <col min="784" max="1025" width="9" style="1"/>
    <col min="1026" max="1026" width="27.375" style="1" customWidth="1"/>
    <col min="1027" max="1028" width="8.875" style="1" customWidth="1"/>
    <col min="1029" max="1038" width="9.5" style="1" bestFit="1" customWidth="1"/>
    <col min="1039" max="1039" width="17.5" style="1" customWidth="1"/>
    <col min="1040" max="1281" width="9" style="1"/>
    <col min="1282" max="1282" width="27.375" style="1" customWidth="1"/>
    <col min="1283" max="1284" width="8.875" style="1" customWidth="1"/>
    <col min="1285" max="1294" width="9.5" style="1" bestFit="1" customWidth="1"/>
    <col min="1295" max="1295" width="17.5" style="1" customWidth="1"/>
    <col min="1296" max="1537" width="9" style="1"/>
    <col min="1538" max="1538" width="27.375" style="1" customWidth="1"/>
    <col min="1539" max="1540" width="8.875" style="1" customWidth="1"/>
    <col min="1541" max="1550" width="9.5" style="1" bestFit="1" customWidth="1"/>
    <col min="1551" max="1551" width="17.5" style="1" customWidth="1"/>
    <col min="1552" max="1793" width="9" style="1"/>
    <col min="1794" max="1794" width="27.375" style="1" customWidth="1"/>
    <col min="1795" max="1796" width="8.875" style="1" customWidth="1"/>
    <col min="1797" max="1806" width="9.5" style="1" bestFit="1" customWidth="1"/>
    <col min="1807" max="1807" width="17.5" style="1" customWidth="1"/>
    <col min="1808" max="2049" width="9" style="1"/>
    <col min="2050" max="2050" width="27.375" style="1" customWidth="1"/>
    <col min="2051" max="2052" width="8.875" style="1" customWidth="1"/>
    <col min="2053" max="2062" width="9.5" style="1" bestFit="1" customWidth="1"/>
    <col min="2063" max="2063" width="17.5" style="1" customWidth="1"/>
    <col min="2064" max="2305" width="9" style="1"/>
    <col min="2306" max="2306" width="27.375" style="1" customWidth="1"/>
    <col min="2307" max="2308" width="8.875" style="1" customWidth="1"/>
    <col min="2309" max="2318" width="9.5" style="1" bestFit="1" customWidth="1"/>
    <col min="2319" max="2319" width="17.5" style="1" customWidth="1"/>
    <col min="2320" max="2561" width="9" style="1"/>
    <col min="2562" max="2562" width="27.375" style="1" customWidth="1"/>
    <col min="2563" max="2564" width="8.875" style="1" customWidth="1"/>
    <col min="2565" max="2574" width="9.5" style="1" bestFit="1" customWidth="1"/>
    <col min="2575" max="2575" width="17.5" style="1" customWidth="1"/>
    <col min="2576" max="2817" width="9" style="1"/>
    <col min="2818" max="2818" width="27.375" style="1" customWidth="1"/>
    <col min="2819" max="2820" width="8.875" style="1" customWidth="1"/>
    <col min="2821" max="2830" width="9.5" style="1" bestFit="1" customWidth="1"/>
    <col min="2831" max="2831" width="17.5" style="1" customWidth="1"/>
    <col min="2832" max="3073" width="9" style="1"/>
    <col min="3074" max="3074" width="27.375" style="1" customWidth="1"/>
    <col min="3075" max="3076" width="8.875" style="1" customWidth="1"/>
    <col min="3077" max="3086" width="9.5" style="1" bestFit="1" customWidth="1"/>
    <col min="3087" max="3087" width="17.5" style="1" customWidth="1"/>
    <col min="3088" max="3329" width="9" style="1"/>
    <col min="3330" max="3330" width="27.375" style="1" customWidth="1"/>
    <col min="3331" max="3332" width="8.875" style="1" customWidth="1"/>
    <col min="3333" max="3342" width="9.5" style="1" bestFit="1" customWidth="1"/>
    <col min="3343" max="3343" width="17.5" style="1" customWidth="1"/>
    <col min="3344" max="3585" width="9" style="1"/>
    <col min="3586" max="3586" width="27.375" style="1" customWidth="1"/>
    <col min="3587" max="3588" width="8.875" style="1" customWidth="1"/>
    <col min="3589" max="3598" width="9.5" style="1" bestFit="1" customWidth="1"/>
    <col min="3599" max="3599" width="17.5" style="1" customWidth="1"/>
    <col min="3600" max="3841" width="9" style="1"/>
    <col min="3842" max="3842" width="27.375" style="1" customWidth="1"/>
    <col min="3843" max="3844" width="8.875" style="1" customWidth="1"/>
    <col min="3845" max="3854" width="9.5" style="1" bestFit="1" customWidth="1"/>
    <col min="3855" max="3855" width="17.5" style="1" customWidth="1"/>
    <col min="3856" max="4097" width="9" style="1"/>
    <col min="4098" max="4098" width="27.375" style="1" customWidth="1"/>
    <col min="4099" max="4100" width="8.875" style="1" customWidth="1"/>
    <col min="4101" max="4110" width="9.5" style="1" bestFit="1" customWidth="1"/>
    <col min="4111" max="4111" width="17.5" style="1" customWidth="1"/>
    <col min="4112" max="4353" width="9" style="1"/>
    <col min="4354" max="4354" width="27.375" style="1" customWidth="1"/>
    <col min="4355" max="4356" width="8.875" style="1" customWidth="1"/>
    <col min="4357" max="4366" width="9.5" style="1" bestFit="1" customWidth="1"/>
    <col min="4367" max="4367" width="17.5" style="1" customWidth="1"/>
    <col min="4368" max="4609" width="9" style="1"/>
    <col min="4610" max="4610" width="27.375" style="1" customWidth="1"/>
    <col min="4611" max="4612" width="8.875" style="1" customWidth="1"/>
    <col min="4613" max="4622" width="9.5" style="1" bestFit="1" customWidth="1"/>
    <col min="4623" max="4623" width="17.5" style="1" customWidth="1"/>
    <col min="4624" max="4865" width="9" style="1"/>
    <col min="4866" max="4866" width="27.375" style="1" customWidth="1"/>
    <col min="4867" max="4868" width="8.875" style="1" customWidth="1"/>
    <col min="4869" max="4878" width="9.5" style="1" bestFit="1" customWidth="1"/>
    <col min="4879" max="4879" width="17.5" style="1" customWidth="1"/>
    <col min="4880" max="5121" width="9" style="1"/>
    <col min="5122" max="5122" width="27.375" style="1" customWidth="1"/>
    <col min="5123" max="5124" width="8.875" style="1" customWidth="1"/>
    <col min="5125" max="5134" width="9.5" style="1" bestFit="1" customWidth="1"/>
    <col min="5135" max="5135" width="17.5" style="1" customWidth="1"/>
    <col min="5136" max="5377" width="9" style="1"/>
    <col min="5378" max="5378" width="27.375" style="1" customWidth="1"/>
    <col min="5379" max="5380" width="8.875" style="1" customWidth="1"/>
    <col min="5381" max="5390" width="9.5" style="1" bestFit="1" customWidth="1"/>
    <col min="5391" max="5391" width="17.5" style="1" customWidth="1"/>
    <col min="5392" max="5633" width="9" style="1"/>
    <col min="5634" max="5634" width="27.375" style="1" customWidth="1"/>
    <col min="5635" max="5636" width="8.875" style="1" customWidth="1"/>
    <col min="5637" max="5646" width="9.5" style="1" bestFit="1" customWidth="1"/>
    <col min="5647" max="5647" width="17.5" style="1" customWidth="1"/>
    <col min="5648" max="5889" width="9" style="1"/>
    <col min="5890" max="5890" width="27.375" style="1" customWidth="1"/>
    <col min="5891" max="5892" width="8.875" style="1" customWidth="1"/>
    <col min="5893" max="5902" width="9.5" style="1" bestFit="1" customWidth="1"/>
    <col min="5903" max="5903" width="17.5" style="1" customWidth="1"/>
    <col min="5904" max="6145" width="9" style="1"/>
    <col min="6146" max="6146" width="27.375" style="1" customWidth="1"/>
    <col min="6147" max="6148" width="8.875" style="1" customWidth="1"/>
    <col min="6149" max="6158" width="9.5" style="1" bestFit="1" customWidth="1"/>
    <col min="6159" max="6159" width="17.5" style="1" customWidth="1"/>
    <col min="6160" max="6401" width="9" style="1"/>
    <col min="6402" max="6402" width="27.375" style="1" customWidth="1"/>
    <col min="6403" max="6404" width="8.875" style="1" customWidth="1"/>
    <col min="6405" max="6414" width="9.5" style="1" bestFit="1" customWidth="1"/>
    <col min="6415" max="6415" width="17.5" style="1" customWidth="1"/>
    <col min="6416" max="6657" width="9" style="1"/>
    <col min="6658" max="6658" width="27.375" style="1" customWidth="1"/>
    <col min="6659" max="6660" width="8.875" style="1" customWidth="1"/>
    <col min="6661" max="6670" width="9.5" style="1" bestFit="1" customWidth="1"/>
    <col min="6671" max="6671" width="17.5" style="1" customWidth="1"/>
    <col min="6672" max="6913" width="9" style="1"/>
    <col min="6914" max="6914" width="27.375" style="1" customWidth="1"/>
    <col min="6915" max="6916" width="8.875" style="1" customWidth="1"/>
    <col min="6917" max="6926" width="9.5" style="1" bestFit="1" customWidth="1"/>
    <col min="6927" max="6927" width="17.5" style="1" customWidth="1"/>
    <col min="6928" max="7169" width="9" style="1"/>
    <col min="7170" max="7170" width="27.375" style="1" customWidth="1"/>
    <col min="7171" max="7172" width="8.875" style="1" customWidth="1"/>
    <col min="7173" max="7182" width="9.5" style="1" bestFit="1" customWidth="1"/>
    <col min="7183" max="7183" width="17.5" style="1" customWidth="1"/>
    <col min="7184" max="7425" width="9" style="1"/>
    <col min="7426" max="7426" width="27.375" style="1" customWidth="1"/>
    <col min="7427" max="7428" width="8.875" style="1" customWidth="1"/>
    <col min="7429" max="7438" width="9.5" style="1" bestFit="1" customWidth="1"/>
    <col min="7439" max="7439" width="17.5" style="1" customWidth="1"/>
    <col min="7440" max="7681" width="9" style="1"/>
    <col min="7682" max="7682" width="27.375" style="1" customWidth="1"/>
    <col min="7683" max="7684" width="8.875" style="1" customWidth="1"/>
    <col min="7685" max="7694" width="9.5" style="1" bestFit="1" customWidth="1"/>
    <col min="7695" max="7695" width="17.5" style="1" customWidth="1"/>
    <col min="7696" max="7937" width="9" style="1"/>
    <col min="7938" max="7938" width="27.375" style="1" customWidth="1"/>
    <col min="7939" max="7940" width="8.875" style="1" customWidth="1"/>
    <col min="7941" max="7950" width="9.5" style="1" bestFit="1" customWidth="1"/>
    <col min="7951" max="7951" width="17.5" style="1" customWidth="1"/>
    <col min="7952" max="8193" width="9" style="1"/>
    <col min="8194" max="8194" width="27.375" style="1" customWidth="1"/>
    <col min="8195" max="8196" width="8.875" style="1" customWidth="1"/>
    <col min="8197" max="8206" width="9.5" style="1" bestFit="1" customWidth="1"/>
    <col min="8207" max="8207" width="17.5" style="1" customWidth="1"/>
    <col min="8208" max="8449" width="9" style="1"/>
    <col min="8450" max="8450" width="27.375" style="1" customWidth="1"/>
    <col min="8451" max="8452" width="8.875" style="1" customWidth="1"/>
    <col min="8453" max="8462" width="9.5" style="1" bestFit="1" customWidth="1"/>
    <col min="8463" max="8463" width="17.5" style="1" customWidth="1"/>
    <col min="8464" max="8705" width="9" style="1"/>
    <col min="8706" max="8706" width="27.375" style="1" customWidth="1"/>
    <col min="8707" max="8708" width="8.875" style="1" customWidth="1"/>
    <col min="8709" max="8718" width="9.5" style="1" bestFit="1" customWidth="1"/>
    <col min="8719" max="8719" width="17.5" style="1" customWidth="1"/>
    <col min="8720" max="8961" width="9" style="1"/>
    <col min="8962" max="8962" width="27.375" style="1" customWidth="1"/>
    <col min="8963" max="8964" width="8.875" style="1" customWidth="1"/>
    <col min="8965" max="8974" width="9.5" style="1" bestFit="1" customWidth="1"/>
    <col min="8975" max="8975" width="17.5" style="1" customWidth="1"/>
    <col min="8976" max="9217" width="9" style="1"/>
    <col min="9218" max="9218" width="27.375" style="1" customWidth="1"/>
    <col min="9219" max="9220" width="8.875" style="1" customWidth="1"/>
    <col min="9221" max="9230" width="9.5" style="1" bestFit="1" customWidth="1"/>
    <col min="9231" max="9231" width="17.5" style="1" customWidth="1"/>
    <col min="9232" max="9473" width="9" style="1"/>
    <col min="9474" max="9474" width="27.375" style="1" customWidth="1"/>
    <col min="9475" max="9476" width="8.875" style="1" customWidth="1"/>
    <col min="9477" max="9486" width="9.5" style="1" bestFit="1" customWidth="1"/>
    <col min="9487" max="9487" width="17.5" style="1" customWidth="1"/>
    <col min="9488" max="9729" width="9" style="1"/>
    <col min="9730" max="9730" width="27.375" style="1" customWidth="1"/>
    <col min="9731" max="9732" width="8.875" style="1" customWidth="1"/>
    <col min="9733" max="9742" width="9.5" style="1" bestFit="1" customWidth="1"/>
    <col min="9743" max="9743" width="17.5" style="1" customWidth="1"/>
    <col min="9744" max="9985" width="9" style="1"/>
    <col min="9986" max="9986" width="27.375" style="1" customWidth="1"/>
    <col min="9987" max="9988" width="8.875" style="1" customWidth="1"/>
    <col min="9989" max="9998" width="9.5" style="1" bestFit="1" customWidth="1"/>
    <col min="9999" max="9999" width="17.5" style="1" customWidth="1"/>
    <col min="10000" max="10241" width="9" style="1"/>
    <col min="10242" max="10242" width="27.375" style="1" customWidth="1"/>
    <col min="10243" max="10244" width="8.875" style="1" customWidth="1"/>
    <col min="10245" max="10254" width="9.5" style="1" bestFit="1" customWidth="1"/>
    <col min="10255" max="10255" width="17.5" style="1" customWidth="1"/>
    <col min="10256" max="10497" width="9" style="1"/>
    <col min="10498" max="10498" width="27.375" style="1" customWidth="1"/>
    <col min="10499" max="10500" width="8.875" style="1" customWidth="1"/>
    <col min="10501" max="10510" width="9.5" style="1" bestFit="1" customWidth="1"/>
    <col min="10511" max="10511" width="17.5" style="1" customWidth="1"/>
    <col min="10512" max="10753" width="9" style="1"/>
    <col min="10754" max="10754" width="27.375" style="1" customWidth="1"/>
    <col min="10755" max="10756" width="8.875" style="1" customWidth="1"/>
    <col min="10757" max="10766" width="9.5" style="1" bestFit="1" customWidth="1"/>
    <col min="10767" max="10767" width="17.5" style="1" customWidth="1"/>
    <col min="10768" max="11009" width="9" style="1"/>
    <col min="11010" max="11010" width="27.375" style="1" customWidth="1"/>
    <col min="11011" max="11012" width="8.875" style="1" customWidth="1"/>
    <col min="11013" max="11022" width="9.5" style="1" bestFit="1" customWidth="1"/>
    <col min="11023" max="11023" width="17.5" style="1" customWidth="1"/>
    <col min="11024" max="11265" width="9" style="1"/>
    <col min="11266" max="11266" width="27.375" style="1" customWidth="1"/>
    <col min="11267" max="11268" width="8.875" style="1" customWidth="1"/>
    <col min="11269" max="11278" width="9.5" style="1" bestFit="1" customWidth="1"/>
    <col min="11279" max="11279" width="17.5" style="1" customWidth="1"/>
    <col min="11280" max="11521" width="9" style="1"/>
    <col min="11522" max="11522" width="27.375" style="1" customWidth="1"/>
    <col min="11523" max="11524" width="8.875" style="1" customWidth="1"/>
    <col min="11525" max="11534" width="9.5" style="1" bestFit="1" customWidth="1"/>
    <col min="11535" max="11535" width="17.5" style="1" customWidth="1"/>
    <col min="11536" max="11777" width="9" style="1"/>
    <col min="11778" max="11778" width="27.375" style="1" customWidth="1"/>
    <col min="11779" max="11780" width="8.875" style="1" customWidth="1"/>
    <col min="11781" max="11790" width="9.5" style="1" bestFit="1" customWidth="1"/>
    <col min="11791" max="11791" width="17.5" style="1" customWidth="1"/>
    <col min="11792" max="12033" width="9" style="1"/>
    <col min="12034" max="12034" width="27.375" style="1" customWidth="1"/>
    <col min="12035" max="12036" width="8.875" style="1" customWidth="1"/>
    <col min="12037" max="12046" width="9.5" style="1" bestFit="1" customWidth="1"/>
    <col min="12047" max="12047" width="17.5" style="1" customWidth="1"/>
    <col min="12048" max="12289" width="9" style="1"/>
    <col min="12290" max="12290" width="27.375" style="1" customWidth="1"/>
    <col min="12291" max="12292" width="8.875" style="1" customWidth="1"/>
    <col min="12293" max="12302" width="9.5" style="1" bestFit="1" customWidth="1"/>
    <col min="12303" max="12303" width="17.5" style="1" customWidth="1"/>
    <col min="12304" max="12545" width="9" style="1"/>
    <col min="12546" max="12546" width="27.375" style="1" customWidth="1"/>
    <col min="12547" max="12548" width="8.875" style="1" customWidth="1"/>
    <col min="12549" max="12558" width="9.5" style="1" bestFit="1" customWidth="1"/>
    <col min="12559" max="12559" width="17.5" style="1" customWidth="1"/>
    <col min="12560" max="12801" width="9" style="1"/>
    <col min="12802" max="12802" width="27.375" style="1" customWidth="1"/>
    <col min="12803" max="12804" width="8.875" style="1" customWidth="1"/>
    <col min="12805" max="12814" width="9.5" style="1" bestFit="1" customWidth="1"/>
    <col min="12815" max="12815" width="17.5" style="1" customWidth="1"/>
    <col min="12816" max="13057" width="9" style="1"/>
    <col min="13058" max="13058" width="27.375" style="1" customWidth="1"/>
    <col min="13059" max="13060" width="8.875" style="1" customWidth="1"/>
    <col min="13061" max="13070" width="9.5" style="1" bestFit="1" customWidth="1"/>
    <col min="13071" max="13071" width="17.5" style="1" customWidth="1"/>
    <col min="13072" max="13313" width="9" style="1"/>
    <col min="13314" max="13314" width="27.375" style="1" customWidth="1"/>
    <col min="13315" max="13316" width="8.875" style="1" customWidth="1"/>
    <col min="13317" max="13326" width="9.5" style="1" bestFit="1" customWidth="1"/>
    <col min="13327" max="13327" width="17.5" style="1" customWidth="1"/>
    <col min="13328" max="13569" width="9" style="1"/>
    <col min="13570" max="13570" width="27.375" style="1" customWidth="1"/>
    <col min="13571" max="13572" width="8.875" style="1" customWidth="1"/>
    <col min="13573" max="13582" width="9.5" style="1" bestFit="1" customWidth="1"/>
    <col min="13583" max="13583" width="17.5" style="1" customWidth="1"/>
    <col min="13584" max="13825" width="9" style="1"/>
    <col min="13826" max="13826" width="27.375" style="1" customWidth="1"/>
    <col min="13827" max="13828" width="8.875" style="1" customWidth="1"/>
    <col min="13829" max="13838" width="9.5" style="1" bestFit="1" customWidth="1"/>
    <col min="13839" max="13839" width="17.5" style="1" customWidth="1"/>
    <col min="13840" max="14081" width="9" style="1"/>
    <col min="14082" max="14082" width="27.375" style="1" customWidth="1"/>
    <col min="14083" max="14084" width="8.875" style="1" customWidth="1"/>
    <col min="14085" max="14094" width="9.5" style="1" bestFit="1" customWidth="1"/>
    <col min="14095" max="14095" width="17.5" style="1" customWidth="1"/>
    <col min="14096" max="14337" width="9" style="1"/>
    <col min="14338" max="14338" width="27.375" style="1" customWidth="1"/>
    <col min="14339" max="14340" width="8.875" style="1" customWidth="1"/>
    <col min="14341" max="14350" width="9.5" style="1" bestFit="1" customWidth="1"/>
    <col min="14351" max="14351" width="17.5" style="1" customWidth="1"/>
    <col min="14352" max="14593" width="9" style="1"/>
    <col min="14594" max="14594" width="27.375" style="1" customWidth="1"/>
    <col min="14595" max="14596" width="8.875" style="1" customWidth="1"/>
    <col min="14597" max="14606" width="9.5" style="1" bestFit="1" customWidth="1"/>
    <col min="14607" max="14607" width="17.5" style="1" customWidth="1"/>
    <col min="14608" max="14849" width="9" style="1"/>
    <col min="14850" max="14850" width="27.375" style="1" customWidth="1"/>
    <col min="14851" max="14852" width="8.875" style="1" customWidth="1"/>
    <col min="14853" max="14862" width="9.5" style="1" bestFit="1" customWidth="1"/>
    <col min="14863" max="14863" width="17.5" style="1" customWidth="1"/>
    <col min="14864" max="15105" width="9" style="1"/>
    <col min="15106" max="15106" width="27.375" style="1" customWidth="1"/>
    <col min="15107" max="15108" width="8.875" style="1" customWidth="1"/>
    <col min="15109" max="15118" width="9.5" style="1" bestFit="1" customWidth="1"/>
    <col min="15119" max="15119" width="17.5" style="1" customWidth="1"/>
    <col min="15120" max="15361" width="9" style="1"/>
    <col min="15362" max="15362" width="27.375" style="1" customWidth="1"/>
    <col min="15363" max="15364" width="8.875" style="1" customWidth="1"/>
    <col min="15365" max="15374" width="9.5" style="1" bestFit="1" customWidth="1"/>
    <col min="15375" max="15375" width="17.5" style="1" customWidth="1"/>
    <col min="15376" max="15617" width="9" style="1"/>
    <col min="15618" max="15618" width="27.375" style="1" customWidth="1"/>
    <col min="15619" max="15620" width="8.875" style="1" customWidth="1"/>
    <col min="15621" max="15630" width="9.5" style="1" bestFit="1" customWidth="1"/>
    <col min="15631" max="15631" width="17.5" style="1" customWidth="1"/>
    <col min="15632" max="15873" width="9" style="1"/>
    <col min="15874" max="15874" width="27.375" style="1" customWidth="1"/>
    <col min="15875" max="15876" width="8.875" style="1" customWidth="1"/>
    <col min="15877" max="15886" width="9.5" style="1" bestFit="1" customWidth="1"/>
    <col min="15887" max="15887" width="17.5" style="1" customWidth="1"/>
    <col min="15888" max="16129" width="9" style="1"/>
    <col min="16130" max="16130" width="27.375" style="1" customWidth="1"/>
    <col min="16131" max="16132" width="8.875" style="1" customWidth="1"/>
    <col min="16133" max="16142" width="9.5" style="1" bestFit="1" customWidth="1"/>
    <col min="16143" max="16143" width="17.5" style="1" customWidth="1"/>
    <col min="16144" max="16384" width="9" style="1"/>
  </cols>
  <sheetData>
    <row r="6" spans="2:15" ht="22.5" customHeight="1" x14ac:dyDescent="0.15">
      <c r="B6" s="97" t="s">
        <v>156</v>
      </c>
      <c r="C6" s="98"/>
      <c r="D6" s="98"/>
      <c r="E6" s="98"/>
      <c r="F6" s="98"/>
    </row>
    <row r="8" spans="2:15" ht="13.15" customHeight="1" x14ac:dyDescent="0.15">
      <c r="B8" s="2" t="s">
        <v>7</v>
      </c>
      <c r="C8" s="124"/>
      <c r="D8" s="124"/>
      <c r="E8" s="124"/>
      <c r="F8" s="124"/>
      <c r="G8" s="124"/>
      <c r="H8" s="124"/>
      <c r="I8" s="124"/>
      <c r="J8" s="124"/>
      <c r="K8" s="3"/>
    </row>
    <row r="9" spans="2:15" ht="13.15" customHeight="1" x14ac:dyDescent="0.15">
      <c r="B9" s="118" t="s">
        <v>8</v>
      </c>
      <c r="C9" s="2" t="s">
        <v>9</v>
      </c>
      <c r="D9" s="124"/>
      <c r="E9" s="125"/>
      <c r="F9" s="125"/>
      <c r="G9" s="125"/>
      <c r="H9" s="125"/>
      <c r="I9" s="125"/>
      <c r="J9" s="125"/>
      <c r="K9" s="5"/>
      <c r="L9" s="6"/>
      <c r="O9" s="6"/>
    </row>
    <row r="10" spans="2:15" ht="13.15" customHeight="1" x14ac:dyDescent="0.15">
      <c r="B10" s="119"/>
      <c r="C10" s="2" t="s">
        <v>10</v>
      </c>
      <c r="D10" s="126"/>
      <c r="E10" s="127"/>
      <c r="F10" s="128"/>
      <c r="G10" s="2" t="s">
        <v>11</v>
      </c>
      <c r="H10" s="126"/>
      <c r="I10" s="127"/>
      <c r="J10" s="128"/>
      <c r="K10" s="9"/>
      <c r="L10" s="6"/>
      <c r="O10" s="6"/>
    </row>
    <row r="11" spans="2:15" ht="13.15" customHeight="1" x14ac:dyDescent="0.15">
      <c r="B11" s="120"/>
      <c r="C11" s="2" t="s">
        <v>95</v>
      </c>
      <c r="D11" s="10"/>
      <c r="E11" s="11" t="s">
        <v>96</v>
      </c>
      <c r="F11" s="7"/>
      <c r="G11" s="12"/>
      <c r="H11" s="7"/>
      <c r="I11" s="7"/>
      <c r="J11" s="8"/>
      <c r="K11" s="9"/>
      <c r="L11" s="6"/>
      <c r="N11" s="13"/>
      <c r="O11" s="14" t="s">
        <v>111</v>
      </c>
    </row>
    <row r="12" spans="2:15" ht="15" customHeight="1" x14ac:dyDescent="0.15">
      <c r="B12" s="15" t="s">
        <v>33</v>
      </c>
      <c r="C12" s="121"/>
      <c r="D12" s="122"/>
      <c r="E12" s="122"/>
      <c r="F12" s="122"/>
      <c r="G12" s="122"/>
      <c r="H12" s="122"/>
      <c r="I12" s="122"/>
      <c r="J12" s="123"/>
      <c r="K12" s="9"/>
      <c r="L12" s="6"/>
      <c r="N12" s="99"/>
      <c r="O12" s="16" t="s">
        <v>112</v>
      </c>
    </row>
    <row r="13" spans="2:15" ht="13.15" customHeight="1" x14ac:dyDescent="0.15">
      <c r="B13" s="17"/>
      <c r="C13" s="18"/>
      <c r="D13" s="19"/>
      <c r="E13" s="19"/>
      <c r="F13" s="19"/>
      <c r="G13" s="19"/>
      <c r="H13" s="19"/>
      <c r="I13" s="19"/>
      <c r="J13" s="19"/>
      <c r="K13" s="20"/>
      <c r="L13" s="20"/>
      <c r="M13" s="20"/>
      <c r="N13" s="20"/>
    </row>
    <row r="14" spans="2:15" ht="13.15" customHeight="1" x14ac:dyDescent="0.15">
      <c r="B14" s="21" t="s">
        <v>35</v>
      </c>
      <c r="C14" s="22"/>
      <c r="D14" s="23"/>
      <c r="E14" s="23"/>
      <c r="F14" s="23"/>
      <c r="G14" s="23"/>
      <c r="H14" s="23"/>
      <c r="I14" s="23"/>
      <c r="J14" s="23"/>
      <c r="K14" s="20"/>
      <c r="L14" s="20"/>
      <c r="M14" s="20"/>
      <c r="N14" s="20"/>
    </row>
    <row r="15" spans="2:15" ht="13.15" customHeight="1" x14ac:dyDescent="0.15">
      <c r="B15" s="21"/>
      <c r="C15" s="24" t="s">
        <v>12</v>
      </c>
      <c r="D15" s="24" t="s">
        <v>13</v>
      </c>
      <c r="E15" s="24" t="s">
        <v>14</v>
      </c>
      <c r="F15" s="24" t="s">
        <v>15</v>
      </c>
      <c r="G15" s="24" t="s">
        <v>16</v>
      </c>
      <c r="H15" s="24" t="s">
        <v>17</v>
      </c>
      <c r="I15" s="24" t="s">
        <v>18</v>
      </c>
      <c r="J15" s="24" t="s">
        <v>19</v>
      </c>
      <c r="K15" s="24" t="s">
        <v>20</v>
      </c>
      <c r="L15" s="24" t="s">
        <v>21</v>
      </c>
      <c r="M15" s="24" t="s">
        <v>22</v>
      </c>
      <c r="N15" s="24" t="s">
        <v>23</v>
      </c>
    </row>
    <row r="16" spans="2:15" ht="13.15" customHeight="1" x14ac:dyDescent="0.15">
      <c r="B16" s="25" t="s">
        <v>36</v>
      </c>
      <c r="C16" s="26"/>
      <c r="D16" s="26"/>
      <c r="E16" s="26"/>
      <c r="F16" s="26"/>
      <c r="G16" s="26"/>
      <c r="H16" s="26"/>
      <c r="I16" s="26"/>
      <c r="J16" s="26"/>
      <c r="K16" s="26"/>
      <c r="L16" s="26"/>
      <c r="M16" s="26"/>
      <c r="N16" s="26"/>
    </row>
    <row r="17" spans="2:17" ht="13.15" customHeight="1" x14ac:dyDescent="0.15">
      <c r="B17" s="25" t="s">
        <v>37</v>
      </c>
      <c r="C17" s="26"/>
      <c r="D17" s="26"/>
      <c r="E17" s="26"/>
      <c r="F17" s="26"/>
      <c r="G17" s="26"/>
      <c r="H17" s="26"/>
      <c r="I17" s="26"/>
      <c r="J17" s="26"/>
      <c r="K17" s="26"/>
      <c r="L17" s="26"/>
      <c r="M17" s="26"/>
      <c r="N17" s="26"/>
    </row>
    <row r="18" spans="2:17" ht="13.15" customHeight="1" x14ac:dyDescent="0.15">
      <c r="B18" s="25" t="s">
        <v>40</v>
      </c>
      <c r="C18" s="26"/>
      <c r="D18" s="26"/>
      <c r="E18" s="26"/>
      <c r="F18" s="26"/>
      <c r="G18" s="26"/>
      <c r="H18" s="26"/>
      <c r="I18" s="26"/>
      <c r="J18" s="26"/>
      <c r="K18" s="26"/>
      <c r="L18" s="26"/>
      <c r="M18" s="26"/>
      <c r="N18" s="26"/>
    </row>
    <row r="19" spans="2:17" ht="13.15" customHeight="1" x14ac:dyDescent="0.15">
      <c r="B19" s="25" t="s">
        <v>38</v>
      </c>
      <c r="C19" s="26"/>
      <c r="D19" s="26"/>
      <c r="E19" s="26"/>
      <c r="F19" s="26"/>
      <c r="G19" s="26"/>
      <c r="H19" s="26"/>
      <c r="I19" s="26"/>
      <c r="J19" s="26"/>
      <c r="K19" s="26"/>
      <c r="L19" s="26"/>
      <c r="M19" s="26"/>
      <c r="N19" s="26"/>
    </row>
    <row r="20" spans="2:17" ht="13.15" customHeight="1" x14ac:dyDescent="0.15">
      <c r="B20" s="25" t="s">
        <v>39</v>
      </c>
      <c r="C20" s="100">
        <f>ROUND((C19*4.186),1)</f>
        <v>0</v>
      </c>
      <c r="D20" s="100">
        <f t="shared" ref="D20:N20" si="0">ROUND((D19*4.186),1)</f>
        <v>0</v>
      </c>
      <c r="E20" s="100">
        <f t="shared" si="0"/>
        <v>0</v>
      </c>
      <c r="F20" s="100">
        <f t="shared" si="0"/>
        <v>0</v>
      </c>
      <c r="G20" s="100">
        <f t="shared" si="0"/>
        <v>0</v>
      </c>
      <c r="H20" s="100">
        <f t="shared" si="0"/>
        <v>0</v>
      </c>
      <c r="I20" s="100">
        <f t="shared" si="0"/>
        <v>0</v>
      </c>
      <c r="J20" s="100">
        <f t="shared" si="0"/>
        <v>0</v>
      </c>
      <c r="K20" s="100">
        <f t="shared" si="0"/>
        <v>0</v>
      </c>
      <c r="L20" s="100">
        <f t="shared" si="0"/>
        <v>0</v>
      </c>
      <c r="M20" s="100">
        <f t="shared" si="0"/>
        <v>0</v>
      </c>
      <c r="N20" s="100">
        <f t="shared" si="0"/>
        <v>0</v>
      </c>
      <c r="O20" s="27"/>
    </row>
    <row r="21" spans="2:17" ht="13.15" customHeight="1" x14ac:dyDescent="0.15">
      <c r="B21" s="25" t="s">
        <v>41</v>
      </c>
      <c r="C21" s="101">
        <f>ROUND((C16*(C18-C20)),0)</f>
        <v>0</v>
      </c>
      <c r="D21" s="101">
        <f t="shared" ref="D21:N21" si="1">ROUND((D16*(D18-D20)),0)</f>
        <v>0</v>
      </c>
      <c r="E21" s="101">
        <f t="shared" si="1"/>
        <v>0</v>
      </c>
      <c r="F21" s="101">
        <f t="shared" si="1"/>
        <v>0</v>
      </c>
      <c r="G21" s="101">
        <f t="shared" si="1"/>
        <v>0</v>
      </c>
      <c r="H21" s="101">
        <f t="shared" si="1"/>
        <v>0</v>
      </c>
      <c r="I21" s="101">
        <f t="shared" si="1"/>
        <v>0</v>
      </c>
      <c r="J21" s="101">
        <f t="shared" si="1"/>
        <v>0</v>
      </c>
      <c r="K21" s="101">
        <f t="shared" si="1"/>
        <v>0</v>
      </c>
      <c r="L21" s="101">
        <f t="shared" si="1"/>
        <v>0</v>
      </c>
      <c r="M21" s="101">
        <f t="shared" si="1"/>
        <v>0</v>
      </c>
      <c r="N21" s="101">
        <f t="shared" si="1"/>
        <v>0</v>
      </c>
      <c r="O21" s="28"/>
    </row>
    <row r="22" spans="2:17" ht="13.15" customHeight="1" x14ac:dyDescent="0.15">
      <c r="B22" s="25" t="s">
        <v>42</v>
      </c>
      <c r="C22" s="26"/>
      <c r="D22" s="26"/>
      <c r="E22" s="26"/>
      <c r="F22" s="26"/>
      <c r="G22" s="26"/>
      <c r="H22" s="26"/>
      <c r="I22" s="26"/>
      <c r="J22" s="26"/>
      <c r="K22" s="26"/>
      <c r="L22" s="26"/>
      <c r="M22" s="26"/>
      <c r="N22" s="26"/>
    </row>
    <row r="23" spans="2:17" ht="13.15" customHeight="1" x14ac:dyDescent="0.15">
      <c r="B23" s="25" t="s">
        <v>43</v>
      </c>
      <c r="C23" s="29"/>
      <c r="D23" s="29"/>
      <c r="E23" s="29"/>
      <c r="F23" s="29"/>
      <c r="G23" s="29"/>
      <c r="H23" s="29"/>
      <c r="I23" s="29"/>
      <c r="J23" s="29"/>
      <c r="K23" s="29"/>
      <c r="L23" s="29"/>
      <c r="M23" s="29"/>
      <c r="N23" s="29"/>
      <c r="O23" s="30" t="s">
        <v>45</v>
      </c>
    </row>
    <row r="24" spans="2:17" ht="13.15" customHeight="1" x14ac:dyDescent="0.15">
      <c r="B24" s="25" t="s">
        <v>44</v>
      </c>
      <c r="C24" s="101">
        <f>ROUND((C21*C22*C23),0)</f>
        <v>0</v>
      </c>
      <c r="D24" s="101">
        <f t="shared" ref="D24:N24" si="2">ROUND((D21*D22*D23),0)</f>
        <v>0</v>
      </c>
      <c r="E24" s="101">
        <f t="shared" si="2"/>
        <v>0</v>
      </c>
      <c r="F24" s="101">
        <f t="shared" si="2"/>
        <v>0</v>
      </c>
      <c r="G24" s="101">
        <f t="shared" si="2"/>
        <v>0</v>
      </c>
      <c r="H24" s="101">
        <f t="shared" si="2"/>
        <v>0</v>
      </c>
      <c r="I24" s="101">
        <f t="shared" si="2"/>
        <v>0</v>
      </c>
      <c r="J24" s="101">
        <f t="shared" si="2"/>
        <v>0</v>
      </c>
      <c r="K24" s="101">
        <f t="shared" si="2"/>
        <v>0</v>
      </c>
      <c r="L24" s="101">
        <f t="shared" si="2"/>
        <v>0</v>
      </c>
      <c r="M24" s="101">
        <f t="shared" si="2"/>
        <v>0</v>
      </c>
      <c r="N24" s="101">
        <f t="shared" si="2"/>
        <v>0</v>
      </c>
      <c r="O24" s="102">
        <f>SUM(C24:N24)</f>
        <v>0</v>
      </c>
    </row>
    <row r="25" spans="2:17" ht="13.15" customHeight="1" x14ac:dyDescent="0.15">
      <c r="B25" s="31"/>
      <c r="C25" s="32"/>
      <c r="D25" s="32"/>
      <c r="E25" s="32"/>
      <c r="F25" s="32"/>
      <c r="G25" s="32"/>
      <c r="H25" s="32"/>
      <c r="I25" s="32"/>
      <c r="J25" s="32"/>
      <c r="K25" s="33"/>
      <c r="L25" s="33"/>
      <c r="M25" s="33"/>
      <c r="N25" s="33"/>
    </row>
    <row r="26" spans="2:17" ht="13.15" customHeight="1" x14ac:dyDescent="0.15">
      <c r="B26" s="34" t="s">
        <v>148</v>
      </c>
      <c r="C26" s="22"/>
      <c r="D26" s="23"/>
      <c r="E26" s="23"/>
      <c r="F26" s="23"/>
      <c r="G26" s="23"/>
      <c r="H26" s="35"/>
      <c r="I26" s="35"/>
      <c r="J26" s="35"/>
      <c r="K26" s="20"/>
      <c r="L26" s="20"/>
      <c r="M26" s="20"/>
      <c r="N26" s="20"/>
    </row>
    <row r="27" spans="2:17" ht="13.15" customHeight="1" x14ac:dyDescent="0.15">
      <c r="B27" s="140" t="s">
        <v>149</v>
      </c>
      <c r="C27" s="136" t="s">
        <v>47</v>
      </c>
      <c r="D27" s="135"/>
      <c r="E27" s="133"/>
      <c r="F27" s="134"/>
      <c r="G27" s="135"/>
      <c r="H27" s="144"/>
      <c r="I27" s="145"/>
      <c r="J27" s="129"/>
      <c r="K27" s="130"/>
    </row>
    <row r="28" spans="2:17" ht="13.15" customHeight="1" x14ac:dyDescent="0.15">
      <c r="B28" s="141"/>
      <c r="C28" s="131" t="s">
        <v>53</v>
      </c>
      <c r="D28" s="132"/>
      <c r="E28" s="133"/>
      <c r="F28" s="134"/>
      <c r="G28" s="135"/>
      <c r="H28" s="38"/>
      <c r="I28" s="39"/>
      <c r="J28" s="40"/>
      <c r="K28" s="41"/>
    </row>
    <row r="29" spans="2:17" ht="13.15" customHeight="1" x14ac:dyDescent="0.15">
      <c r="B29" s="142"/>
      <c r="C29" s="136" t="s">
        <v>48</v>
      </c>
      <c r="D29" s="135"/>
      <c r="E29" s="42"/>
      <c r="F29" s="43" t="s">
        <v>50</v>
      </c>
      <c r="G29" s="43"/>
      <c r="H29" s="11" t="s">
        <v>56</v>
      </c>
      <c r="I29" s="44"/>
      <c r="J29" s="137"/>
      <c r="K29" s="135"/>
    </row>
    <row r="30" spans="2:17" ht="13.15" customHeight="1" x14ac:dyDescent="0.15">
      <c r="B30" s="142"/>
      <c r="C30" s="136" t="s">
        <v>49</v>
      </c>
      <c r="D30" s="135"/>
      <c r="E30" s="42"/>
      <c r="F30" s="45" t="s">
        <v>51</v>
      </c>
      <c r="G30" s="45"/>
      <c r="H30" s="138" t="s">
        <v>57</v>
      </c>
      <c r="I30" s="139"/>
      <c r="J30" s="161"/>
      <c r="K30" s="162"/>
      <c r="L30" s="46"/>
      <c r="M30" s="47"/>
      <c r="Q30" s="48" t="s">
        <v>115</v>
      </c>
    </row>
    <row r="31" spans="2:17" ht="13.15" customHeight="1" x14ac:dyDescent="0.15">
      <c r="B31" s="143"/>
      <c r="C31" s="138" t="s">
        <v>54</v>
      </c>
      <c r="D31" s="139"/>
      <c r="E31" s="49"/>
      <c r="F31" s="1" t="s">
        <v>55</v>
      </c>
      <c r="H31" s="138" t="s">
        <v>110</v>
      </c>
      <c r="I31" s="139"/>
      <c r="J31" s="137"/>
      <c r="K31" s="150"/>
      <c r="L31" s="151"/>
      <c r="M31" s="151"/>
      <c r="N31" s="139"/>
    </row>
    <row r="32" spans="2:17" ht="13.15" customHeight="1" x14ac:dyDescent="0.15">
      <c r="B32" s="6"/>
      <c r="C32" s="138" t="s">
        <v>61</v>
      </c>
      <c r="D32" s="139"/>
      <c r="E32" s="50"/>
      <c r="F32" s="51"/>
      <c r="G32" s="51"/>
      <c r="H32" s="52"/>
      <c r="I32" s="53"/>
      <c r="J32" s="54"/>
      <c r="K32" s="55"/>
      <c r="Q32" s="56" t="s">
        <v>124</v>
      </c>
    </row>
    <row r="33" spans="2:18" ht="13.15" customHeight="1" x14ac:dyDescent="0.15">
      <c r="B33" s="27"/>
      <c r="C33" s="152"/>
      <c r="D33" s="153"/>
      <c r="E33" s="57"/>
      <c r="F33" s="27"/>
      <c r="G33" s="154"/>
      <c r="H33" s="155"/>
      <c r="I33" s="58"/>
      <c r="J33" s="154"/>
      <c r="K33" s="157"/>
      <c r="L33" s="59"/>
      <c r="M33" s="27"/>
      <c r="N33" s="27"/>
    </row>
    <row r="34" spans="2:18" ht="13.15" customHeight="1" x14ac:dyDescent="0.15">
      <c r="B34" s="27"/>
      <c r="C34" s="24" t="s">
        <v>12</v>
      </c>
      <c r="D34" s="24" t="s">
        <v>13</v>
      </c>
      <c r="E34" s="24" t="s">
        <v>14</v>
      </c>
      <c r="F34" s="24" t="s">
        <v>15</v>
      </c>
      <c r="G34" s="24" t="s">
        <v>16</v>
      </c>
      <c r="H34" s="24" t="s">
        <v>17</v>
      </c>
      <c r="I34" s="24" t="s">
        <v>18</v>
      </c>
      <c r="J34" s="24" t="s">
        <v>19</v>
      </c>
      <c r="K34" s="24" t="s">
        <v>20</v>
      </c>
      <c r="L34" s="24" t="s">
        <v>21</v>
      </c>
      <c r="M34" s="24" t="s">
        <v>22</v>
      </c>
      <c r="N34" s="24" t="s">
        <v>23</v>
      </c>
      <c r="O34" s="60" t="s">
        <v>24</v>
      </c>
    </row>
    <row r="35" spans="2:18" ht="13.15" customHeight="1" x14ac:dyDescent="0.15">
      <c r="B35" s="4" t="s">
        <v>138</v>
      </c>
      <c r="C35" s="101" t="e">
        <f>ROUND((C24/($E$30/100*$J$30/1000)),0)</f>
        <v>#DIV/0!</v>
      </c>
      <c r="D35" s="101" t="e">
        <f t="shared" ref="D35:N35" si="3">ROUND((D24/($E$30/100*$J$30/1000)),0)</f>
        <v>#DIV/0!</v>
      </c>
      <c r="E35" s="101" t="e">
        <f t="shared" si="3"/>
        <v>#DIV/0!</v>
      </c>
      <c r="F35" s="101" t="e">
        <f t="shared" si="3"/>
        <v>#DIV/0!</v>
      </c>
      <c r="G35" s="101" t="e">
        <f t="shared" si="3"/>
        <v>#DIV/0!</v>
      </c>
      <c r="H35" s="101" t="e">
        <f t="shared" si="3"/>
        <v>#DIV/0!</v>
      </c>
      <c r="I35" s="101" t="e">
        <f t="shared" si="3"/>
        <v>#DIV/0!</v>
      </c>
      <c r="J35" s="101" t="e">
        <f t="shared" si="3"/>
        <v>#DIV/0!</v>
      </c>
      <c r="K35" s="101" t="e">
        <f t="shared" si="3"/>
        <v>#DIV/0!</v>
      </c>
      <c r="L35" s="101" t="e">
        <f t="shared" si="3"/>
        <v>#DIV/0!</v>
      </c>
      <c r="M35" s="101" t="e">
        <f t="shared" si="3"/>
        <v>#DIV/0!</v>
      </c>
      <c r="N35" s="101" t="e">
        <f t="shared" si="3"/>
        <v>#DIV/0!</v>
      </c>
      <c r="O35" s="102" t="e">
        <f>SUM(C35:N35)</f>
        <v>#DIV/0!</v>
      </c>
      <c r="P35" s="61" t="s">
        <v>85</v>
      </c>
      <c r="Q35" s="48" t="s">
        <v>115</v>
      </c>
    </row>
    <row r="36" spans="2:18" ht="13.15" customHeight="1" x14ac:dyDescent="0.15">
      <c r="B36" s="4" t="s">
        <v>139</v>
      </c>
      <c r="C36" s="103" t="e">
        <f>ROUND(((C16/($E$29*$E$32))*$E$31*$E$32*C22*C23/1000),2)</f>
        <v>#DIV/0!</v>
      </c>
      <c r="D36" s="103" t="e">
        <f t="shared" ref="D36:N36" si="4">ROUND(((D16/($E$29*$E$32))*$E$31*$E$32*D22*D23/1000),2)</f>
        <v>#DIV/0!</v>
      </c>
      <c r="E36" s="103" t="e">
        <f t="shared" si="4"/>
        <v>#DIV/0!</v>
      </c>
      <c r="F36" s="103" t="e">
        <f t="shared" si="4"/>
        <v>#DIV/0!</v>
      </c>
      <c r="G36" s="103" t="e">
        <f t="shared" si="4"/>
        <v>#DIV/0!</v>
      </c>
      <c r="H36" s="103" t="e">
        <f t="shared" si="4"/>
        <v>#DIV/0!</v>
      </c>
      <c r="I36" s="103" t="e">
        <f t="shared" si="4"/>
        <v>#DIV/0!</v>
      </c>
      <c r="J36" s="103" t="e">
        <f t="shared" si="4"/>
        <v>#DIV/0!</v>
      </c>
      <c r="K36" s="103" t="e">
        <f t="shared" si="4"/>
        <v>#DIV/0!</v>
      </c>
      <c r="L36" s="103" t="e">
        <f t="shared" si="4"/>
        <v>#DIV/0!</v>
      </c>
      <c r="M36" s="103" t="e">
        <f t="shared" si="4"/>
        <v>#DIV/0!</v>
      </c>
      <c r="N36" s="103" t="e">
        <f t="shared" si="4"/>
        <v>#DIV/0!</v>
      </c>
      <c r="O36" s="104" t="e">
        <f>SUM(C36:N36)</f>
        <v>#DIV/0!</v>
      </c>
      <c r="P36" s="1" t="s">
        <v>86</v>
      </c>
    </row>
    <row r="37" spans="2:18" ht="13.15" customHeight="1" x14ac:dyDescent="0.15">
      <c r="B37" s="31"/>
      <c r="C37" s="1" t="s">
        <v>94</v>
      </c>
      <c r="D37" s="32"/>
      <c r="E37" s="32"/>
      <c r="F37" s="32"/>
      <c r="G37" s="32"/>
      <c r="H37" s="32"/>
      <c r="I37" s="32"/>
      <c r="J37" s="32"/>
      <c r="K37" s="32"/>
      <c r="L37" s="32"/>
      <c r="M37" s="32"/>
      <c r="N37" s="32"/>
      <c r="O37" s="62"/>
    </row>
    <row r="38" spans="2:18" ht="13.15" customHeight="1" x14ac:dyDescent="0.15">
      <c r="B38" s="63" t="s">
        <v>64</v>
      </c>
      <c r="C38" s="33"/>
      <c r="D38" s="33"/>
      <c r="E38" s="33"/>
      <c r="F38" s="33"/>
      <c r="G38" s="33"/>
      <c r="H38" s="33"/>
      <c r="I38" s="33"/>
      <c r="J38" s="33"/>
      <c r="K38" s="33"/>
      <c r="L38" s="33"/>
      <c r="M38" s="33"/>
      <c r="N38" s="33"/>
    </row>
    <row r="39" spans="2:18" ht="13.15" customHeight="1" x14ac:dyDescent="0.15">
      <c r="B39" s="140" t="s">
        <v>65</v>
      </c>
      <c r="C39" s="136" t="s">
        <v>47</v>
      </c>
      <c r="D39" s="135"/>
      <c r="E39" s="133"/>
      <c r="F39" s="134"/>
      <c r="G39" s="135"/>
      <c r="H39" s="144"/>
      <c r="I39" s="145"/>
      <c r="J39" s="129"/>
      <c r="K39" s="130"/>
    </row>
    <row r="40" spans="2:18" ht="13.15" customHeight="1" x14ac:dyDescent="0.15">
      <c r="B40" s="141"/>
      <c r="C40" s="131" t="s">
        <v>53</v>
      </c>
      <c r="D40" s="132"/>
      <c r="E40" s="133"/>
      <c r="F40" s="134"/>
      <c r="G40" s="135"/>
      <c r="H40" s="38"/>
      <c r="I40" s="39"/>
      <c r="J40" s="40"/>
      <c r="K40" s="41"/>
    </row>
    <row r="41" spans="2:18" ht="13.15" customHeight="1" x14ac:dyDescent="0.15">
      <c r="B41" s="142"/>
      <c r="C41" s="136" t="s">
        <v>48</v>
      </c>
      <c r="D41" s="135"/>
      <c r="E41" s="42"/>
      <c r="F41" s="43" t="s">
        <v>50</v>
      </c>
      <c r="G41" s="43"/>
      <c r="H41" s="11" t="s">
        <v>56</v>
      </c>
      <c r="I41" s="44"/>
      <c r="J41" s="137"/>
      <c r="K41" s="135"/>
    </row>
    <row r="42" spans="2:18" ht="13.15" customHeight="1" x14ac:dyDescent="0.15">
      <c r="B42" s="142"/>
      <c r="C42" s="136" t="s">
        <v>49</v>
      </c>
      <c r="D42" s="135"/>
      <c r="E42" s="42"/>
      <c r="F42" s="45" t="s">
        <v>51</v>
      </c>
      <c r="G42" s="45"/>
      <c r="H42" s="138" t="s">
        <v>57</v>
      </c>
      <c r="I42" s="139"/>
      <c r="J42" s="163"/>
      <c r="K42" s="164"/>
      <c r="L42" s="64"/>
      <c r="M42" s="159"/>
      <c r="N42" s="160"/>
      <c r="Q42" s="48" t="s">
        <v>115</v>
      </c>
    </row>
    <row r="43" spans="2:18" ht="13.15" customHeight="1" x14ac:dyDescent="0.15">
      <c r="B43" s="143"/>
      <c r="C43" s="138" t="s">
        <v>54</v>
      </c>
      <c r="D43" s="139"/>
      <c r="E43" s="49"/>
      <c r="F43" s="1" t="s">
        <v>55</v>
      </c>
      <c r="H43" s="138" t="s">
        <v>110</v>
      </c>
      <c r="I43" s="139"/>
      <c r="J43" s="137"/>
      <c r="K43" s="150"/>
      <c r="L43" s="151"/>
      <c r="M43" s="151"/>
      <c r="N43" s="139"/>
    </row>
    <row r="44" spans="2:18" ht="13.15" customHeight="1" x14ac:dyDescent="0.15">
      <c r="B44" s="6"/>
      <c r="C44" s="138" t="s">
        <v>61</v>
      </c>
      <c r="D44" s="139"/>
      <c r="E44" s="50"/>
      <c r="F44" s="51"/>
      <c r="G44" s="51"/>
      <c r="H44" s="52"/>
      <c r="I44" s="53"/>
      <c r="J44" s="54"/>
      <c r="K44" s="55"/>
      <c r="Q44" s="56" t="s">
        <v>125</v>
      </c>
    </row>
    <row r="45" spans="2:18" ht="13.15" customHeight="1" x14ac:dyDescent="0.15">
      <c r="B45" s="27"/>
      <c r="C45" s="152"/>
      <c r="D45" s="153"/>
      <c r="E45" s="57"/>
      <c r="F45" s="27"/>
      <c r="G45" s="154"/>
      <c r="H45" s="155"/>
      <c r="I45" s="58"/>
      <c r="J45" s="154"/>
      <c r="K45" s="157"/>
      <c r="L45" s="59"/>
      <c r="M45" s="27"/>
      <c r="N45" s="27"/>
    </row>
    <row r="46" spans="2:18" ht="13.15" customHeight="1" x14ac:dyDescent="0.15">
      <c r="B46" s="27"/>
      <c r="C46" s="24" t="s">
        <v>12</v>
      </c>
      <c r="D46" s="24" t="s">
        <v>13</v>
      </c>
      <c r="E46" s="24" t="s">
        <v>14</v>
      </c>
      <c r="F46" s="24" t="s">
        <v>15</v>
      </c>
      <c r="G46" s="24" t="s">
        <v>16</v>
      </c>
      <c r="H46" s="24" t="s">
        <v>17</v>
      </c>
      <c r="I46" s="24" t="s">
        <v>18</v>
      </c>
      <c r="J46" s="24" t="s">
        <v>19</v>
      </c>
      <c r="K46" s="24" t="s">
        <v>20</v>
      </c>
      <c r="L46" s="24" t="s">
        <v>21</v>
      </c>
      <c r="M46" s="24" t="s">
        <v>22</v>
      </c>
      <c r="N46" s="24" t="s">
        <v>23</v>
      </c>
      <c r="O46" s="60" t="s">
        <v>24</v>
      </c>
    </row>
    <row r="47" spans="2:18" ht="13.15" customHeight="1" x14ac:dyDescent="0.15">
      <c r="B47" s="4" t="s">
        <v>138</v>
      </c>
      <c r="C47" s="105" t="e">
        <f>C24/(E42/100*J42/1000)</f>
        <v>#DIV/0!</v>
      </c>
      <c r="D47" s="105" t="e">
        <f>D24/(E42/100*J42/1000)</f>
        <v>#DIV/0!</v>
      </c>
      <c r="E47" s="105" t="e">
        <f>E24/(E42/100*J42/1000)</f>
        <v>#DIV/0!</v>
      </c>
      <c r="F47" s="105" t="e">
        <f>F24/(E42/100*J42/1000)</f>
        <v>#DIV/0!</v>
      </c>
      <c r="G47" s="105" t="e">
        <f>G24/(E42/100*J42/1000)</f>
        <v>#DIV/0!</v>
      </c>
      <c r="H47" s="105" t="e">
        <f>H24/(E42/100*J42/1000)</f>
        <v>#DIV/0!</v>
      </c>
      <c r="I47" s="105" t="e">
        <f>I24/(E42/100*J42/1000)</f>
        <v>#DIV/0!</v>
      </c>
      <c r="J47" s="105" t="e">
        <f>J24/(E42/100*J42/1000)</f>
        <v>#DIV/0!</v>
      </c>
      <c r="K47" s="105" t="e">
        <f>K24/(E42/100*J42/1000)</f>
        <v>#DIV/0!</v>
      </c>
      <c r="L47" s="105" t="e">
        <f>L24/(E42/100*J42/1000)</f>
        <v>#DIV/0!</v>
      </c>
      <c r="M47" s="105" t="e">
        <f>M24/(E42/100*J42/1000)</f>
        <v>#DIV/0!</v>
      </c>
      <c r="N47" s="105" t="e">
        <f>N24/(E42/100*J42/1000)</f>
        <v>#DIV/0!</v>
      </c>
      <c r="O47" s="106" t="e">
        <f>SUM(C47:N47)</f>
        <v>#DIV/0!</v>
      </c>
      <c r="P47" s="61" t="s">
        <v>84</v>
      </c>
      <c r="Q47" s="158" t="s">
        <v>114</v>
      </c>
      <c r="R47" s="158"/>
    </row>
    <row r="48" spans="2:18" ht="13.15" customHeight="1" x14ac:dyDescent="0.15">
      <c r="B48" s="4" t="s">
        <v>139</v>
      </c>
      <c r="C48" s="107" t="e">
        <f>ROUND(((C16/($E$41*$E$44))*$E$43*$E$44*C22*C23/1000),2)</f>
        <v>#DIV/0!</v>
      </c>
      <c r="D48" s="107" t="e">
        <f t="shared" ref="D48:N48" si="5">ROUND(((D16/($E$41*$E$44))*$E$43*$E$44*D22*D23/1000),2)</f>
        <v>#DIV/0!</v>
      </c>
      <c r="E48" s="107" t="e">
        <f t="shared" si="5"/>
        <v>#DIV/0!</v>
      </c>
      <c r="F48" s="107" t="e">
        <f t="shared" si="5"/>
        <v>#DIV/0!</v>
      </c>
      <c r="G48" s="107" t="e">
        <f t="shared" si="5"/>
        <v>#DIV/0!</v>
      </c>
      <c r="H48" s="107" t="e">
        <f t="shared" si="5"/>
        <v>#DIV/0!</v>
      </c>
      <c r="I48" s="107" t="e">
        <f t="shared" si="5"/>
        <v>#DIV/0!</v>
      </c>
      <c r="J48" s="107" t="e">
        <f t="shared" si="5"/>
        <v>#DIV/0!</v>
      </c>
      <c r="K48" s="107" t="e">
        <f t="shared" si="5"/>
        <v>#DIV/0!</v>
      </c>
      <c r="L48" s="107" t="e">
        <f t="shared" si="5"/>
        <v>#DIV/0!</v>
      </c>
      <c r="M48" s="107" t="e">
        <f t="shared" si="5"/>
        <v>#DIV/0!</v>
      </c>
      <c r="N48" s="107" t="e">
        <f t="shared" si="5"/>
        <v>#DIV/0!</v>
      </c>
      <c r="O48" s="108" t="e">
        <f>SUM(C48:N48)</f>
        <v>#DIV/0!</v>
      </c>
      <c r="P48" s="1" t="s">
        <v>86</v>
      </c>
    </row>
    <row r="49" spans="2:18" ht="13.15" customHeight="1" x14ac:dyDescent="0.15">
      <c r="C49" s="1" t="s">
        <v>94</v>
      </c>
    </row>
    <row r="51" spans="2:18" s="27" customFormat="1" ht="13.9" customHeight="1" x14ac:dyDescent="0.15">
      <c r="B51" s="65" t="s">
        <v>120</v>
      </c>
      <c r="C51" s="66"/>
      <c r="D51" s="66"/>
      <c r="E51" s="66"/>
      <c r="F51" s="66"/>
      <c r="G51" s="66"/>
      <c r="H51" s="66"/>
      <c r="I51" s="66"/>
      <c r="J51" s="66"/>
      <c r="K51" s="66"/>
      <c r="L51" s="66"/>
      <c r="M51" s="66"/>
      <c r="N51" s="66"/>
      <c r="O51" s="66"/>
      <c r="P51" s="66"/>
    </row>
    <row r="52" spans="2:18" ht="13.9" customHeight="1" x14ac:dyDescent="0.15">
      <c r="B52" s="67" t="s">
        <v>25</v>
      </c>
      <c r="C52" s="68" t="s">
        <v>0</v>
      </c>
      <c r="D52" s="68"/>
      <c r="E52" s="68"/>
      <c r="F52" s="68" t="s">
        <v>1</v>
      </c>
      <c r="G52" s="68"/>
      <c r="H52" s="68"/>
      <c r="I52" s="68"/>
      <c r="J52" s="68"/>
      <c r="K52" s="68"/>
      <c r="L52" s="68"/>
      <c r="M52" s="68"/>
      <c r="N52" s="68"/>
      <c r="O52" s="114" t="e">
        <f>ROUNDDOWN(O59-O67,0)</f>
        <v>#DIV/0!</v>
      </c>
    </row>
    <row r="53" spans="2:18" ht="13.9" customHeight="1" x14ac:dyDescent="0.15">
      <c r="B53" s="67"/>
      <c r="C53" s="68" t="s">
        <v>142</v>
      </c>
      <c r="D53" s="68"/>
      <c r="E53" s="68"/>
      <c r="F53" s="68"/>
      <c r="G53" s="68"/>
      <c r="H53" s="68"/>
      <c r="I53" s="68"/>
      <c r="J53" s="68"/>
      <c r="K53" s="68"/>
      <c r="L53" s="68"/>
      <c r="M53" s="68"/>
      <c r="N53" s="68"/>
      <c r="O53" s="68"/>
    </row>
    <row r="54" spans="2:18" ht="13.9" customHeight="1" x14ac:dyDescent="0.15">
      <c r="B54" s="67" t="s">
        <v>143</v>
      </c>
      <c r="C54" s="68" t="s">
        <v>2</v>
      </c>
      <c r="D54" s="68"/>
      <c r="E54" s="68"/>
      <c r="F54" s="68" t="s">
        <v>1</v>
      </c>
      <c r="G54" s="68"/>
      <c r="H54" s="68"/>
      <c r="I54" s="68"/>
      <c r="J54" s="68"/>
      <c r="K54" s="68"/>
      <c r="L54" s="68"/>
      <c r="M54" s="68"/>
      <c r="N54" s="68"/>
      <c r="O54" s="68"/>
    </row>
    <row r="55" spans="2:18" ht="13.9" customHeight="1" x14ac:dyDescent="0.15">
      <c r="B55" s="67" t="s">
        <v>28</v>
      </c>
      <c r="C55" s="68" t="s">
        <v>3</v>
      </c>
      <c r="D55" s="68"/>
      <c r="E55" s="68"/>
      <c r="F55" s="68" t="s">
        <v>1</v>
      </c>
      <c r="G55" s="68"/>
      <c r="H55" s="68"/>
      <c r="I55" s="68"/>
      <c r="J55" s="68"/>
      <c r="K55" s="68"/>
      <c r="L55" s="68"/>
      <c r="M55" s="68"/>
      <c r="N55" s="68"/>
      <c r="O55" s="68"/>
    </row>
    <row r="56" spans="2:18" ht="13.9" customHeight="1" x14ac:dyDescent="0.15">
      <c r="B56" s="68"/>
      <c r="C56" s="68"/>
      <c r="D56" s="68"/>
      <c r="E56" s="68"/>
      <c r="F56" s="68"/>
      <c r="G56" s="68"/>
      <c r="H56" s="68"/>
      <c r="I56" s="68"/>
      <c r="J56" s="68"/>
      <c r="K56" s="68"/>
      <c r="L56" s="68"/>
      <c r="M56" s="68"/>
      <c r="N56" s="68"/>
      <c r="O56" s="68"/>
    </row>
    <row r="57" spans="2:18" ht="13.9" customHeight="1" x14ac:dyDescent="0.15">
      <c r="B57" s="67"/>
      <c r="C57" s="68"/>
      <c r="D57" s="68"/>
      <c r="E57" s="68"/>
      <c r="F57" s="68"/>
      <c r="G57" s="68"/>
      <c r="H57" s="68"/>
      <c r="I57" s="68"/>
      <c r="J57" s="68"/>
      <c r="K57" s="68"/>
      <c r="L57" s="68"/>
      <c r="M57" s="68"/>
      <c r="N57" s="68"/>
      <c r="O57" s="68"/>
    </row>
    <row r="58" spans="2:18" ht="13.9" customHeight="1" x14ac:dyDescent="0.15">
      <c r="B58" s="65" t="s">
        <v>152</v>
      </c>
      <c r="C58" s="68"/>
      <c r="D58" s="69" t="s">
        <v>90</v>
      </c>
      <c r="E58" s="70"/>
      <c r="F58" s="70"/>
      <c r="G58" s="70"/>
      <c r="H58" s="71"/>
      <c r="I58" s="70" t="s">
        <v>77</v>
      </c>
      <c r="J58" s="70"/>
      <c r="K58" s="70" t="s">
        <v>78</v>
      </c>
      <c r="L58" s="70"/>
      <c r="M58" s="68"/>
      <c r="N58" s="68"/>
      <c r="O58" s="68"/>
    </row>
    <row r="59" spans="2:18" ht="13.9" customHeight="1" x14ac:dyDescent="0.15">
      <c r="B59" s="68"/>
      <c r="C59" s="68" t="s">
        <v>144</v>
      </c>
      <c r="D59" s="68"/>
      <c r="E59" s="68"/>
      <c r="F59" s="68" t="s">
        <v>1</v>
      </c>
      <c r="G59" s="68"/>
      <c r="H59" s="68"/>
      <c r="I59" s="68"/>
      <c r="J59" s="68"/>
      <c r="K59" s="68"/>
      <c r="L59" s="68"/>
      <c r="M59" s="68"/>
      <c r="N59" s="68"/>
      <c r="O59" s="115" t="e">
        <f>(O60*H61+O62*H63)</f>
        <v>#DIV/0!</v>
      </c>
    </row>
    <row r="60" spans="2:18" ht="13.9" customHeight="1" x14ac:dyDescent="0.15">
      <c r="B60" s="67" t="s">
        <v>145</v>
      </c>
      <c r="C60" s="68" t="s">
        <v>150</v>
      </c>
      <c r="D60" s="68"/>
      <c r="E60" s="68"/>
      <c r="F60" s="68"/>
      <c r="G60" s="68"/>
      <c r="H60" s="72"/>
      <c r="I60" s="68" t="s">
        <v>88</v>
      </c>
      <c r="J60" s="68"/>
      <c r="K60" s="68"/>
      <c r="L60" s="68"/>
      <c r="M60" s="68"/>
      <c r="N60" s="68"/>
      <c r="O60" s="115" t="e">
        <f>(O35/1000)</f>
        <v>#DIV/0!</v>
      </c>
      <c r="Q60" s="158" t="s">
        <v>114</v>
      </c>
      <c r="R60" s="158"/>
    </row>
    <row r="61" spans="2:18" ht="13.9" customHeight="1" x14ac:dyDescent="0.15">
      <c r="B61" s="67" t="s">
        <v>73</v>
      </c>
      <c r="C61" s="68" t="s">
        <v>70</v>
      </c>
      <c r="D61" s="68"/>
      <c r="E61" s="68"/>
      <c r="F61" s="73" t="s">
        <v>91</v>
      </c>
      <c r="G61" s="111">
        <f>H60</f>
        <v>0</v>
      </c>
      <c r="H61" s="74"/>
      <c r="I61" s="67" t="s">
        <v>109</v>
      </c>
      <c r="J61" s="156"/>
      <c r="K61" s="134"/>
      <c r="L61" s="134"/>
      <c r="M61" s="135"/>
      <c r="N61" s="68"/>
      <c r="O61" s="75"/>
    </row>
    <row r="62" spans="2:18" ht="13.9" customHeight="1" x14ac:dyDescent="0.15">
      <c r="B62" s="67" t="s">
        <v>146</v>
      </c>
      <c r="C62" s="68" t="s">
        <v>151</v>
      </c>
      <c r="D62" s="68"/>
      <c r="E62" s="68"/>
      <c r="F62" s="68"/>
      <c r="G62" s="68"/>
      <c r="H62" s="68" t="s">
        <v>29</v>
      </c>
      <c r="I62" s="68"/>
      <c r="J62" s="68"/>
      <c r="K62" s="68"/>
      <c r="L62" s="68"/>
      <c r="M62" s="68"/>
      <c r="N62" s="68"/>
      <c r="O62" s="114" t="e">
        <f>O36</f>
        <v>#DIV/0!</v>
      </c>
    </row>
    <row r="63" spans="2:18" ht="13.9" customHeight="1" x14ac:dyDescent="0.15">
      <c r="B63" s="67" t="s">
        <v>30</v>
      </c>
      <c r="C63" s="68" t="s">
        <v>5</v>
      </c>
      <c r="D63" s="68"/>
      <c r="E63" s="68"/>
      <c r="F63" s="68" t="s">
        <v>31</v>
      </c>
      <c r="G63" s="68"/>
      <c r="H63" s="74"/>
      <c r="I63" s="67" t="s">
        <v>109</v>
      </c>
      <c r="J63" s="156"/>
      <c r="K63" s="134"/>
      <c r="L63" s="134"/>
      <c r="M63" s="135"/>
      <c r="N63" s="67"/>
      <c r="O63" s="68"/>
    </row>
    <row r="64" spans="2:18" ht="13.9" customHeight="1" x14ac:dyDescent="0.15">
      <c r="B64" s="68"/>
      <c r="C64" s="68"/>
      <c r="D64" s="68"/>
      <c r="E64" s="68"/>
      <c r="F64" s="68"/>
      <c r="G64" s="68"/>
      <c r="H64" s="68"/>
      <c r="I64" s="68"/>
      <c r="J64" s="68"/>
      <c r="K64" s="68"/>
      <c r="L64" s="68"/>
      <c r="M64" s="68"/>
      <c r="N64" s="68"/>
      <c r="O64" s="68"/>
    </row>
    <row r="65" spans="2:16" ht="13.9" customHeight="1" x14ac:dyDescent="0.15">
      <c r="B65" s="68"/>
      <c r="C65" s="68"/>
      <c r="D65" s="68"/>
      <c r="E65" s="68"/>
      <c r="F65" s="68"/>
      <c r="G65" s="68"/>
      <c r="H65" s="68"/>
      <c r="I65" s="68"/>
      <c r="J65" s="68"/>
      <c r="K65" s="68"/>
      <c r="L65" s="68"/>
      <c r="M65" s="68"/>
      <c r="N65" s="68"/>
      <c r="O65" s="68"/>
    </row>
    <row r="66" spans="2:16" ht="13.9" customHeight="1" x14ac:dyDescent="0.15">
      <c r="B66" s="65" t="s">
        <v>6</v>
      </c>
      <c r="C66" s="68"/>
      <c r="D66" s="76" t="s">
        <v>90</v>
      </c>
      <c r="E66" s="70"/>
      <c r="F66" s="70"/>
      <c r="G66" s="70"/>
      <c r="H66" s="71"/>
      <c r="I66" s="70" t="s">
        <v>77</v>
      </c>
      <c r="J66" s="70"/>
      <c r="K66" s="70" t="s">
        <v>78</v>
      </c>
      <c r="L66" s="70"/>
      <c r="M66" s="68"/>
      <c r="N66" s="68"/>
      <c r="O66" s="68"/>
    </row>
    <row r="67" spans="2:16" ht="13.9" customHeight="1" x14ac:dyDescent="0.15">
      <c r="B67" s="68"/>
      <c r="C67" s="68" t="s">
        <v>81</v>
      </c>
      <c r="D67" s="68"/>
      <c r="E67" s="68"/>
      <c r="F67" s="68" t="s">
        <v>1</v>
      </c>
      <c r="G67" s="68"/>
      <c r="H67" s="68"/>
      <c r="I67" s="68"/>
      <c r="J67" s="68"/>
      <c r="K67" s="68"/>
      <c r="L67" s="68"/>
      <c r="M67" s="68"/>
      <c r="N67" s="68"/>
      <c r="O67" s="114" t="e">
        <f>(O68*H69+O70*H71)</f>
        <v>#DIV/0!</v>
      </c>
    </row>
    <row r="68" spans="2:16" ht="13.9" customHeight="1" x14ac:dyDescent="0.15">
      <c r="B68" s="67" t="s">
        <v>79</v>
      </c>
      <c r="C68" s="68" t="s">
        <v>72</v>
      </c>
      <c r="D68" s="68"/>
      <c r="E68" s="68"/>
      <c r="F68" s="68"/>
      <c r="G68" s="68"/>
      <c r="H68" s="72"/>
      <c r="I68" s="68" t="s">
        <v>88</v>
      </c>
      <c r="J68" s="68" t="s">
        <v>89</v>
      </c>
      <c r="K68" s="68"/>
      <c r="L68" s="68"/>
      <c r="M68" s="68"/>
      <c r="N68" s="68"/>
      <c r="O68" s="114" t="e">
        <f>(O47/1000)</f>
        <v>#DIV/0!</v>
      </c>
    </row>
    <row r="69" spans="2:16" ht="13.9" customHeight="1" x14ac:dyDescent="0.15">
      <c r="B69" s="67" t="s">
        <v>80</v>
      </c>
      <c r="C69" s="68" t="s">
        <v>70</v>
      </c>
      <c r="D69" s="68"/>
      <c r="E69" s="68"/>
      <c r="F69" s="73" t="s">
        <v>91</v>
      </c>
      <c r="G69" s="111">
        <f>H68</f>
        <v>0</v>
      </c>
      <c r="H69" s="74"/>
      <c r="I69" s="67" t="s">
        <v>109</v>
      </c>
      <c r="J69" s="156"/>
      <c r="K69" s="134"/>
      <c r="L69" s="134"/>
      <c r="M69" s="135"/>
      <c r="N69" s="68"/>
      <c r="O69" s="75"/>
    </row>
    <row r="70" spans="2:16" ht="13.9" customHeight="1" x14ac:dyDescent="0.15">
      <c r="B70" s="67" t="s">
        <v>82</v>
      </c>
      <c r="C70" s="68" t="s">
        <v>83</v>
      </c>
      <c r="D70" s="68"/>
      <c r="E70" s="68"/>
      <c r="F70" s="68"/>
      <c r="G70" s="68"/>
      <c r="H70" s="68" t="s">
        <v>29</v>
      </c>
      <c r="I70" s="68"/>
      <c r="J70" s="68"/>
      <c r="K70" s="68"/>
      <c r="L70" s="68"/>
      <c r="M70" s="68"/>
      <c r="N70" s="68"/>
      <c r="O70" s="114" t="e">
        <f>O48</f>
        <v>#DIV/0!</v>
      </c>
    </row>
    <row r="71" spans="2:16" ht="13.9" customHeight="1" x14ac:dyDescent="0.15">
      <c r="B71" s="67" t="s">
        <v>30</v>
      </c>
      <c r="C71" s="68" t="s">
        <v>5</v>
      </c>
      <c r="D71" s="68"/>
      <c r="E71" s="68"/>
      <c r="F71" s="68" t="s">
        <v>31</v>
      </c>
      <c r="G71" s="68"/>
      <c r="H71" s="74"/>
      <c r="I71" s="67" t="s">
        <v>109</v>
      </c>
      <c r="J71" s="156"/>
      <c r="K71" s="134"/>
      <c r="L71" s="134"/>
      <c r="M71" s="135"/>
      <c r="N71" s="67"/>
      <c r="O71" s="77"/>
      <c r="P71" s="68"/>
    </row>
    <row r="72" spans="2:16" ht="13.9" customHeight="1" x14ac:dyDescent="0.15">
      <c r="B72" s="67"/>
      <c r="C72" s="68"/>
      <c r="D72" s="68"/>
      <c r="E72" s="68"/>
      <c r="F72" s="68"/>
      <c r="G72" s="68"/>
      <c r="H72" s="78"/>
      <c r="I72" s="67"/>
      <c r="J72" s="37"/>
      <c r="K72" s="37"/>
      <c r="L72" s="37"/>
      <c r="M72" s="37"/>
      <c r="N72" s="67"/>
      <c r="O72" s="77"/>
      <c r="P72" s="68"/>
    </row>
    <row r="73" spans="2:16" ht="13.15" customHeight="1" x14ac:dyDescent="0.15">
      <c r="B73" s="67"/>
      <c r="C73" s="68"/>
      <c r="D73" s="68"/>
      <c r="E73" s="68"/>
      <c r="F73" s="68"/>
      <c r="G73" s="68"/>
      <c r="H73" s="78"/>
      <c r="I73" s="67"/>
      <c r="J73" s="37"/>
      <c r="K73" s="37"/>
      <c r="L73" s="37"/>
      <c r="M73" s="37"/>
      <c r="N73" s="67"/>
      <c r="O73" s="77"/>
      <c r="P73" s="68"/>
    </row>
    <row r="74" spans="2:16" ht="13.15" customHeight="1" x14ac:dyDescent="0.15">
      <c r="B74" s="65" t="s">
        <v>119</v>
      </c>
      <c r="C74" s="68"/>
      <c r="D74" s="68"/>
      <c r="E74" s="68"/>
      <c r="F74" s="68"/>
      <c r="G74" s="68"/>
      <c r="H74" s="78"/>
      <c r="I74" s="67"/>
      <c r="J74" s="37"/>
      <c r="K74" s="37"/>
      <c r="L74" s="37"/>
      <c r="M74" s="37"/>
      <c r="N74" s="67"/>
      <c r="O74" s="77"/>
      <c r="P74" s="68"/>
    </row>
    <row r="75" spans="2:16" ht="13.15" customHeight="1" x14ac:dyDescent="0.15">
      <c r="B75" s="68"/>
      <c r="C75" s="68"/>
      <c r="D75" s="68"/>
      <c r="E75" s="68"/>
      <c r="F75" s="68"/>
      <c r="G75" s="68"/>
      <c r="H75" s="68"/>
      <c r="I75" s="68"/>
      <c r="J75" s="68"/>
      <c r="K75" s="68"/>
      <c r="L75" s="68"/>
      <c r="M75" s="68"/>
      <c r="N75" s="68"/>
      <c r="O75" s="68"/>
      <c r="P75" s="68"/>
    </row>
    <row r="76" spans="2:16" ht="13.15" customHeight="1" x14ac:dyDescent="0.15">
      <c r="B76" s="68"/>
      <c r="C76" s="68"/>
      <c r="D76" s="68"/>
      <c r="E76" s="68"/>
      <c r="F76" s="68"/>
      <c r="G76" s="68"/>
      <c r="H76" s="68"/>
      <c r="I76" s="68"/>
      <c r="J76" s="68"/>
      <c r="K76" s="68"/>
      <c r="L76" s="68"/>
      <c r="M76" s="68"/>
      <c r="N76" s="68"/>
      <c r="O76" s="68"/>
      <c r="P76" s="68"/>
    </row>
    <row r="77" spans="2:16" ht="13.15" customHeight="1" x14ac:dyDescent="0.15">
      <c r="B77" s="79"/>
      <c r="C77" s="80"/>
      <c r="D77" s="80"/>
      <c r="E77" s="80"/>
      <c r="F77" s="80"/>
      <c r="G77" s="80"/>
      <c r="H77" s="80"/>
      <c r="I77" s="80"/>
      <c r="J77" s="80"/>
      <c r="K77" s="80"/>
      <c r="L77" s="80"/>
      <c r="M77" s="80"/>
      <c r="N77" s="80"/>
      <c r="O77" s="80"/>
      <c r="P77" s="68"/>
    </row>
    <row r="78" spans="2:16" ht="13.15" customHeight="1" x14ac:dyDescent="0.15">
      <c r="B78" s="80"/>
      <c r="C78" s="80"/>
      <c r="D78" s="80"/>
      <c r="E78" s="80"/>
      <c r="F78" s="80"/>
      <c r="G78" s="80"/>
      <c r="H78" s="80"/>
      <c r="I78" s="80"/>
      <c r="J78" s="80"/>
      <c r="K78" s="80"/>
      <c r="L78" s="80"/>
      <c r="M78" s="80"/>
      <c r="N78" s="80"/>
      <c r="O78" s="80"/>
      <c r="P78" s="68"/>
    </row>
    <row r="79" spans="2:16" ht="13.15" customHeight="1" x14ac:dyDescent="0.15">
      <c r="B79" s="81"/>
      <c r="C79" s="81"/>
      <c r="D79" s="81"/>
      <c r="E79" s="81"/>
      <c r="F79" s="81"/>
      <c r="G79" s="81"/>
      <c r="H79" s="81"/>
      <c r="I79" s="81"/>
      <c r="J79" s="81"/>
      <c r="K79" s="81"/>
      <c r="L79" s="81"/>
      <c r="M79" s="81"/>
      <c r="N79" s="81"/>
      <c r="O79" s="81"/>
      <c r="P79" s="68"/>
    </row>
    <row r="80" spans="2:16" ht="13.15" customHeight="1" x14ac:dyDescent="0.15">
      <c r="B80" s="82" t="s">
        <v>147</v>
      </c>
      <c r="C80" s="83"/>
      <c r="D80" s="84" t="s">
        <v>97</v>
      </c>
      <c r="M80" s="68"/>
      <c r="N80" s="68"/>
      <c r="O80" s="68"/>
      <c r="P80" s="68"/>
    </row>
    <row r="81" spans="2:17" ht="13.15" customHeight="1" x14ac:dyDescent="0.15">
      <c r="B81" s="85" t="s">
        <v>97</v>
      </c>
      <c r="C81" s="86"/>
      <c r="D81" s="86"/>
      <c r="E81" s="86"/>
      <c r="F81" s="86"/>
      <c r="G81" s="86"/>
      <c r="H81" s="86"/>
      <c r="I81" s="86"/>
      <c r="J81" s="86"/>
      <c r="K81" s="86"/>
      <c r="L81" s="86"/>
      <c r="M81" s="86"/>
      <c r="N81" s="86"/>
      <c r="O81" s="60" t="s">
        <v>106</v>
      </c>
      <c r="Q81" s="87" t="s">
        <v>118</v>
      </c>
    </row>
    <row r="82" spans="2:17" ht="13.15" customHeight="1" x14ac:dyDescent="0.15">
      <c r="B82" s="88" t="s">
        <v>107</v>
      </c>
      <c r="C82" s="89"/>
      <c r="D82" s="89"/>
      <c r="E82" s="89"/>
      <c r="F82" s="89"/>
      <c r="G82" s="89"/>
      <c r="H82" s="89"/>
      <c r="I82" s="89"/>
      <c r="J82" s="89"/>
      <c r="K82" s="89"/>
      <c r="L82" s="89"/>
      <c r="M82" s="89"/>
      <c r="N82" s="89"/>
      <c r="O82" s="90"/>
      <c r="P82" s="68"/>
    </row>
    <row r="83" spans="2:17" ht="13.15" customHeight="1" x14ac:dyDescent="0.15">
      <c r="B83" s="91" t="s">
        <v>108</v>
      </c>
      <c r="C83" s="112" t="e">
        <f>ROUNDDOWN(($O$52*C82/$O$24),0)</f>
        <v>#DIV/0!</v>
      </c>
      <c r="D83" s="112" t="e">
        <f t="shared" ref="D83:N83" si="6">ROUNDDOWN(($O$52*D82/$O$24),0)</f>
        <v>#DIV/0!</v>
      </c>
      <c r="E83" s="112" t="e">
        <f t="shared" si="6"/>
        <v>#DIV/0!</v>
      </c>
      <c r="F83" s="112" t="e">
        <f t="shared" si="6"/>
        <v>#DIV/0!</v>
      </c>
      <c r="G83" s="112" t="e">
        <f t="shared" si="6"/>
        <v>#DIV/0!</v>
      </c>
      <c r="H83" s="112" t="e">
        <f t="shared" si="6"/>
        <v>#DIV/0!</v>
      </c>
      <c r="I83" s="112" t="e">
        <f t="shared" si="6"/>
        <v>#DIV/0!</v>
      </c>
      <c r="J83" s="112" t="e">
        <f t="shared" si="6"/>
        <v>#DIV/0!</v>
      </c>
      <c r="K83" s="112" t="e">
        <f t="shared" si="6"/>
        <v>#DIV/0!</v>
      </c>
      <c r="L83" s="112" t="e">
        <f t="shared" si="6"/>
        <v>#DIV/0!</v>
      </c>
      <c r="M83" s="112" t="e">
        <f t="shared" si="6"/>
        <v>#DIV/0!</v>
      </c>
      <c r="N83" s="112" t="e">
        <f t="shared" si="6"/>
        <v>#DIV/0!</v>
      </c>
      <c r="O83" s="116" t="e">
        <f>SUM(C83:N83)</f>
        <v>#DIV/0!</v>
      </c>
      <c r="P83" s="68"/>
    </row>
    <row r="84" spans="2:17" ht="13.15" customHeight="1" x14ac:dyDescent="0.15">
      <c r="B84" s="68"/>
      <c r="C84" s="68"/>
      <c r="D84" s="68"/>
      <c r="E84" s="68"/>
      <c r="F84" s="68"/>
      <c r="G84" s="68"/>
      <c r="H84" s="68"/>
      <c r="I84" s="68"/>
      <c r="J84" s="68"/>
      <c r="P84" s="68"/>
    </row>
    <row r="85" spans="2:17" ht="13.15" customHeight="1" x14ac:dyDescent="0.15">
      <c r="D85" s="92"/>
      <c r="E85" s="67"/>
      <c r="I85" s="68"/>
      <c r="J85" s="68"/>
      <c r="O85" s="117" t="e">
        <f>ROUNDDOWN(O83/C80,0)</f>
        <v>#DIV/0!</v>
      </c>
      <c r="P85" s="93" t="s">
        <v>117</v>
      </c>
    </row>
    <row r="86" spans="2:17" ht="13.15" customHeight="1" x14ac:dyDescent="0.15">
      <c r="B86" s="68"/>
      <c r="C86" s="68"/>
      <c r="E86" s="68"/>
      <c r="F86" s="94"/>
      <c r="G86" s="68"/>
      <c r="I86" s="68"/>
      <c r="J86" s="68"/>
      <c r="K86" s="68"/>
      <c r="L86" s="68"/>
      <c r="M86" s="68"/>
      <c r="N86" s="68"/>
      <c r="O86" s="95" t="s">
        <v>116</v>
      </c>
      <c r="P86" s="68"/>
    </row>
    <row r="87" spans="2:17" ht="13.15" customHeight="1" x14ac:dyDescent="0.15">
      <c r="B87" s="68"/>
      <c r="C87" s="68"/>
      <c r="D87" s="68"/>
      <c r="E87" s="68"/>
      <c r="F87" s="68"/>
      <c r="G87" s="68"/>
      <c r="H87" s="68"/>
      <c r="I87" s="68"/>
      <c r="J87" s="68"/>
      <c r="K87" s="68"/>
      <c r="L87" s="68"/>
      <c r="M87" s="68"/>
      <c r="N87" s="68"/>
      <c r="O87" s="68"/>
      <c r="P87" s="68"/>
    </row>
  </sheetData>
  <sheetProtection algorithmName="SHA-512" hashValue="ybAhVAl9a6Lu8kbUjG7ZueEW9nE2sO/cdSMp/CpssScSzmRNQ4Ko1OaOvCssIxC3gMxGCjOL8oifKuPpo7l8Lg==" saltValue="PZSN9KqBdSaw+YeY6PXU4g==" spinCount="100000" sheet="1" objects="1" scenarios="1"/>
  <mergeCells count="51">
    <mergeCell ref="C12:J12"/>
    <mergeCell ref="C8:J8"/>
    <mergeCell ref="B9:B11"/>
    <mergeCell ref="D9:J9"/>
    <mergeCell ref="D10:F10"/>
    <mergeCell ref="H10:J10"/>
    <mergeCell ref="J27:K27"/>
    <mergeCell ref="C28:D28"/>
    <mergeCell ref="E28:G28"/>
    <mergeCell ref="C29:D29"/>
    <mergeCell ref="J29:K29"/>
    <mergeCell ref="B27:B31"/>
    <mergeCell ref="C27:D27"/>
    <mergeCell ref="E27:G27"/>
    <mergeCell ref="H27:I27"/>
    <mergeCell ref="C30:D30"/>
    <mergeCell ref="H30:I30"/>
    <mergeCell ref="J30:K30"/>
    <mergeCell ref="C31:D31"/>
    <mergeCell ref="H31:I31"/>
    <mergeCell ref="J31:N31"/>
    <mergeCell ref="M42:N42"/>
    <mergeCell ref="C33:D33"/>
    <mergeCell ref="G33:H33"/>
    <mergeCell ref="J33:K33"/>
    <mergeCell ref="C32:D32"/>
    <mergeCell ref="B39:B43"/>
    <mergeCell ref="C39:D39"/>
    <mergeCell ref="E39:G39"/>
    <mergeCell ref="H39:I39"/>
    <mergeCell ref="J39:K39"/>
    <mergeCell ref="C40:D40"/>
    <mergeCell ref="E40:G40"/>
    <mergeCell ref="C41:D41"/>
    <mergeCell ref="J41:K41"/>
    <mergeCell ref="C42:D42"/>
    <mergeCell ref="H42:I42"/>
    <mergeCell ref="J42:K42"/>
    <mergeCell ref="J71:M71"/>
    <mergeCell ref="C43:D43"/>
    <mergeCell ref="H43:I43"/>
    <mergeCell ref="J43:N43"/>
    <mergeCell ref="C44:D44"/>
    <mergeCell ref="C45:D45"/>
    <mergeCell ref="G45:H45"/>
    <mergeCell ref="J45:K45"/>
    <mergeCell ref="Q47:R47"/>
    <mergeCell ref="Q60:R60"/>
    <mergeCell ref="J61:M61"/>
    <mergeCell ref="J63:M63"/>
    <mergeCell ref="J69:M69"/>
  </mergeCells>
  <phoneticPr fontId="1"/>
  <pageMargins left="0.25" right="0.25" top="0.75" bottom="0.75" header="0.3" footer="0.3"/>
  <pageSetup paperSize="9" scale="85" fitToHeight="0" orientation="landscape" r:id="rId1"/>
  <rowBreaks count="1" manualBreakCount="1">
    <brk id="50"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AE3B-53C3-4B2A-A269-974CD8ABEFE5}">
  <sheetPr>
    <pageSetUpPr fitToPage="1"/>
  </sheetPr>
  <dimension ref="B1:I78"/>
  <sheetViews>
    <sheetView view="pageBreakPreview" zoomScaleNormal="100" zoomScaleSheetLayoutView="100" workbookViewId="0">
      <selection activeCell="B1" sqref="B1"/>
    </sheetView>
  </sheetViews>
  <sheetFormatPr defaultRowHeight="13.5" x14ac:dyDescent="0.15"/>
  <cols>
    <col min="1" max="1" width="3.875" style="68" customWidth="1"/>
    <col min="2" max="16384" width="9" style="68"/>
  </cols>
  <sheetData>
    <row r="1" spans="2:9" ht="18.75" x14ac:dyDescent="0.15">
      <c r="B1" s="170" t="s">
        <v>157</v>
      </c>
      <c r="C1" s="171"/>
      <c r="D1" s="171"/>
      <c r="E1" s="171"/>
      <c r="F1" s="171"/>
      <c r="G1" s="171"/>
      <c r="H1" s="171"/>
    </row>
    <row r="2" spans="2:9" x14ac:dyDescent="0.15">
      <c r="B2" s="68" t="s">
        <v>153</v>
      </c>
    </row>
    <row r="4" spans="2:9" x14ac:dyDescent="0.15">
      <c r="B4" s="68" t="s">
        <v>131</v>
      </c>
    </row>
    <row r="5" spans="2:9" x14ac:dyDescent="0.15">
      <c r="B5" s="68" t="s">
        <v>128</v>
      </c>
      <c r="E5" s="165">
        <v>44.8</v>
      </c>
      <c r="F5" s="96" t="s">
        <v>130</v>
      </c>
      <c r="G5" s="36"/>
      <c r="H5" s="68" t="s">
        <v>133</v>
      </c>
    </row>
    <row r="6" spans="2:9" x14ac:dyDescent="0.15">
      <c r="E6" s="166">
        <f>E5*1000/1000000</f>
        <v>4.48E-2</v>
      </c>
      <c r="F6" s="96" t="s">
        <v>134</v>
      </c>
      <c r="H6" s="92" t="s">
        <v>135</v>
      </c>
      <c r="I6" s="167"/>
    </row>
    <row r="7" spans="2:9" x14ac:dyDescent="0.15">
      <c r="B7" s="68" t="s">
        <v>132</v>
      </c>
    </row>
    <row r="74" spans="2:9" x14ac:dyDescent="0.15">
      <c r="B74" s="68" t="s">
        <v>129</v>
      </c>
    </row>
    <row r="76" spans="2:9" x14ac:dyDescent="0.15">
      <c r="B76" s="68" t="s">
        <v>128</v>
      </c>
      <c r="E76" s="168">
        <v>61600</v>
      </c>
      <c r="F76" s="96" t="s">
        <v>127</v>
      </c>
      <c r="H76" s="68" t="s">
        <v>133</v>
      </c>
    </row>
    <row r="77" spans="2:9" x14ac:dyDescent="0.15">
      <c r="E77" s="166">
        <f>E76/1000/1000</f>
        <v>6.1600000000000002E-2</v>
      </c>
      <c r="F77" s="169" t="s">
        <v>136</v>
      </c>
      <c r="G77" s="36"/>
      <c r="H77" s="92" t="s">
        <v>137</v>
      </c>
      <c r="I77" s="167"/>
    </row>
    <row r="78" spans="2:9" x14ac:dyDescent="0.15">
      <c r="B78" s="68" t="s">
        <v>126</v>
      </c>
    </row>
  </sheetData>
  <sheetProtection algorithmName="SHA-512" hashValue="NvWzq4hfrlv95diKSxAogDKWRBM07nVYkzqWM9A3ihngu6axrM9J6BevZPa3pL2OvuJ27+DVJc+sqIuXeUQkSg==" saltValue="xGyyhGSZWVzawaVxRubakg=="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蒸気ボイラー_記入例(リファレンス)</vt:lpstr>
      <vt:lpstr>蒸気ボイラー_記入用(リファレンス)</vt:lpstr>
      <vt:lpstr>蒸気ボイラー_記入用(BaU）</vt:lpstr>
      <vt:lpstr>燃料の排出係数(IPCC)</vt:lpstr>
      <vt:lpstr>'蒸気ボイラー_記入用(BaU）'!Print_Area</vt:lpstr>
      <vt:lpstr>'蒸気ボイラー_記入用(リファレンス)'!Print_Area</vt:lpstr>
      <vt:lpstr>'蒸気ボイラー_記入例(リファレンス)'!Print_Area</vt:lpstr>
      <vt:lpstr>'燃料の排出係数(IPCC)'!Print_Area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2022-04-05T02:29:00Z</dcterms:created>
  <dcterms:modified xsi:type="dcterms:W3CDTF">2026-04-08T01:54:32Z</dcterms:modified>
</cp:coreProperties>
</file>