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filterPrivacy="1" defaultThemeVersion="124226"/>
  <xr:revisionPtr revIDLastSave="0" documentId="13_ncr:1_{4D55F8EE-758C-40BB-99D0-C9BD464B4384}" xr6:coauthVersionLast="47" xr6:coauthVersionMax="47" xr10:uidLastSave="{00000000-0000-0000-0000-000000000000}"/>
  <bookViews>
    <workbookView xWindow="2805" yWindow="165" windowWidth="25410" windowHeight="15240" activeTab="4" xr2:uid="{59EA1CAB-A45A-49E8-A3C1-C047C6AEA983}"/>
  </bookViews>
  <sheets>
    <sheet name="説明 " sheetId="10" r:id="rId1"/>
    <sheet name="コジェネ+吸収式冷凍機(リファレンス)_記入例" sheetId="7" r:id="rId2"/>
    <sheet name="コジェネ+吸収式冷凍機(リファレンス)_記入用" sheetId="16" r:id="rId3"/>
    <sheet name="コジェネ+吸収式冷凍機(BaU)_記入用" sheetId="15" r:id="rId4"/>
    <sheet name="燃料の排出係数(IPCC)" sheetId="14" r:id="rId5"/>
  </sheets>
  <definedNames>
    <definedName name="_xlnm.Print_Area" localSheetId="3">'コジェネ+吸収式冷凍機(BaU)_記入用'!$A$1:$R$114</definedName>
    <definedName name="_xlnm.Print_Area" localSheetId="2">'コジェネ+吸収式冷凍機(リファレンス)_記入用'!$A$1:$R$113</definedName>
    <definedName name="_xlnm.Print_Area" localSheetId="1">'コジェネ+吸収式冷凍機(リファレンス)_記入例'!$A$1:$R$113</definedName>
    <definedName name="_xlnm.Print_Area" localSheetId="0">'説明 '!$B$2:$X$55</definedName>
    <definedName name="_xlnm.Print_Area" localSheetId="4">'燃料の排出係数(IPCC)'!$A$1:$Y$141</definedName>
    <definedName name="_xlnm.Print_Titles" localSheetId="3">'コジェネ+吸収式冷凍機(BaU)_記入用'!$2:$2</definedName>
    <definedName name="_xlnm.Print_Titles" localSheetId="2">'コジェネ+吸収式冷凍機(リファレンス)_記入用'!$2:$2</definedName>
    <definedName name="_xlnm.Print_Titles" localSheetId="1">'コジェネ+吸収式冷凍機(リファレンス)_記入例'!$2:$2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Q47" i="15" l="1"/>
  <c r="Q78" i="15"/>
  <c r="Q106" i="15"/>
  <c r="Q100" i="15" s="1"/>
  <c r="Q95" i="15" s="1"/>
  <c r="Q70" i="15" s="1"/>
  <c r="Q105" i="16"/>
  <c r="Q99" i="16" s="1"/>
  <c r="Q94" i="16" s="1"/>
  <c r="Q69" i="16" s="1"/>
  <c r="Q77" i="16"/>
  <c r="Q86" i="16" s="1"/>
  <c r="Q85" i="16" s="1"/>
  <c r="Q46" i="16"/>
  <c r="Q45" i="16"/>
  <c r="Q36" i="16"/>
  <c r="Q35" i="16"/>
  <c r="Q25" i="16"/>
  <c r="Q55" i="16" s="1"/>
  <c r="Q24" i="16"/>
  <c r="Q17" i="16"/>
  <c r="Q12" i="16" s="1"/>
  <c r="Q13" i="16" l="1"/>
  <c r="Q11" i="16"/>
  <c r="Q62" i="16"/>
  <c r="Q68" i="16"/>
  <c r="Q66" i="16"/>
  <c r="L112" i="16" l="1"/>
  <c r="Q87" i="15" l="1"/>
  <c r="Q86" i="15" s="1"/>
  <c r="Q46" i="15"/>
  <c r="Q37" i="15"/>
  <c r="Q36" i="15" s="1"/>
  <c r="Q26" i="15"/>
  <c r="Q25" i="15" s="1"/>
  <c r="Q18" i="15" l="1"/>
  <c r="Q13" i="15" s="1"/>
  <c r="Q69" i="15"/>
  <c r="Q67" i="15"/>
  <c r="Q56" i="15"/>
  <c r="Q14" i="15" l="1"/>
  <c r="Q63" i="15"/>
  <c r="Q12" i="15"/>
  <c r="L113" i="15" s="1"/>
  <c r="E6" i="14" l="1"/>
  <c r="E77" i="14"/>
  <c r="Q25" i="7"/>
  <c r="Q24" i="7"/>
  <c r="Q46" i="7" l="1"/>
  <c r="Q45" i="7" s="1"/>
  <c r="Q77" i="7" l="1"/>
  <c r="Q86" i="7" s="1"/>
  <c r="Q85" i="7" s="1"/>
  <c r="Q55" i="7"/>
  <c r="Q62" i="7" s="1"/>
  <c r="Q36" i="7"/>
  <c r="Q35" i="7" s="1"/>
  <c r="Q105" i="7" l="1"/>
  <c r="Q99" i="7" s="1"/>
  <c r="Q68" i="7" l="1"/>
  <c r="Q94" i="7"/>
  <c r="Q66" i="7" s="1"/>
  <c r="Q13" i="7"/>
  <c r="Q69" i="7" l="1"/>
  <c r="Q17" i="7"/>
  <c r="Q11" i="7" s="1"/>
  <c r="Q12" i="7" l="1"/>
  <c r="L112" i="7"/>
</calcChain>
</file>

<file path=xl/sharedStrings.xml><?xml version="1.0" encoding="utf-8"?>
<sst xmlns="http://schemas.openxmlformats.org/spreadsheetml/2006/main" count="487" uniqueCount="177">
  <si>
    <t>CO2排出削減量</t>
    <rPh sb="3" eb="5">
      <t>ハイシュツ</t>
    </rPh>
    <rPh sb="5" eb="7">
      <t>サクゲン</t>
    </rPh>
    <rPh sb="7" eb="8">
      <t>リョウ</t>
    </rPh>
    <phoneticPr fontId="1"/>
  </si>
  <si>
    <t>ton-CO2/年</t>
    <rPh sb="8" eb="9">
      <t>ネン</t>
    </rPh>
    <phoneticPr fontId="1"/>
  </si>
  <si>
    <t>Q</t>
    <phoneticPr fontId="1"/>
  </si>
  <si>
    <t>Q=Ry-Py</t>
    <phoneticPr fontId="1"/>
  </si>
  <si>
    <t>Ry</t>
    <phoneticPr fontId="1"/>
  </si>
  <si>
    <t>リファレンスCO2排出量</t>
    <rPh sb="9" eb="11">
      <t>ハイシュツ</t>
    </rPh>
    <rPh sb="11" eb="12">
      <t>リョウ</t>
    </rPh>
    <phoneticPr fontId="1"/>
  </si>
  <si>
    <t>Py</t>
    <phoneticPr fontId="1"/>
  </si>
  <si>
    <t>プロジェクトCO2排出量</t>
    <rPh sb="9" eb="11">
      <t>ハイシュツ</t>
    </rPh>
    <rPh sb="11" eb="12">
      <t>リョウ</t>
    </rPh>
    <phoneticPr fontId="1"/>
  </si>
  <si>
    <t>●リファレンスＣＯ２排出量の計算</t>
    <rPh sb="10" eb="12">
      <t>ハイシュツ</t>
    </rPh>
    <rPh sb="12" eb="13">
      <t>リョウ</t>
    </rPh>
    <rPh sb="14" eb="16">
      <t>ケイサン</t>
    </rPh>
    <phoneticPr fontId="1"/>
  </si>
  <si>
    <t>Ｒｙ＝Ｒｅ+Rsｔ+Ｒhw</t>
    <phoneticPr fontId="1"/>
  </si>
  <si>
    <t>Ｒｅ</t>
    <phoneticPr fontId="1"/>
  </si>
  <si>
    <t>ガスエンジン発電機による発電により代替されたグリッドの消費電力量に伴うCO2排出量</t>
    <rPh sb="6" eb="9">
      <t>ハツデンキ</t>
    </rPh>
    <rPh sb="12" eb="14">
      <t>ハツデン</t>
    </rPh>
    <rPh sb="17" eb="19">
      <t>ダイタイ</t>
    </rPh>
    <rPh sb="27" eb="29">
      <t>ショウヒ</t>
    </rPh>
    <rPh sb="29" eb="31">
      <t>デンリョク</t>
    </rPh>
    <rPh sb="31" eb="32">
      <t>リョウ</t>
    </rPh>
    <rPh sb="33" eb="34">
      <t>トモナ</t>
    </rPh>
    <rPh sb="38" eb="40">
      <t>ハイシュツ</t>
    </rPh>
    <rPh sb="40" eb="41">
      <t>リョウ</t>
    </rPh>
    <phoneticPr fontId="1"/>
  </si>
  <si>
    <t>Rst</t>
    <phoneticPr fontId="1"/>
  </si>
  <si>
    <t>ガスエンジンからの熱回収設備による蒸気供給により代替されたリファレンス設備（ボイラー）での化石燃料消費に伴うCO2排出量</t>
    <rPh sb="9" eb="10">
      <t>ネツ</t>
    </rPh>
    <rPh sb="10" eb="12">
      <t>カイシュウ</t>
    </rPh>
    <rPh sb="12" eb="14">
      <t>セツビ</t>
    </rPh>
    <rPh sb="17" eb="19">
      <t>ジョウキ</t>
    </rPh>
    <rPh sb="19" eb="21">
      <t>キョウキュウ</t>
    </rPh>
    <rPh sb="24" eb="26">
      <t>ダイタイ</t>
    </rPh>
    <rPh sb="35" eb="37">
      <t>セツビ</t>
    </rPh>
    <rPh sb="45" eb="47">
      <t>カセキ</t>
    </rPh>
    <rPh sb="47" eb="49">
      <t>ネンリョウ</t>
    </rPh>
    <rPh sb="49" eb="51">
      <t>ショウヒ</t>
    </rPh>
    <rPh sb="52" eb="53">
      <t>トモナ</t>
    </rPh>
    <rPh sb="57" eb="59">
      <t>ハイシュツ</t>
    </rPh>
    <rPh sb="59" eb="60">
      <t>リョウ</t>
    </rPh>
    <phoneticPr fontId="1"/>
  </si>
  <si>
    <t>Rhw</t>
    <phoneticPr fontId="1"/>
  </si>
  <si>
    <t>ガスエンジンからの熱回収設備による温水供給により代替されたリファレンス設備（ボイラー）での化石燃料消費に伴うCO2排出量</t>
    <rPh sb="9" eb="10">
      <t>ネツ</t>
    </rPh>
    <rPh sb="10" eb="12">
      <t>カイシュウ</t>
    </rPh>
    <rPh sb="12" eb="14">
      <t>セツビ</t>
    </rPh>
    <rPh sb="17" eb="19">
      <t>オンスイ</t>
    </rPh>
    <rPh sb="19" eb="21">
      <t>キョウキュウ</t>
    </rPh>
    <rPh sb="24" eb="26">
      <t>ダイタイ</t>
    </rPh>
    <rPh sb="35" eb="37">
      <t>セツビ</t>
    </rPh>
    <rPh sb="45" eb="47">
      <t>カセキ</t>
    </rPh>
    <rPh sb="47" eb="49">
      <t>ネンリョウ</t>
    </rPh>
    <rPh sb="49" eb="51">
      <t>ショウヒ</t>
    </rPh>
    <rPh sb="52" eb="53">
      <t>トモナ</t>
    </rPh>
    <rPh sb="57" eb="59">
      <t>ハイシュツ</t>
    </rPh>
    <rPh sb="59" eb="60">
      <t>リョウ</t>
    </rPh>
    <phoneticPr fontId="1"/>
  </si>
  <si>
    <t>Geｙ</t>
  </si>
  <si>
    <t>システムの自家消費電力（補機消費電力）を除いたガスエンジンの年間発電量</t>
    <rPh sb="5" eb="7">
      <t>ジカ</t>
    </rPh>
    <rPh sb="7" eb="9">
      <t>ショウヒ</t>
    </rPh>
    <rPh sb="9" eb="11">
      <t>デンリョク</t>
    </rPh>
    <rPh sb="12" eb="13">
      <t>タスク</t>
    </rPh>
    <rPh sb="13" eb="14">
      <t>キ</t>
    </rPh>
    <rPh sb="14" eb="16">
      <t>ショウヒ</t>
    </rPh>
    <rPh sb="16" eb="18">
      <t>デンリョク</t>
    </rPh>
    <rPh sb="20" eb="21">
      <t>ノゾ</t>
    </rPh>
    <rPh sb="30" eb="32">
      <t>ネンカン</t>
    </rPh>
    <rPh sb="32" eb="34">
      <t>ハツデン</t>
    </rPh>
    <rPh sb="34" eb="35">
      <t>リョウ</t>
    </rPh>
    <phoneticPr fontId="1"/>
  </si>
  <si>
    <t>MWｈ/年</t>
    <rPh sb="4" eb="5">
      <t>ネン</t>
    </rPh>
    <phoneticPr fontId="1"/>
  </si>
  <si>
    <t>Re＝Geｙ×Eｇｆ</t>
    <phoneticPr fontId="1"/>
  </si>
  <si>
    <t>Eｇｆ</t>
  </si>
  <si>
    <t>グリッド電力のCO2排出係数</t>
    <rPh sb="4" eb="6">
      <t>デンリョク</t>
    </rPh>
    <rPh sb="10" eb="12">
      <t>ハイシュツ</t>
    </rPh>
    <rPh sb="12" eb="14">
      <t>ケイスウ</t>
    </rPh>
    <phoneticPr fontId="1"/>
  </si>
  <si>
    <t>ton-CO2/MWｈ</t>
    <phoneticPr fontId="1"/>
  </si>
  <si>
    <t>Gey＝（（ガス発電機能力（ｋW）-補機消費電力（ｋW)）×年間稼働時間（h/年））/1000</t>
    <rPh sb="8" eb="11">
      <t>ハツデンキ</t>
    </rPh>
    <rPh sb="11" eb="13">
      <t>ノウリョク</t>
    </rPh>
    <rPh sb="18" eb="19">
      <t>タスク</t>
    </rPh>
    <rPh sb="19" eb="20">
      <t>キ</t>
    </rPh>
    <rPh sb="20" eb="22">
      <t>ショウヒ</t>
    </rPh>
    <rPh sb="22" eb="24">
      <t>デンリョク</t>
    </rPh>
    <rPh sb="30" eb="32">
      <t>ネンカン</t>
    </rPh>
    <rPh sb="32" eb="34">
      <t>カドウ</t>
    </rPh>
    <rPh sb="34" eb="36">
      <t>ジカン</t>
    </rPh>
    <rPh sb="39" eb="40">
      <t>ネン</t>
    </rPh>
    <phoneticPr fontId="1"/>
  </si>
  <si>
    <t>Rst＝Qs/ηs×Esf</t>
    <phoneticPr fontId="1"/>
  </si>
  <si>
    <t>Qs</t>
    <phoneticPr fontId="1"/>
  </si>
  <si>
    <t>Gj/年</t>
    <rPh sb="3" eb="4">
      <t>ネン</t>
    </rPh>
    <phoneticPr fontId="1"/>
  </si>
  <si>
    <t>ηs</t>
    <phoneticPr fontId="1"/>
  </si>
  <si>
    <t>リファレス設備（ボイラー）の効率　（ex：0.9）</t>
    <rPh sb="5" eb="7">
      <t>セツビ</t>
    </rPh>
    <rPh sb="14" eb="16">
      <t>コウリツ</t>
    </rPh>
    <phoneticPr fontId="1"/>
  </si>
  <si>
    <t>Esf</t>
    <phoneticPr fontId="1"/>
  </si>
  <si>
    <t>リファレス設備（ボイラー）で使用されるエネルギー（化石燃料）のCO2排出係数</t>
    <rPh sb="5" eb="7">
      <t>セツビ</t>
    </rPh>
    <rPh sb="14" eb="16">
      <t>シヨウ</t>
    </rPh>
    <rPh sb="25" eb="27">
      <t>カセキ</t>
    </rPh>
    <rPh sb="27" eb="29">
      <t>ネンリョウ</t>
    </rPh>
    <rPh sb="34" eb="36">
      <t>ハイシュツ</t>
    </rPh>
    <rPh sb="36" eb="38">
      <t>ケイスウ</t>
    </rPh>
    <phoneticPr fontId="1"/>
  </si>
  <si>
    <t>ton-CO2/Gj</t>
    <phoneticPr fontId="1"/>
  </si>
  <si>
    <t>Rhw＝Qhw/ηhw×Ehwf</t>
    <phoneticPr fontId="1"/>
  </si>
  <si>
    <t>Qhw</t>
    <phoneticPr fontId="1"/>
  </si>
  <si>
    <t>ηhw</t>
    <phoneticPr fontId="1"/>
  </si>
  <si>
    <t>Ehwf</t>
    <phoneticPr fontId="1"/>
  </si>
  <si>
    <t>Qs＝（時間当たり消費蒸気熱量（Mj/h)）×年間稼働時間（h/年））/1000</t>
    <rPh sb="4" eb="6">
      <t>ジカン</t>
    </rPh>
    <rPh sb="6" eb="7">
      <t>ア</t>
    </rPh>
    <rPh sb="9" eb="11">
      <t>ショウヒ</t>
    </rPh>
    <rPh sb="11" eb="13">
      <t>ジョウキ</t>
    </rPh>
    <rPh sb="13" eb="15">
      <t>ネツリョウ</t>
    </rPh>
    <rPh sb="23" eb="25">
      <t>ネンカン</t>
    </rPh>
    <rPh sb="25" eb="27">
      <t>カドウ</t>
    </rPh>
    <rPh sb="27" eb="29">
      <t>ジカン</t>
    </rPh>
    <rPh sb="32" eb="33">
      <t>ネン</t>
    </rPh>
    <phoneticPr fontId="1"/>
  </si>
  <si>
    <t>Qhw＝（時間当たり消費温水熱量（Mj/h)）×年間稼働時間（h/年））/1000</t>
    <rPh sb="5" eb="7">
      <t>ジカン</t>
    </rPh>
    <rPh sb="7" eb="8">
      <t>ア</t>
    </rPh>
    <rPh sb="10" eb="12">
      <t>ショウヒ</t>
    </rPh>
    <rPh sb="12" eb="14">
      <t>オンスイ</t>
    </rPh>
    <rPh sb="14" eb="16">
      <t>ネツリョウ</t>
    </rPh>
    <rPh sb="24" eb="26">
      <t>ネンカン</t>
    </rPh>
    <rPh sb="26" eb="28">
      <t>カドウ</t>
    </rPh>
    <rPh sb="28" eb="30">
      <t>ジカン</t>
    </rPh>
    <rPh sb="33" eb="34">
      <t>ネン</t>
    </rPh>
    <phoneticPr fontId="1"/>
  </si>
  <si>
    <t>●プロジェクトＣＯ２排出量の計算</t>
    <rPh sb="10" eb="12">
      <t>ハイシュツ</t>
    </rPh>
    <rPh sb="12" eb="13">
      <t>リョウ</t>
    </rPh>
    <rPh sb="14" eb="16">
      <t>ケイサン</t>
    </rPh>
    <phoneticPr fontId="1"/>
  </si>
  <si>
    <t>ηｇ</t>
    <phoneticPr fontId="1"/>
  </si>
  <si>
    <t>ガスｴﾝｼﾞﾝの発電効率　（ex:0.45)</t>
    <rPh sb="8" eb="10">
      <t>ハツデン</t>
    </rPh>
    <rPh sb="10" eb="12">
      <t>コウリツ</t>
    </rPh>
    <phoneticPr fontId="1"/>
  </si>
  <si>
    <t>NCV</t>
    <phoneticPr fontId="1"/>
  </si>
  <si>
    <t>使用するガスの真発熱量　</t>
    <rPh sb="0" eb="2">
      <t>シヨウ</t>
    </rPh>
    <rPh sb="7" eb="8">
      <t>シン</t>
    </rPh>
    <rPh sb="8" eb="10">
      <t>ハツネツ</t>
    </rPh>
    <rPh sb="10" eb="11">
      <t>リョウ</t>
    </rPh>
    <phoneticPr fontId="1"/>
  </si>
  <si>
    <t>Egf</t>
    <phoneticPr fontId="1"/>
  </si>
  <si>
    <t>使用するガスのCO２排出係数</t>
    <rPh sb="0" eb="2">
      <t>シヨウ</t>
    </rPh>
    <rPh sb="10" eb="12">
      <t>ハイシュツ</t>
    </rPh>
    <rPh sb="12" eb="14">
      <t>ケイスウ</t>
    </rPh>
    <phoneticPr fontId="1"/>
  </si>
  <si>
    <t>Mj/Nm3</t>
    <phoneticPr fontId="1"/>
  </si>
  <si>
    <t>（1MWh＝3600Mj)</t>
    <phoneticPr fontId="1"/>
  </si>
  <si>
    <t>ton-CO2/Nm3</t>
    <phoneticPr fontId="1"/>
  </si>
  <si>
    <t>Py=Gey×3600/ηｇ×（1/NCV）×Egf</t>
    <phoneticPr fontId="1"/>
  </si>
  <si>
    <t>ガス発電機能力（ｋW）</t>
  </si>
  <si>
    <t>補機消費電力（ｋW)</t>
  </si>
  <si>
    <t>年間稼働時間（h/年）</t>
  </si>
  <si>
    <t>時間当たり消費蒸気熱量（Mj/h)</t>
  </si>
  <si>
    <t>●必要冷凍能力（空調負荷など）の計算</t>
    <rPh sb="1" eb="3">
      <t>ヒツヨウ</t>
    </rPh>
    <rPh sb="3" eb="5">
      <t>レイトウ</t>
    </rPh>
    <rPh sb="5" eb="7">
      <t>ノウリョク</t>
    </rPh>
    <rPh sb="8" eb="10">
      <t>クウチョウ</t>
    </rPh>
    <rPh sb="10" eb="12">
      <t>フカ</t>
    </rPh>
    <rPh sb="16" eb="18">
      <t>ケイサン</t>
    </rPh>
    <phoneticPr fontId="1"/>
  </si>
  <si>
    <t>年間必要冷凍能力</t>
    <rPh sb="0" eb="2">
      <t>ネンカン</t>
    </rPh>
    <rPh sb="2" eb="4">
      <t>ヒツヨウ</t>
    </rPh>
    <rPh sb="4" eb="6">
      <t>レイトウ</t>
    </rPh>
    <rPh sb="6" eb="8">
      <t>ノウリョク</t>
    </rPh>
    <phoneticPr fontId="1"/>
  </si>
  <si>
    <t>MWh/年</t>
    <rPh sb="4" eb="5">
      <t>ネン</t>
    </rPh>
    <phoneticPr fontId="1"/>
  </si>
  <si>
    <t>RQｙ＝時間当たり必要冷凍能力(kWh）×年間稼働時間(h/年)/1000</t>
    <rPh sb="4" eb="6">
      <t>ジカン</t>
    </rPh>
    <rPh sb="6" eb="7">
      <t>ア</t>
    </rPh>
    <rPh sb="9" eb="11">
      <t>ヒツヨウ</t>
    </rPh>
    <rPh sb="11" eb="13">
      <t>レイトウ</t>
    </rPh>
    <rPh sb="13" eb="15">
      <t>ノウリョク</t>
    </rPh>
    <rPh sb="21" eb="23">
      <t>ネンカン</t>
    </rPh>
    <rPh sb="23" eb="25">
      <t>カドウ</t>
    </rPh>
    <rPh sb="25" eb="27">
      <t>ジカン</t>
    </rPh>
    <rPh sb="30" eb="31">
      <t>ネン</t>
    </rPh>
    <phoneticPr fontId="1"/>
  </si>
  <si>
    <t>(MW/年）</t>
    <rPh sb="4" eb="5">
      <t>ネン</t>
    </rPh>
    <phoneticPr fontId="1"/>
  </si>
  <si>
    <t>時間当たり必要冷凍能力(kWh）</t>
  </si>
  <si>
    <t>年間稼働時間(h/年)</t>
  </si>
  <si>
    <t>Rcop</t>
    <phoneticPr fontId="1"/>
  </si>
  <si>
    <t>リファレンス冷凍機のCOP</t>
    <rPh sb="6" eb="9">
      <t>レイトウキ</t>
    </rPh>
    <phoneticPr fontId="1"/>
  </si>
  <si>
    <t>ｇeｆ</t>
    <phoneticPr fontId="1"/>
  </si>
  <si>
    <t>Ｒｙ＝RQeｙ×gef</t>
    <phoneticPr fontId="1"/>
  </si>
  <si>
    <t>RQey</t>
    <phoneticPr fontId="1"/>
  </si>
  <si>
    <t>リファレンスの場合の年間消費電力量</t>
    <rPh sb="7" eb="9">
      <t>バアイ</t>
    </rPh>
    <rPh sb="10" eb="12">
      <t>ネンカン</t>
    </rPh>
    <rPh sb="12" eb="14">
      <t>ショウヒ</t>
    </rPh>
    <rPh sb="14" eb="16">
      <t>デンリョク</t>
    </rPh>
    <rPh sb="16" eb="17">
      <t>リョウ</t>
    </rPh>
    <phoneticPr fontId="1"/>
  </si>
  <si>
    <t>※参考　ガスエンジンで発電した電力のCO2排出係数＝Py/Gey</t>
    <rPh sb="1" eb="3">
      <t>サンコウ</t>
    </rPh>
    <rPh sb="11" eb="13">
      <t>ハツデン</t>
    </rPh>
    <rPh sb="15" eb="17">
      <t>デンリョク</t>
    </rPh>
    <rPh sb="21" eb="23">
      <t>ハイシュツ</t>
    </rPh>
    <rPh sb="23" eb="25">
      <t>ケイスウ</t>
    </rPh>
    <phoneticPr fontId="1"/>
  </si>
  <si>
    <t>PQey</t>
    <phoneticPr fontId="1"/>
  </si>
  <si>
    <t>プロジェクトの場合の年間消費電力量</t>
    <rPh sb="7" eb="9">
      <t>バアイ</t>
    </rPh>
    <rPh sb="10" eb="12">
      <t>ネンカン</t>
    </rPh>
    <rPh sb="12" eb="14">
      <t>ショウヒ</t>
    </rPh>
    <rPh sb="14" eb="16">
      <t>デンリョク</t>
    </rPh>
    <rPh sb="16" eb="17">
      <t>リョウ</t>
    </rPh>
    <phoneticPr fontId="1"/>
  </si>
  <si>
    <t>ＣQｙ</t>
    <phoneticPr fontId="1"/>
  </si>
  <si>
    <t>RQey=ＣＱy/Rcop</t>
    <phoneticPr fontId="1"/>
  </si>
  <si>
    <t>Pｙ＝PQeｙ×gef</t>
    <phoneticPr fontId="1"/>
  </si>
  <si>
    <t>＝時間当たり必要プロジェクト消費電力量(kW/h)×年間稼働時間(h/年)/1000</t>
    <phoneticPr fontId="1"/>
  </si>
  <si>
    <t>事業名</t>
    <rPh sb="0" eb="2">
      <t>ジギョウ</t>
    </rPh>
    <rPh sb="2" eb="3">
      <t>メイ</t>
    </rPh>
    <phoneticPr fontId="5"/>
  </si>
  <si>
    <t>実施サイト</t>
    <rPh sb="0" eb="2">
      <t>ジッシ</t>
    </rPh>
    <phoneticPr fontId="5"/>
  </si>
  <si>
    <t>住所</t>
    <rPh sb="0" eb="2">
      <t>ジュウショ</t>
    </rPh>
    <phoneticPr fontId="5"/>
  </si>
  <si>
    <t>緯度</t>
    <rPh sb="0" eb="2">
      <t>イド</t>
    </rPh>
    <phoneticPr fontId="5"/>
  </si>
  <si>
    <t>経度</t>
    <rPh sb="0" eb="2">
      <t>ケイド</t>
    </rPh>
    <phoneticPr fontId="5"/>
  </si>
  <si>
    <t>負荷の対象</t>
    <rPh sb="0" eb="2">
      <t>フカ</t>
    </rPh>
    <rPh sb="3" eb="5">
      <t>タイショウ</t>
    </rPh>
    <phoneticPr fontId="5"/>
  </si>
  <si>
    <t>出典：</t>
    <rPh sb="0" eb="2">
      <t>シュッテン</t>
    </rPh>
    <phoneticPr fontId="1"/>
  </si>
  <si>
    <t>コジェネレーションの説明</t>
    <rPh sb="10" eb="12">
      <t>セツメイ</t>
    </rPh>
    <phoneticPr fontId="1"/>
  </si>
  <si>
    <t>③ガスエンジンからの廃熱で、工場等で使用する蒸気あるいは温水をつくるボイラーの燃料の焚き減らしに寄与する。</t>
    <rPh sb="10" eb="12">
      <t>ハイネツ</t>
    </rPh>
    <rPh sb="14" eb="17">
      <t>コウジョウトウ</t>
    </rPh>
    <rPh sb="18" eb="20">
      <t>シヨウ</t>
    </rPh>
    <rPh sb="22" eb="24">
      <t>ジョウキ</t>
    </rPh>
    <rPh sb="28" eb="30">
      <t>オンスイ</t>
    </rPh>
    <rPh sb="39" eb="41">
      <t>ネンリョウ</t>
    </rPh>
    <rPh sb="42" eb="43">
      <t>タ</t>
    </rPh>
    <rPh sb="44" eb="45">
      <t>ベ</t>
    </rPh>
    <rPh sb="48" eb="50">
      <t>キヨ</t>
    </rPh>
    <phoneticPr fontId="1"/>
  </si>
  <si>
    <t>①グリッド電力が供給不安定、及び電力コストが高いため、電力需要に合わせた発電容量のコジェネレーション設備を導入する例がほとんどである。（熱需要に合わせたシステムの例はほとんど無い）</t>
    <rPh sb="5" eb="7">
      <t>デンリョク</t>
    </rPh>
    <rPh sb="8" eb="10">
      <t>キョウキュウ</t>
    </rPh>
    <rPh sb="10" eb="13">
      <t>フアンテイ</t>
    </rPh>
    <rPh sb="14" eb="15">
      <t>オヨ</t>
    </rPh>
    <rPh sb="16" eb="18">
      <t>デンリョク</t>
    </rPh>
    <rPh sb="22" eb="23">
      <t>タカ</t>
    </rPh>
    <rPh sb="27" eb="29">
      <t>デンリョク</t>
    </rPh>
    <rPh sb="29" eb="31">
      <t>ジュヨウ</t>
    </rPh>
    <rPh sb="32" eb="33">
      <t>ア</t>
    </rPh>
    <rPh sb="36" eb="38">
      <t>ハツデン</t>
    </rPh>
    <rPh sb="38" eb="40">
      <t>ヨウリョウ</t>
    </rPh>
    <rPh sb="50" eb="52">
      <t>セツビ</t>
    </rPh>
    <rPh sb="53" eb="55">
      <t>ドウニュウ</t>
    </rPh>
    <rPh sb="57" eb="58">
      <t>レイ</t>
    </rPh>
    <rPh sb="68" eb="69">
      <t>ネツ</t>
    </rPh>
    <rPh sb="69" eb="71">
      <t>ジュヨウ</t>
    </rPh>
    <rPh sb="72" eb="73">
      <t>ア</t>
    </rPh>
    <rPh sb="81" eb="82">
      <t>レイ</t>
    </rPh>
    <rPh sb="87" eb="88">
      <t>ナ</t>
    </rPh>
    <phoneticPr fontId="1"/>
  </si>
  <si>
    <t>②したがって、ガスエンジンコジェネレーションシステムを前提とし、発電電力の100％は自家消費しグリッド電力あるいはディーゼル発電機の電力を代替するものとする。</t>
    <rPh sb="27" eb="29">
      <t>ゼンテイ</t>
    </rPh>
    <rPh sb="32" eb="34">
      <t>ハツデン</t>
    </rPh>
    <rPh sb="34" eb="36">
      <t>デンリョク</t>
    </rPh>
    <rPh sb="42" eb="44">
      <t>ジカ</t>
    </rPh>
    <rPh sb="44" eb="46">
      <t>ショウヒ</t>
    </rPh>
    <rPh sb="51" eb="53">
      <t>デンリョク</t>
    </rPh>
    <rPh sb="62" eb="65">
      <t>ハツデンキ</t>
    </rPh>
    <rPh sb="66" eb="68">
      <t>デンリョク</t>
    </rPh>
    <rPh sb="69" eb="71">
      <t>ダイタイ</t>
    </rPh>
    <phoneticPr fontId="1"/>
  </si>
  <si>
    <t>④または、ガスエンジンからの廃熱を、工場等で使用する冷水（冷房用など）をつくる吸収式冷凍機の熱源として使用する。
　この時のリファレンス冷凍機は電動式ターボ冷凍機とする。（吸収式冷凍機より格段にCOP値が高いため）</t>
    <rPh sb="14" eb="16">
      <t>ハイネツ</t>
    </rPh>
    <rPh sb="18" eb="21">
      <t>コウジョウトウ</t>
    </rPh>
    <rPh sb="22" eb="24">
      <t>シヨウ</t>
    </rPh>
    <rPh sb="26" eb="28">
      <t>レイスイ</t>
    </rPh>
    <rPh sb="29" eb="32">
      <t>レイボウヨウ</t>
    </rPh>
    <rPh sb="39" eb="41">
      <t>キュウシュウ</t>
    </rPh>
    <rPh sb="41" eb="42">
      <t>シキ</t>
    </rPh>
    <rPh sb="42" eb="44">
      <t>レイトウ</t>
    </rPh>
    <rPh sb="44" eb="45">
      <t>キ</t>
    </rPh>
    <rPh sb="46" eb="48">
      <t>ネツゲン</t>
    </rPh>
    <rPh sb="51" eb="53">
      <t>シヨウ</t>
    </rPh>
    <rPh sb="60" eb="61">
      <t>トキ</t>
    </rPh>
    <rPh sb="68" eb="70">
      <t>レイトウ</t>
    </rPh>
    <rPh sb="70" eb="71">
      <t>キ</t>
    </rPh>
    <rPh sb="72" eb="75">
      <t>デンドウシキ</t>
    </rPh>
    <rPh sb="78" eb="80">
      <t>レイトウ</t>
    </rPh>
    <rPh sb="80" eb="81">
      <t>キ</t>
    </rPh>
    <rPh sb="86" eb="88">
      <t>キュウシュウ</t>
    </rPh>
    <rPh sb="88" eb="89">
      <t>シキ</t>
    </rPh>
    <rPh sb="89" eb="91">
      <t>レイトウ</t>
    </rPh>
    <rPh sb="91" eb="92">
      <t>キ</t>
    </rPh>
    <rPh sb="94" eb="96">
      <t>カクダン</t>
    </rPh>
    <rPh sb="100" eb="101">
      <t>アタイ</t>
    </rPh>
    <rPh sb="102" eb="103">
      <t>タカ</t>
    </rPh>
    <phoneticPr fontId="1"/>
  </si>
  <si>
    <t>１次エネルギー
（ガスあるいは石油）
100％</t>
    <rPh sb="1" eb="2">
      <t>ジ</t>
    </rPh>
    <rPh sb="15" eb="17">
      <t>セキユ</t>
    </rPh>
    <phoneticPr fontId="1"/>
  </si>
  <si>
    <t>電気エネルギー
45～20％</t>
    <rPh sb="0" eb="2">
      <t>デンキ</t>
    </rPh>
    <phoneticPr fontId="1"/>
  </si>
  <si>
    <t>熱エネルギー
30～60％</t>
    <rPh sb="0" eb="1">
      <t>ネツ</t>
    </rPh>
    <phoneticPr fontId="1"/>
  </si>
  <si>
    <t>コジェネ
総合効率75～80％</t>
    <rPh sb="5" eb="7">
      <t>ソウゴウ</t>
    </rPh>
    <rPh sb="7" eb="9">
      <t>コウリツ</t>
    </rPh>
    <phoneticPr fontId="1"/>
  </si>
  <si>
    <t>ボイラー代替</t>
    <rPh sb="4" eb="6">
      <t>ダイタイ</t>
    </rPh>
    <phoneticPr fontId="1"/>
  </si>
  <si>
    <t>吸収式冷凍機
熱源</t>
    <rPh sb="0" eb="2">
      <t>キュウシュウ</t>
    </rPh>
    <rPh sb="2" eb="3">
      <t>シキ</t>
    </rPh>
    <rPh sb="3" eb="5">
      <t>レイトウ</t>
    </rPh>
    <rPh sb="5" eb="6">
      <t>キ</t>
    </rPh>
    <rPh sb="7" eb="9">
      <t>ネツゲン</t>
    </rPh>
    <phoneticPr fontId="1"/>
  </si>
  <si>
    <t>（リファレンス）</t>
    <phoneticPr fontId="1"/>
  </si>
  <si>
    <t>ターボ冷凍機</t>
    <rPh sb="3" eb="5">
      <t>レイトウ</t>
    </rPh>
    <rPh sb="5" eb="6">
      <t>キ</t>
    </rPh>
    <phoneticPr fontId="1"/>
  </si>
  <si>
    <t>高効率ボイラー</t>
    <rPh sb="0" eb="3">
      <t>コウコウリツ</t>
    </rPh>
    <phoneticPr fontId="1"/>
  </si>
  <si>
    <t>１次エネルギー</t>
    <rPh sb="1" eb="2">
      <t>ジ</t>
    </rPh>
    <phoneticPr fontId="1"/>
  </si>
  <si>
    <t xml:space="preserve">グリッド
ディーゼル発電
電力
</t>
    <rPh sb="10" eb="12">
      <t>ハツデン</t>
    </rPh>
    <rPh sb="13" eb="15">
      <t>デンリョク</t>
    </rPh>
    <phoneticPr fontId="1"/>
  </si>
  <si>
    <t>（B)リファレンスに比べ冷却塔の消費電力量のアップ分（ｋW/h)</t>
    <rPh sb="10" eb="11">
      <t>クラ</t>
    </rPh>
    <rPh sb="12" eb="14">
      <t>レイキャク</t>
    </rPh>
    <rPh sb="14" eb="15">
      <t>トウ</t>
    </rPh>
    <rPh sb="16" eb="18">
      <t>ショウヒ</t>
    </rPh>
    <rPh sb="18" eb="20">
      <t>デンリョク</t>
    </rPh>
    <rPh sb="20" eb="21">
      <t>リョウ</t>
    </rPh>
    <rPh sb="25" eb="26">
      <t>ブン</t>
    </rPh>
    <phoneticPr fontId="1"/>
  </si>
  <si>
    <t>（C)リファレンスに比べ冷却水ポンプの消費電力量のアップ分（ｋW/h)</t>
    <rPh sb="10" eb="11">
      <t>クラ</t>
    </rPh>
    <rPh sb="12" eb="14">
      <t>レイキャク</t>
    </rPh>
    <rPh sb="14" eb="15">
      <t>ミズ</t>
    </rPh>
    <rPh sb="19" eb="21">
      <t>ショウヒ</t>
    </rPh>
    <rPh sb="21" eb="23">
      <t>デンリョク</t>
    </rPh>
    <rPh sb="23" eb="24">
      <t>リョウ</t>
    </rPh>
    <rPh sb="28" eb="29">
      <t>ブン</t>
    </rPh>
    <phoneticPr fontId="1"/>
  </si>
  <si>
    <t>時間当たり必要プロジェクト消費電力量(kW/h）＝（A)+(B)+（C)</t>
    <rPh sb="0" eb="2">
      <t>ジカン</t>
    </rPh>
    <rPh sb="2" eb="3">
      <t>ア</t>
    </rPh>
    <rPh sb="5" eb="7">
      <t>ヒツヨウ</t>
    </rPh>
    <rPh sb="13" eb="18">
      <t>ショウヒデンリョクリョウ</t>
    </rPh>
    <phoneticPr fontId="1"/>
  </si>
  <si>
    <t>出典：H24年9月資源エネルギー庁「熱電併給（コジェネ）推進室資料」</t>
    <rPh sb="0" eb="2">
      <t>シュッテン</t>
    </rPh>
    <rPh sb="6" eb="7">
      <t>ネン</t>
    </rPh>
    <rPh sb="8" eb="9">
      <t>ツキ</t>
    </rPh>
    <rPh sb="9" eb="11">
      <t>シゲン</t>
    </rPh>
    <rPh sb="16" eb="17">
      <t>チョウ</t>
    </rPh>
    <rPh sb="18" eb="19">
      <t>ネツ</t>
    </rPh>
    <rPh sb="19" eb="20">
      <t>デン</t>
    </rPh>
    <rPh sb="20" eb="22">
      <t>ヘイキュウ</t>
    </rPh>
    <rPh sb="28" eb="31">
      <t>スイシンシツ</t>
    </rPh>
    <rPh sb="31" eb="33">
      <t>シリョウ</t>
    </rPh>
    <phoneticPr fontId="1"/>
  </si>
  <si>
    <t>次シート以降をCO2排出削減量計算に使用する前提と考え方（GEC)</t>
    <rPh sb="0" eb="1">
      <t>ジ</t>
    </rPh>
    <rPh sb="4" eb="6">
      <t>イコウ</t>
    </rPh>
    <rPh sb="10" eb="12">
      <t>ハイシュツ</t>
    </rPh>
    <rPh sb="12" eb="14">
      <t>サクゲン</t>
    </rPh>
    <rPh sb="14" eb="15">
      <t>リョウ</t>
    </rPh>
    <rPh sb="15" eb="17">
      <t>ケイサン</t>
    </rPh>
    <rPh sb="18" eb="20">
      <t>シヨウ</t>
    </rPh>
    <rPh sb="22" eb="24">
      <t>ゼンテイ</t>
    </rPh>
    <rPh sb="25" eb="26">
      <t>カンガ</t>
    </rPh>
    <rPh sb="27" eb="28">
      <t>カタ</t>
    </rPh>
    <phoneticPr fontId="1"/>
  </si>
  <si>
    <t>33°26'04.1"S</t>
    <phoneticPr fontId="5"/>
  </si>
  <si>
    <t>70°41'02.7"W</t>
    <phoneticPr fontId="5"/>
  </si>
  <si>
    <t>標高</t>
    <rPh sb="0" eb="2">
      <t>ヒョウコウ</t>
    </rPh>
    <phoneticPr fontId="5"/>
  </si>
  <si>
    <t>ｍ</t>
    <phoneticPr fontId="5"/>
  </si>
  <si>
    <t>記入</t>
    <rPh sb="0" eb="2">
      <t>キニュウ</t>
    </rPh>
    <phoneticPr fontId="5"/>
  </si>
  <si>
    <t>自動計算</t>
    <rPh sb="0" eb="2">
      <t>ジドウ</t>
    </rPh>
    <rPh sb="2" eb="4">
      <t>ケイサン</t>
    </rPh>
    <phoneticPr fontId="5"/>
  </si>
  <si>
    <t>※コジェネの廃熱を全量吸収式冷凍機で使用し、他のプロセスに利用しない場合はゼロとする。</t>
    <rPh sb="6" eb="8">
      <t>ハイネツ</t>
    </rPh>
    <rPh sb="9" eb="11">
      <t>ゼンリョウ</t>
    </rPh>
    <rPh sb="11" eb="13">
      <t>キュウシュウ</t>
    </rPh>
    <rPh sb="13" eb="14">
      <t>シキ</t>
    </rPh>
    <rPh sb="14" eb="16">
      <t>レイトウ</t>
    </rPh>
    <rPh sb="16" eb="17">
      <t>キ</t>
    </rPh>
    <rPh sb="18" eb="20">
      <t>シヨウ</t>
    </rPh>
    <rPh sb="22" eb="23">
      <t>タ</t>
    </rPh>
    <rPh sb="29" eb="31">
      <t>リヨウ</t>
    </rPh>
    <rPh sb="34" eb="36">
      <t>バアイ</t>
    </rPh>
    <phoneticPr fontId="1"/>
  </si>
  <si>
    <t>◎トータルCO2排出削減量</t>
    <phoneticPr fontId="1"/>
  </si>
  <si>
    <t>プロジェクト冷凍機のCOP</t>
    <rPh sb="6" eb="9">
      <t>レイトウキ</t>
    </rPh>
    <phoneticPr fontId="1"/>
  </si>
  <si>
    <t>※電力供給がディーゼル発電機の場合、最新の高効率発電機を用いた場合のCO2排出係数を用いること</t>
    <rPh sb="1" eb="3">
      <t>デンリョク</t>
    </rPh>
    <rPh sb="3" eb="5">
      <t>キョウキュウ</t>
    </rPh>
    <rPh sb="11" eb="13">
      <t>ハツデン</t>
    </rPh>
    <rPh sb="13" eb="14">
      <t>キ</t>
    </rPh>
    <rPh sb="15" eb="17">
      <t>バアイ</t>
    </rPh>
    <rPh sb="18" eb="20">
      <t>サイシン</t>
    </rPh>
    <rPh sb="21" eb="24">
      <t>コウコウリツ</t>
    </rPh>
    <rPh sb="24" eb="26">
      <t>ハツデン</t>
    </rPh>
    <rPh sb="26" eb="27">
      <t>キ</t>
    </rPh>
    <rPh sb="28" eb="29">
      <t>モチ</t>
    </rPh>
    <rPh sb="31" eb="33">
      <t>バアイ</t>
    </rPh>
    <rPh sb="37" eb="39">
      <t>ハイシュツ</t>
    </rPh>
    <rPh sb="39" eb="41">
      <t>ケイスウ</t>
    </rPh>
    <rPh sb="42" eb="43">
      <t>モチ</t>
    </rPh>
    <phoneticPr fontId="1"/>
  </si>
  <si>
    <t>※前頁のガスエンジンで発電した電力を使用の場合は該当する数値とする</t>
    <phoneticPr fontId="1"/>
  </si>
  <si>
    <t>（A)吸収式冷凍機を動作させるのに必要な時間当たり消費電力量（ｋW/ｈ）※複数台の場合は合計値</t>
    <rPh sb="3" eb="5">
      <t>キュウシュウ</t>
    </rPh>
    <rPh sb="5" eb="6">
      <t>シキ</t>
    </rPh>
    <rPh sb="6" eb="9">
      <t>レイトウキ</t>
    </rPh>
    <rPh sb="10" eb="12">
      <t>ドウサ</t>
    </rPh>
    <rPh sb="17" eb="19">
      <t>ヒツヨウ</t>
    </rPh>
    <rPh sb="20" eb="22">
      <t>ジカン</t>
    </rPh>
    <rPh sb="22" eb="23">
      <t>ア</t>
    </rPh>
    <rPh sb="25" eb="27">
      <t>ショウヒ</t>
    </rPh>
    <rPh sb="27" eb="29">
      <t>デンリョク</t>
    </rPh>
    <rPh sb="29" eb="30">
      <t>リョウ</t>
    </rPh>
    <phoneticPr fontId="1"/>
  </si>
  <si>
    <t>ton-CO2/年</t>
    <rPh sb="8" eb="9">
      <t>ネン</t>
    </rPh>
    <phoneticPr fontId="1"/>
  </si>
  <si>
    <t>※この値を実施計画書に記載</t>
    <phoneticPr fontId="1"/>
  </si>
  <si>
    <t>Gj/年</t>
    <phoneticPr fontId="1"/>
  </si>
  <si>
    <t>時間当たり消費温水熱量（Mj/h)</t>
    <phoneticPr fontId="1"/>
  </si>
  <si>
    <t>ton-CO2/年</t>
    <phoneticPr fontId="1"/>
  </si>
  <si>
    <r>
      <t>ガスエンジンからの熱回収設備により供給され消費する</t>
    </r>
    <r>
      <rPr>
        <sz val="10"/>
        <rFont val="ＭＳ Ｐゴシック"/>
        <family val="3"/>
        <charset val="128"/>
        <scheme val="minor"/>
      </rPr>
      <t>蒸気熱量</t>
    </r>
    <rPh sb="9" eb="10">
      <t>ネツ</t>
    </rPh>
    <rPh sb="10" eb="12">
      <t>カイシュウ</t>
    </rPh>
    <rPh sb="12" eb="14">
      <t>セツビ</t>
    </rPh>
    <rPh sb="17" eb="19">
      <t>キョウキュウ</t>
    </rPh>
    <rPh sb="21" eb="23">
      <t>ショウヒ</t>
    </rPh>
    <rPh sb="25" eb="27">
      <t>ジョウキ</t>
    </rPh>
    <rPh sb="27" eb="29">
      <t>ネツリョウ</t>
    </rPh>
    <phoneticPr fontId="1"/>
  </si>
  <si>
    <r>
      <t>ガスエンジンからの熱回収設備により供給され消費する</t>
    </r>
    <r>
      <rPr>
        <sz val="10"/>
        <rFont val="ＭＳ Ｐゴシック"/>
        <family val="3"/>
        <charset val="128"/>
        <scheme val="minor"/>
      </rPr>
      <t>温水熱量</t>
    </r>
    <rPh sb="9" eb="10">
      <t>ネツ</t>
    </rPh>
    <rPh sb="10" eb="12">
      <t>カイシュウ</t>
    </rPh>
    <rPh sb="12" eb="14">
      <t>セツビ</t>
    </rPh>
    <rPh sb="17" eb="19">
      <t>キョウキュウ</t>
    </rPh>
    <rPh sb="21" eb="23">
      <t>ショウヒ</t>
    </rPh>
    <rPh sb="25" eb="27">
      <t>オンスイ</t>
    </rPh>
    <rPh sb="27" eb="29">
      <t>ネツリョウ</t>
    </rPh>
    <phoneticPr fontId="1"/>
  </si>
  <si>
    <t>・温水利用</t>
    <rPh sb="1" eb="3">
      <t>オンスイ</t>
    </rPh>
    <rPh sb="3" eb="5">
      <t>リヨウ</t>
    </rPh>
    <phoneticPr fontId="1"/>
  </si>
  <si>
    <t>・蒸気利用</t>
    <rPh sb="1" eb="3">
      <t>ジョウキ</t>
    </rPh>
    <rPh sb="3" eb="5">
      <t>リヨウ</t>
    </rPh>
    <phoneticPr fontId="1"/>
  </si>
  <si>
    <t>※コジェネの廃熱を全量吸収式冷凍機で使用し他のプロセスに利用しない場合はRst,Rhwはゼロとする。</t>
    <rPh sb="6" eb="8">
      <t>ハイネツ</t>
    </rPh>
    <rPh sb="9" eb="11">
      <t>ゼンリョウ</t>
    </rPh>
    <rPh sb="11" eb="13">
      <t>キュウシュウ</t>
    </rPh>
    <rPh sb="13" eb="14">
      <t>シキ</t>
    </rPh>
    <rPh sb="14" eb="16">
      <t>レイトウ</t>
    </rPh>
    <rPh sb="16" eb="17">
      <t>キ</t>
    </rPh>
    <rPh sb="18" eb="20">
      <t>シヨウ</t>
    </rPh>
    <rPh sb="21" eb="22">
      <t>タ</t>
    </rPh>
    <rPh sb="28" eb="30">
      <t>リヨウ</t>
    </rPh>
    <rPh sb="33" eb="35">
      <t>バアイ</t>
    </rPh>
    <phoneticPr fontId="1"/>
  </si>
  <si>
    <t>出典：　 IPCC default values at the lower limit in Table 1.4 of Chapter 1 of Vol. 2 of the “2006 IPCC Guidelines for National GHG Inventories”</t>
    <rPh sb="0" eb="2">
      <t>シュッテン</t>
    </rPh>
    <phoneticPr fontId="1"/>
  </si>
  <si>
    <t>kg(CO2)/TJ</t>
    <phoneticPr fontId="1"/>
  </si>
  <si>
    <t>採用した値：</t>
    <rPh sb="0" eb="2">
      <t>サイヨウ</t>
    </rPh>
    <rPh sb="4" eb="5">
      <t>アタイ</t>
    </rPh>
    <phoneticPr fontId="1"/>
  </si>
  <si>
    <t>係数②：　燃料の単位熱量当たりCO2排出係数</t>
    <rPh sb="0" eb="2">
      <t>ケイスウ</t>
    </rPh>
    <rPh sb="5" eb="7">
      <t>ネンリョウ</t>
    </rPh>
    <rPh sb="8" eb="13">
      <t>タンイネツリョウア</t>
    </rPh>
    <rPh sb="18" eb="22">
      <t>ハイシュツケイスウ</t>
    </rPh>
    <phoneticPr fontId="1"/>
  </si>
  <si>
    <t>TJ/Gg(fuel)</t>
    <phoneticPr fontId="1"/>
  </si>
  <si>
    <t>係数①：　燃料低位発熱量（Net Calorific Value, NCV）</t>
    <rPh sb="0" eb="2">
      <t>ケイスウ</t>
    </rPh>
    <rPh sb="5" eb="7">
      <t>ネンリョウ</t>
    </rPh>
    <rPh sb="7" eb="12">
      <t>テイイハツネツリョウ</t>
    </rPh>
    <phoneticPr fontId="1"/>
  </si>
  <si>
    <t>出典：　 IPCC default values at the lower limit in Table 1.2 of Chapter 1 of Vol. 2 of the “2006 IPCC Guidelines for National GHG Inventories”</t>
    <phoneticPr fontId="1"/>
  </si>
  <si>
    <t>※1T=1000G、1tCO2＝1,000kgCO2で換算</t>
    <rPh sb="27" eb="29">
      <t>カンザン</t>
    </rPh>
    <phoneticPr fontId="1"/>
  </si>
  <si>
    <t>tCO2/GJ</t>
    <phoneticPr fontId="1"/>
  </si>
  <si>
    <t>※表中の該当する燃料種のLowerまたはUpperの値を入力（承認済み方法論を参照）。</t>
    <rPh sb="1" eb="3">
      <t>ヒョウチュウ</t>
    </rPh>
    <rPh sb="4" eb="6">
      <t>ガイトウ</t>
    </rPh>
    <rPh sb="8" eb="11">
      <t>ネンリョウシュ</t>
    </rPh>
    <rPh sb="26" eb="27">
      <t>アタイ</t>
    </rPh>
    <rPh sb="28" eb="30">
      <t>ニュウリョク</t>
    </rPh>
    <rPh sb="31" eb="34">
      <t>ショウニンズ</t>
    </rPh>
    <rPh sb="35" eb="38">
      <t>ホウホウロン</t>
    </rPh>
    <rPh sb="39" eb="41">
      <t>サンショウ</t>
    </rPh>
    <phoneticPr fontId="1"/>
  </si>
  <si>
    <t>※1T=1000G、1Gg＝1,000,000kgで換算</t>
    <rPh sb="26" eb="28">
      <t>カンザン</t>
    </rPh>
    <phoneticPr fontId="1"/>
  </si>
  <si>
    <t>GJ/kg(fuel)</t>
    <phoneticPr fontId="1"/>
  </si>
  <si>
    <t>（Ａ)コジェネレーションシステム（発電+熱利用）におけるリファレンスからのCO2排出削減量の計算</t>
    <rPh sb="17" eb="19">
      <t>ハツデン</t>
    </rPh>
    <rPh sb="20" eb="21">
      <t>ネツ</t>
    </rPh>
    <rPh sb="21" eb="23">
      <t>リヨウ</t>
    </rPh>
    <rPh sb="40" eb="42">
      <t>ハイシュツ</t>
    </rPh>
    <rPh sb="42" eb="44">
      <t>サクゲン</t>
    </rPh>
    <rPh sb="44" eb="45">
      <t>リョウ</t>
    </rPh>
    <rPh sb="46" eb="48">
      <t>ケイサン</t>
    </rPh>
    <phoneticPr fontId="1"/>
  </si>
  <si>
    <t>（Ｂ）吸収式冷凍機導入によるリファレンスからのCO2排出削減量の計算（コジェネの廃熱を吸収式冷凍機の熱源とする場合）</t>
    <rPh sb="3" eb="5">
      <t>キュウシュウ</t>
    </rPh>
    <rPh sb="5" eb="6">
      <t>シキ</t>
    </rPh>
    <rPh sb="6" eb="9">
      <t>レイトウキ</t>
    </rPh>
    <rPh sb="9" eb="11">
      <t>ドウニュウ</t>
    </rPh>
    <rPh sb="26" eb="28">
      <t>ハイシュツ</t>
    </rPh>
    <rPh sb="28" eb="30">
      <t>サクゲン</t>
    </rPh>
    <rPh sb="30" eb="31">
      <t>リョウ</t>
    </rPh>
    <rPh sb="32" eb="34">
      <t>ケイサン</t>
    </rPh>
    <phoneticPr fontId="1"/>
  </si>
  <si>
    <t>（Ａ）+（Ｂ）コジェネレーションシステム+廃熱利用吸収式冷凍機におけるリファレンスからのＣＯ２排出削減量合計</t>
    <rPh sb="21" eb="23">
      <t>ハイネツ</t>
    </rPh>
    <rPh sb="23" eb="25">
      <t>リヨウ</t>
    </rPh>
    <rPh sb="25" eb="27">
      <t>キュウシュウ</t>
    </rPh>
    <rPh sb="27" eb="28">
      <t>シキ</t>
    </rPh>
    <rPh sb="28" eb="30">
      <t>レイトウ</t>
    </rPh>
    <rPh sb="30" eb="31">
      <t>キ</t>
    </rPh>
    <rPh sb="47" eb="49">
      <t>ハイシュツ</t>
    </rPh>
    <rPh sb="49" eb="51">
      <t>サクゲン</t>
    </rPh>
    <rPh sb="51" eb="52">
      <t>リョウ</t>
    </rPh>
    <rPh sb="52" eb="54">
      <t>ゴウケイ</t>
    </rPh>
    <phoneticPr fontId="1"/>
  </si>
  <si>
    <t>（Ａ)コジェネレーションシステム（発電+熱利用）におけるBaUからのCO2排出削減量の計算</t>
    <rPh sb="17" eb="19">
      <t>ハツデン</t>
    </rPh>
    <rPh sb="20" eb="21">
      <t>ネツ</t>
    </rPh>
    <rPh sb="21" eb="23">
      <t>リヨウ</t>
    </rPh>
    <rPh sb="37" eb="39">
      <t>ハイシュツ</t>
    </rPh>
    <rPh sb="39" eb="41">
      <t>サクゲン</t>
    </rPh>
    <rPh sb="41" eb="42">
      <t>リョウ</t>
    </rPh>
    <rPh sb="43" eb="45">
      <t>ケイサン</t>
    </rPh>
    <phoneticPr fontId="1"/>
  </si>
  <si>
    <t>●BaUのＣＯ２排出量の計算</t>
    <rPh sb="8" eb="10">
      <t>ハイシュツ</t>
    </rPh>
    <rPh sb="10" eb="11">
      <t>リョウ</t>
    </rPh>
    <rPh sb="12" eb="14">
      <t>ケイサン</t>
    </rPh>
    <phoneticPr fontId="1"/>
  </si>
  <si>
    <t>BaUのCO2排出量</t>
    <rPh sb="7" eb="9">
      <t>ハイシュツ</t>
    </rPh>
    <rPh sb="9" eb="10">
      <t>リョウ</t>
    </rPh>
    <phoneticPr fontId="1"/>
  </si>
  <si>
    <t>By</t>
    <phoneticPr fontId="1"/>
  </si>
  <si>
    <t>Bｙ＝Bｅ+Bsｔ+Bhw</t>
    <phoneticPr fontId="1"/>
  </si>
  <si>
    <t>Bｅ</t>
    <phoneticPr fontId="1"/>
  </si>
  <si>
    <t>Bst</t>
    <phoneticPr fontId="1"/>
  </si>
  <si>
    <t>Bhw</t>
    <phoneticPr fontId="1"/>
  </si>
  <si>
    <t>ガスエンジンからの熱回収設備による蒸気供給により代替されたBaU設備（ボイラー）での化石燃料消費に伴うCO2排出量</t>
    <rPh sb="9" eb="10">
      <t>ネツ</t>
    </rPh>
    <rPh sb="10" eb="12">
      <t>カイシュウ</t>
    </rPh>
    <rPh sb="12" eb="14">
      <t>セツビ</t>
    </rPh>
    <rPh sb="17" eb="19">
      <t>ジョウキ</t>
    </rPh>
    <rPh sb="19" eb="21">
      <t>キョウキュウ</t>
    </rPh>
    <rPh sb="24" eb="26">
      <t>ダイタイ</t>
    </rPh>
    <rPh sb="32" eb="34">
      <t>セツビ</t>
    </rPh>
    <rPh sb="42" eb="44">
      <t>カセキ</t>
    </rPh>
    <rPh sb="44" eb="46">
      <t>ネンリョウ</t>
    </rPh>
    <rPh sb="46" eb="48">
      <t>ショウヒ</t>
    </rPh>
    <rPh sb="49" eb="50">
      <t>トモナ</t>
    </rPh>
    <rPh sb="54" eb="56">
      <t>ハイシュツ</t>
    </rPh>
    <rPh sb="56" eb="57">
      <t>リョウ</t>
    </rPh>
    <phoneticPr fontId="1"/>
  </si>
  <si>
    <t>ガスエンジンからの熱回収設備による温水供給により代替されたBaU設備（ボイラー）での化石燃料消費に伴うCO2排出量</t>
    <rPh sb="9" eb="10">
      <t>ネツ</t>
    </rPh>
    <rPh sb="10" eb="12">
      <t>カイシュウ</t>
    </rPh>
    <rPh sb="12" eb="14">
      <t>セツビ</t>
    </rPh>
    <rPh sb="17" eb="19">
      <t>オンスイ</t>
    </rPh>
    <rPh sb="19" eb="21">
      <t>キョウキュウ</t>
    </rPh>
    <rPh sb="24" eb="26">
      <t>ダイタイ</t>
    </rPh>
    <rPh sb="32" eb="34">
      <t>セツビ</t>
    </rPh>
    <rPh sb="42" eb="44">
      <t>カセキ</t>
    </rPh>
    <rPh sb="44" eb="46">
      <t>ネンリョウ</t>
    </rPh>
    <rPh sb="46" eb="48">
      <t>ショウヒ</t>
    </rPh>
    <rPh sb="49" eb="50">
      <t>トモナ</t>
    </rPh>
    <rPh sb="54" eb="56">
      <t>ハイシュツ</t>
    </rPh>
    <rPh sb="56" eb="57">
      <t>リョウ</t>
    </rPh>
    <phoneticPr fontId="1"/>
  </si>
  <si>
    <t>Be＝Geｙ×BEｇｆ</t>
    <phoneticPr fontId="1"/>
  </si>
  <si>
    <t>Bst＝Qs/Bηs×BEsf</t>
    <phoneticPr fontId="1"/>
  </si>
  <si>
    <t>BaU設備（ボイラー）の効率　（ex：0.9）</t>
    <rPh sb="3" eb="5">
      <t>セツビ</t>
    </rPh>
    <rPh sb="12" eb="14">
      <t>コウリツ</t>
    </rPh>
    <phoneticPr fontId="1"/>
  </si>
  <si>
    <t>BaU設備（ボイラー）で使用されるエネルギー（化石燃料）のCO2排出係数</t>
    <rPh sb="3" eb="5">
      <t>セツビ</t>
    </rPh>
    <rPh sb="12" eb="14">
      <t>シヨウ</t>
    </rPh>
    <rPh sb="23" eb="25">
      <t>カセキ</t>
    </rPh>
    <rPh sb="25" eb="27">
      <t>ネンリョウ</t>
    </rPh>
    <rPh sb="32" eb="34">
      <t>ハイシュツ</t>
    </rPh>
    <rPh sb="34" eb="36">
      <t>ケイスウ</t>
    </rPh>
    <phoneticPr fontId="1"/>
  </si>
  <si>
    <t>Bηs</t>
    <phoneticPr fontId="1"/>
  </si>
  <si>
    <t>BEsf</t>
    <phoneticPr fontId="1"/>
  </si>
  <si>
    <t>Bhw＝Qhw/Bηhw×BEhwf</t>
    <phoneticPr fontId="1"/>
  </si>
  <si>
    <t>Bηhw</t>
    <phoneticPr fontId="1"/>
  </si>
  <si>
    <t>BEhwf</t>
    <phoneticPr fontId="1"/>
  </si>
  <si>
    <t>（Ｂ）吸収式冷凍機導入によるBaUからのCO2排出削減量の計算（コジェネの廃熱を吸収式冷凍機の熱源とする場合）</t>
    <rPh sb="3" eb="5">
      <t>キュウシュウ</t>
    </rPh>
    <rPh sb="5" eb="6">
      <t>シキ</t>
    </rPh>
    <rPh sb="6" eb="9">
      <t>レイトウキ</t>
    </rPh>
    <rPh sb="9" eb="11">
      <t>ドウニュウ</t>
    </rPh>
    <rPh sb="23" eb="25">
      <t>ハイシュツ</t>
    </rPh>
    <rPh sb="25" eb="27">
      <t>サクゲン</t>
    </rPh>
    <rPh sb="27" eb="28">
      <t>リョウ</t>
    </rPh>
    <rPh sb="29" eb="31">
      <t>ケイサン</t>
    </rPh>
    <phoneticPr fontId="1"/>
  </si>
  <si>
    <t>◎BaUからのCO2排出削減量</t>
    <phoneticPr fontId="1"/>
  </si>
  <si>
    <t>◎リファレンスからのCO2排出削減量</t>
    <phoneticPr fontId="1"/>
  </si>
  <si>
    <t>Q=By-Py</t>
    <phoneticPr fontId="1"/>
  </si>
  <si>
    <t>BQey=ＣＱy/Bcop</t>
    <phoneticPr fontId="1"/>
  </si>
  <si>
    <t>BQey</t>
    <phoneticPr fontId="1"/>
  </si>
  <si>
    <t>Bcop</t>
    <phoneticPr fontId="1"/>
  </si>
  <si>
    <t>BaUの場合の年間消費電力量</t>
    <rPh sb="4" eb="6">
      <t>バアイ</t>
    </rPh>
    <rPh sb="7" eb="9">
      <t>ネンカン</t>
    </rPh>
    <rPh sb="9" eb="11">
      <t>ショウヒ</t>
    </rPh>
    <rPh sb="11" eb="13">
      <t>デンリョク</t>
    </rPh>
    <rPh sb="13" eb="14">
      <t>リョウ</t>
    </rPh>
    <phoneticPr fontId="1"/>
  </si>
  <si>
    <t>BaU冷凍機のCOP</t>
    <rPh sb="3" eb="6">
      <t>レイトウキ</t>
    </rPh>
    <phoneticPr fontId="1"/>
  </si>
  <si>
    <t>（Ａ）+（Ｂ）コジェネレーションシステム+廃熱利用吸収式冷凍機におけるBaUからのＣＯ２排出削減量合計</t>
    <rPh sb="21" eb="23">
      <t>ハイネツ</t>
    </rPh>
    <rPh sb="23" eb="25">
      <t>リヨウ</t>
    </rPh>
    <rPh sb="25" eb="27">
      <t>キュウシュウ</t>
    </rPh>
    <rPh sb="27" eb="28">
      <t>シキ</t>
    </rPh>
    <rPh sb="28" eb="30">
      <t>レイトウ</t>
    </rPh>
    <rPh sb="30" eb="31">
      <t>キ</t>
    </rPh>
    <rPh sb="44" eb="46">
      <t>ハイシュツ</t>
    </rPh>
    <rPh sb="46" eb="48">
      <t>サクゲン</t>
    </rPh>
    <rPh sb="48" eb="49">
      <t>リョウ</t>
    </rPh>
    <rPh sb="49" eb="51">
      <t>ゴウケイ</t>
    </rPh>
    <phoneticPr fontId="1"/>
  </si>
  <si>
    <t>Eｇｆ</t>
    <phoneticPr fontId="1"/>
  </si>
  <si>
    <t>Bｙ＝BQeｙ×gef</t>
    <phoneticPr fontId="1"/>
  </si>
  <si>
    <t>BaU設備、リファレンス設備及びプロジェクト設備で用いる燃料のCO2排出係数については、IPCCの以下表を参照ください。</t>
    <rPh sb="3" eb="5">
      <t>セツビ</t>
    </rPh>
    <rPh sb="12" eb="15">
      <t>セツビオヨ</t>
    </rPh>
    <rPh sb="22" eb="24">
      <t>セツビ</t>
    </rPh>
    <rPh sb="25" eb="26">
      <t>モチ</t>
    </rPh>
    <rPh sb="28" eb="30">
      <t>ネンリョウ</t>
    </rPh>
    <rPh sb="34" eb="36">
      <t>ハイシュツ</t>
    </rPh>
    <rPh sb="36" eb="38">
      <t>ケイスウ</t>
    </rPh>
    <rPh sb="49" eb="51">
      <t>イカ</t>
    </rPh>
    <rPh sb="51" eb="52">
      <t>ヒョウ</t>
    </rPh>
    <rPh sb="53" eb="55">
      <t>サンショウ</t>
    </rPh>
    <phoneticPr fontId="1"/>
  </si>
  <si>
    <r>
      <t>（B</t>
    </r>
    <r>
      <rPr>
        <sz val="10"/>
        <color rgb="FF00B050"/>
        <rFont val="ＭＳ Ｐゴシック"/>
        <family val="3"/>
        <charset val="128"/>
        <scheme val="minor"/>
      </rPr>
      <t>)BaU</t>
    </r>
    <r>
      <rPr>
        <sz val="10"/>
        <color theme="1"/>
        <rFont val="ＭＳ Ｐゴシック"/>
        <family val="3"/>
        <charset val="128"/>
        <scheme val="minor"/>
      </rPr>
      <t>に比べ冷却塔の消費電力量のアップ分（ｋW/h)</t>
    </r>
    <rPh sb="7" eb="8">
      <t>クラ</t>
    </rPh>
    <rPh sb="9" eb="11">
      <t>レイキャク</t>
    </rPh>
    <rPh sb="11" eb="12">
      <t>トウ</t>
    </rPh>
    <rPh sb="13" eb="15">
      <t>ショウヒ</t>
    </rPh>
    <rPh sb="15" eb="17">
      <t>デンリョク</t>
    </rPh>
    <rPh sb="17" eb="18">
      <t>リョウ</t>
    </rPh>
    <rPh sb="22" eb="23">
      <t>ブン</t>
    </rPh>
    <phoneticPr fontId="1"/>
  </si>
  <si>
    <r>
      <t>（C）</t>
    </r>
    <r>
      <rPr>
        <sz val="10"/>
        <color rgb="FF00B050"/>
        <rFont val="ＭＳ Ｐゴシック"/>
        <family val="3"/>
        <charset val="128"/>
        <scheme val="minor"/>
      </rPr>
      <t>BaU</t>
    </r>
    <r>
      <rPr>
        <sz val="10"/>
        <color theme="1"/>
        <rFont val="ＭＳ Ｐゴシック"/>
        <family val="3"/>
        <charset val="128"/>
        <scheme val="minor"/>
      </rPr>
      <t>に比べ冷却水ポンプの消費電力量のアップ分（ｋW/h)</t>
    </r>
    <rPh sb="7" eb="8">
      <t>クラ</t>
    </rPh>
    <rPh sb="9" eb="11">
      <t>レイキャク</t>
    </rPh>
    <rPh sb="11" eb="12">
      <t>ミズ</t>
    </rPh>
    <rPh sb="16" eb="18">
      <t>ショウヒ</t>
    </rPh>
    <rPh sb="18" eb="20">
      <t>デンリョク</t>
    </rPh>
    <rPh sb="20" eb="21">
      <t>リョウ</t>
    </rPh>
    <rPh sb="25" eb="26">
      <t>ブン</t>
    </rPh>
    <phoneticPr fontId="1"/>
  </si>
  <si>
    <r>
      <rPr>
        <b/>
        <sz val="16"/>
        <color rgb="FFFF0000"/>
        <rFont val="ＭＳ Ｐゴシック"/>
        <family val="3"/>
        <charset val="128"/>
        <scheme val="minor"/>
      </rPr>
      <t>R8年度</t>
    </r>
    <r>
      <rPr>
        <b/>
        <sz val="11"/>
        <color theme="1"/>
        <rFont val="ＭＳ Ｐゴシック"/>
        <family val="3"/>
        <charset val="128"/>
        <scheme val="minor"/>
      </rPr>
      <t xml:space="preserve"> JCM設備補助BaUからのCO2排出削減量計算（コジェネと吸収式冷凍機）</t>
    </r>
    <phoneticPr fontId="1"/>
  </si>
  <si>
    <r>
      <rPr>
        <b/>
        <sz val="16"/>
        <color rgb="FFFF0000"/>
        <rFont val="ＭＳ Ｐゴシック"/>
        <family val="3"/>
        <charset val="128"/>
        <scheme val="minor"/>
      </rPr>
      <t>R8年度</t>
    </r>
    <r>
      <rPr>
        <b/>
        <sz val="11"/>
        <color theme="1"/>
        <rFont val="ＭＳ Ｐゴシック"/>
        <family val="3"/>
        <charset val="128"/>
        <scheme val="minor"/>
      </rPr>
      <t xml:space="preserve"> JCM設備補助CO2排出削減量計算（コジェネ+吸収式冷凍機）</t>
    </r>
    <phoneticPr fontId="1"/>
  </si>
  <si>
    <r>
      <rPr>
        <b/>
        <sz val="16"/>
        <color rgb="FFFF0000"/>
        <rFont val="ＭＳ Ｐゴシック"/>
        <family val="3"/>
        <charset val="128"/>
        <scheme val="minor"/>
      </rPr>
      <t>R8年度</t>
    </r>
    <r>
      <rPr>
        <b/>
        <sz val="11"/>
        <color theme="1"/>
        <rFont val="ＭＳ Ｐゴシック"/>
        <family val="3"/>
        <charset val="128"/>
        <scheme val="minor"/>
      </rPr>
      <t xml:space="preserve"> JCM設備補助リファレンスからのCO2排出削減量計算（コジェネと吸収式冷凍機）※記入例</t>
    </r>
    <rPh sb="45" eb="47">
      <t>キニュウ</t>
    </rPh>
    <rPh sb="47" eb="48">
      <t>レイ</t>
    </rPh>
    <phoneticPr fontId="1"/>
  </si>
  <si>
    <r>
      <rPr>
        <b/>
        <sz val="16"/>
        <color rgb="FFFF0000"/>
        <rFont val="ＭＳ Ｐゴシック"/>
        <family val="3"/>
        <charset val="128"/>
        <scheme val="minor"/>
      </rPr>
      <t>R8年度</t>
    </r>
    <r>
      <rPr>
        <b/>
        <sz val="11"/>
        <color theme="1"/>
        <rFont val="ＭＳ Ｐゴシック"/>
        <family val="3"/>
        <charset val="128"/>
        <scheme val="minor"/>
      </rPr>
      <t xml:space="preserve"> JCM設備補助リファレンスからのCO2排出削減量計算（コジェネと吸収式冷凍機）</t>
    </r>
    <phoneticPr fontId="1"/>
  </si>
  <si>
    <r>
      <rPr>
        <sz val="16"/>
        <color rgb="FFFF0000"/>
        <rFont val="ＭＳ Ｐゴシック"/>
        <family val="3"/>
        <charset val="128"/>
        <scheme val="minor"/>
      </rPr>
      <t>R8年度</t>
    </r>
    <r>
      <rPr>
        <sz val="11"/>
        <rFont val="ＭＳ Ｐゴシック"/>
        <family val="3"/>
        <charset val="128"/>
        <scheme val="minor"/>
      </rPr>
      <t>J</t>
    </r>
    <r>
      <rPr>
        <sz val="11"/>
        <color theme="1"/>
        <rFont val="ＭＳ Ｐゴシック"/>
        <family val="2"/>
        <charset val="128"/>
        <scheme val="minor"/>
      </rPr>
      <t>CM設備補助CO2排出削減量計算　（燃料種ごとの排出係数）</t>
    </r>
    <rPh sb="23" eb="26">
      <t>ネンリョウシュ</t>
    </rPh>
    <rPh sb="29" eb="33">
      <t>ハイシュツケイスウ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</si>
</sst>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0.00_ "/>
    <numFmt numFmtId="177" formatCode="#,##0_ "/>
    <numFmt numFmtId="178" formatCode="0.000_ "/>
    <numFmt numFmtId="179" formatCode="#,##0.000;[Red]\-#,##0.000"/>
    <numFmt numFmtId="180" formatCode="0.0000"/>
    <numFmt numFmtId="181" formatCode="0.000"/>
    <numFmt numFmtId="182" formatCode="#,##0.0000_ "/>
  </numFmts>
  <fonts count="22" x14ac:knownFonts="1">
    <font>
      <sz val="11"/>
      <color theme="1"/>
      <name val="ＭＳ Ｐゴシック"/>
      <family val="2"/>
      <charset val="128"/>
      <scheme val="minor"/>
    </font>
    <font>
      <sz val="6"/>
      <name val="ＭＳ Ｐゴシック"/>
      <family val="2"/>
      <charset val="128"/>
      <scheme val="minor"/>
    </font>
    <font>
      <b/>
      <sz val="12"/>
      <color theme="1"/>
      <name val="ＭＳ Ｐゴシック"/>
      <family val="3"/>
      <charset val="128"/>
      <scheme val="minor"/>
    </font>
    <font>
      <sz val="11"/>
      <name val="ＭＳ Ｐゴシック"/>
      <family val="3"/>
      <charset val="128"/>
    </font>
    <font>
      <sz val="10"/>
      <name val="ＭＳ Ｐゴシック"/>
      <family val="3"/>
      <charset val="128"/>
    </font>
    <font>
      <sz val="6"/>
      <name val="ＭＳ Ｐゴシック"/>
      <family val="3"/>
      <charset val="128"/>
    </font>
    <font>
      <b/>
      <sz val="14"/>
      <color theme="1"/>
      <name val="ＭＳ Ｐゴシック"/>
      <family val="3"/>
      <charset val="128"/>
      <scheme val="minor"/>
    </font>
    <font>
      <sz val="11"/>
      <color theme="1"/>
      <name val="ＭＳ Ｐゴシック"/>
      <family val="3"/>
      <charset val="128"/>
      <scheme val="minor"/>
    </font>
    <font>
      <b/>
      <sz val="11"/>
      <color theme="1"/>
      <name val="ＭＳ Ｐゴシック"/>
      <family val="3"/>
      <charset val="128"/>
      <scheme val="minor"/>
    </font>
    <font>
      <b/>
      <sz val="10"/>
      <color theme="1"/>
      <name val="ＭＳ Ｐゴシック"/>
      <family val="3"/>
      <charset val="128"/>
      <scheme val="minor"/>
    </font>
    <font>
      <sz val="10"/>
      <color theme="1"/>
      <name val="ＭＳ Ｐゴシック"/>
      <family val="3"/>
      <charset val="128"/>
      <scheme val="minor"/>
    </font>
    <font>
      <sz val="10"/>
      <color rgb="FFFF0000"/>
      <name val="ＭＳ Ｐゴシック"/>
      <family val="3"/>
      <charset val="128"/>
      <scheme val="minor"/>
    </font>
    <font>
      <sz val="10"/>
      <name val="ＭＳ Ｐゴシック"/>
      <family val="3"/>
      <charset val="128"/>
      <scheme val="minor"/>
    </font>
    <font>
      <sz val="11"/>
      <color theme="1"/>
      <name val="ＭＳ Ｐゴシック"/>
      <family val="2"/>
      <charset val="128"/>
      <scheme val="minor"/>
    </font>
    <font>
      <sz val="9"/>
      <color theme="1"/>
      <name val="ＭＳ Ｐゴシック"/>
      <family val="3"/>
      <charset val="128"/>
      <scheme val="minor"/>
    </font>
    <font>
      <sz val="9"/>
      <color rgb="FFFF0000"/>
      <name val="ＭＳ Ｐゴシック"/>
      <family val="3"/>
      <charset val="128"/>
      <scheme val="minor"/>
    </font>
    <font>
      <b/>
      <sz val="10"/>
      <name val="ＭＳ Ｐゴシック"/>
      <family val="3"/>
      <charset val="128"/>
      <scheme val="minor"/>
    </font>
    <font>
      <strike/>
      <sz val="10"/>
      <color rgb="FFFF0000"/>
      <name val="ＭＳ Ｐゴシック"/>
      <family val="3"/>
      <charset val="128"/>
      <scheme val="minor"/>
    </font>
    <font>
      <sz val="10"/>
      <color rgb="FF00B050"/>
      <name val="ＭＳ Ｐゴシック"/>
      <family val="3"/>
      <charset val="128"/>
      <scheme val="minor"/>
    </font>
    <font>
      <b/>
      <sz val="16"/>
      <color rgb="FFFF0000"/>
      <name val="ＭＳ Ｐゴシック"/>
      <family val="3"/>
      <charset val="128"/>
      <scheme val="minor"/>
    </font>
    <font>
      <sz val="16"/>
      <color rgb="FFFF0000"/>
      <name val="ＭＳ Ｐゴシック"/>
      <family val="3"/>
      <charset val="128"/>
      <scheme val="minor"/>
    </font>
    <font>
      <sz val="11"/>
      <name val="ＭＳ Ｐゴシック"/>
      <family val="3"/>
      <charset val="128"/>
      <scheme val="minor"/>
    </font>
  </fonts>
  <fills count="4">
    <fill>
      <patternFill patternType="none"/>
    </fill>
    <fill>
      <patternFill patternType="gray125"/>
    </fill>
    <fill>
      <patternFill patternType="solid">
        <fgColor rgb="FFFFFF00"/>
        <bgColor indexed="64"/>
      </patternFill>
    </fill>
    <fill>
      <patternFill patternType="solid">
        <fgColor rgb="FFCCFFFF"/>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s>
  <cellStyleXfs count="3">
    <xf numFmtId="0" fontId="0" fillId="0" borderId="0">
      <alignment vertical="center"/>
    </xf>
    <xf numFmtId="0" fontId="3" fillId="0" borderId="0">
      <alignment vertical="center"/>
    </xf>
    <xf numFmtId="38" fontId="13" fillId="0" borderId="0" applyFont="0" applyFill="0" applyBorder="0" applyAlignment="0" applyProtection="0">
      <alignment vertical="center"/>
    </xf>
  </cellStyleXfs>
  <cellXfs count="95">
    <xf numFmtId="0" fontId="0" fillId="0" borderId="0" xfId="0">
      <alignment vertical="center"/>
    </xf>
    <xf numFmtId="0" fontId="8" fillId="0" borderId="0" xfId="0" applyFont="1">
      <alignment vertical="center"/>
    </xf>
    <xf numFmtId="0" fontId="7" fillId="0" borderId="0" xfId="0" applyFont="1">
      <alignment vertical="center"/>
    </xf>
    <xf numFmtId="0" fontId="8" fillId="0" borderId="0" xfId="0" applyFont="1" applyProtection="1">
      <alignment vertical="center"/>
      <protection locked="0"/>
    </xf>
    <xf numFmtId="0" fontId="7" fillId="0" borderId="0" xfId="0" applyFont="1" applyProtection="1">
      <alignment vertical="center"/>
      <protection locked="0"/>
    </xf>
    <xf numFmtId="0" fontId="3" fillId="0" borderId="1" xfId="0" applyFont="1" applyBorder="1" applyAlignment="1" applyProtection="1">
      <alignment horizontal="left" vertical="center"/>
      <protection locked="0"/>
    </xf>
    <xf numFmtId="0" fontId="4" fillId="2" borderId="1" xfId="0" applyFont="1" applyFill="1" applyBorder="1" applyAlignment="1" applyProtection="1">
      <alignment horizontal="center" vertical="center"/>
      <protection locked="0"/>
    </xf>
    <xf numFmtId="0" fontId="4" fillId="0" borderId="1" xfId="0" applyFont="1" applyBorder="1" applyProtection="1">
      <alignment vertical="center"/>
      <protection locked="0"/>
    </xf>
    <xf numFmtId="0" fontId="4" fillId="0" borderId="1" xfId="0" applyFont="1" applyBorder="1" applyAlignment="1" applyProtection="1">
      <alignment vertical="center" shrinkToFit="1"/>
      <protection locked="0"/>
    </xf>
    <xf numFmtId="0" fontId="3" fillId="2" borderId="2" xfId="0" applyFont="1" applyFill="1" applyBorder="1" applyAlignment="1" applyProtection="1">
      <alignment horizontal="center" vertical="center" shrinkToFit="1"/>
      <protection locked="0"/>
    </xf>
    <xf numFmtId="0" fontId="3" fillId="0" borderId="1" xfId="0" applyFont="1" applyBorder="1" applyAlignment="1" applyProtection="1">
      <alignment horizontal="center" vertical="center"/>
      <protection locked="0"/>
    </xf>
    <xf numFmtId="0" fontId="7" fillId="2" borderId="4" xfId="0" applyFont="1" applyFill="1" applyBorder="1" applyAlignment="1" applyProtection="1">
      <alignment horizontal="center" vertical="center" shrinkToFit="1"/>
      <protection locked="0"/>
    </xf>
    <xf numFmtId="0" fontId="10" fillId="0" borderId="0" xfId="0" applyFont="1" applyAlignment="1" applyProtection="1">
      <alignment horizontal="left" vertical="center"/>
      <protection locked="0"/>
    </xf>
    <xf numFmtId="0" fontId="10" fillId="0" borderId="0" xfId="0" applyFont="1" applyProtection="1">
      <alignment vertical="center"/>
      <protection locked="0"/>
    </xf>
    <xf numFmtId="0" fontId="9" fillId="0" borderId="0" xfId="0" applyFont="1" applyAlignment="1" applyProtection="1">
      <alignment horizontal="left" vertical="center"/>
      <protection locked="0"/>
    </xf>
    <xf numFmtId="0" fontId="10" fillId="0" borderId="0" xfId="0" applyFont="1" applyAlignment="1" applyProtection="1">
      <alignment horizontal="right" vertical="center"/>
      <protection locked="0"/>
    </xf>
    <xf numFmtId="0" fontId="11" fillId="0" borderId="0" xfId="0" applyFont="1" applyProtection="1">
      <alignment vertical="center"/>
      <protection locked="0"/>
    </xf>
    <xf numFmtId="40" fontId="10" fillId="2" borderId="1" xfId="2" applyNumberFormat="1" applyFont="1" applyFill="1" applyBorder="1" applyProtection="1">
      <alignment vertical="center"/>
      <protection locked="0"/>
    </xf>
    <xf numFmtId="38" fontId="10" fillId="2" borderId="1" xfId="2" applyFont="1" applyFill="1" applyBorder="1" applyProtection="1">
      <alignment vertical="center"/>
      <protection locked="0"/>
    </xf>
    <xf numFmtId="179" fontId="10" fillId="2" borderId="1" xfId="2" applyNumberFormat="1" applyFont="1" applyFill="1" applyBorder="1" applyProtection="1">
      <alignment vertical="center"/>
      <protection locked="0"/>
    </xf>
    <xf numFmtId="0" fontId="10" fillId="0" borderId="0" xfId="0" applyFont="1" applyAlignment="1" applyProtection="1">
      <alignment horizontal="left" vertical="center" shrinkToFit="1"/>
      <protection locked="0"/>
    </xf>
    <xf numFmtId="176" fontId="10" fillId="0" borderId="0" xfId="0" applyNumberFormat="1" applyFont="1" applyProtection="1">
      <alignment vertical="center"/>
      <protection locked="0"/>
    </xf>
    <xf numFmtId="0" fontId="12" fillId="0" borderId="0" xfId="0" applyFont="1" applyProtection="1">
      <alignment vertical="center"/>
      <protection locked="0"/>
    </xf>
    <xf numFmtId="178" fontId="10" fillId="0" borderId="0" xfId="0" applyNumberFormat="1" applyFont="1" applyProtection="1">
      <alignment vertical="center"/>
      <protection locked="0"/>
    </xf>
    <xf numFmtId="180" fontId="10" fillId="0" borderId="0" xfId="0" applyNumberFormat="1" applyFont="1" applyProtection="1">
      <alignment vertical="center"/>
      <protection locked="0"/>
    </xf>
    <xf numFmtId="38" fontId="10" fillId="0" borderId="0" xfId="2" applyFont="1" applyProtection="1">
      <alignment vertical="center"/>
      <protection locked="0"/>
    </xf>
    <xf numFmtId="0" fontId="14" fillId="0" borderId="0" xfId="0" applyFont="1" applyProtection="1">
      <alignment vertical="center"/>
      <protection locked="0"/>
    </xf>
    <xf numFmtId="177" fontId="10" fillId="0" borderId="0" xfId="0" applyNumberFormat="1" applyFont="1" applyAlignment="1" applyProtection="1">
      <alignment horizontal="right" vertical="center"/>
      <protection locked="0"/>
    </xf>
    <xf numFmtId="49" fontId="10" fillId="0" borderId="0" xfId="0" applyNumberFormat="1" applyFont="1" applyProtection="1">
      <alignment vertical="center"/>
      <protection locked="0"/>
    </xf>
    <xf numFmtId="0" fontId="0" fillId="0" borderId="0" xfId="0" applyProtection="1">
      <alignment vertical="center"/>
      <protection locked="0"/>
    </xf>
    <xf numFmtId="0" fontId="15" fillId="0" borderId="0" xfId="0" applyFont="1" applyAlignment="1" applyProtection="1">
      <alignment horizontal="left" vertical="center"/>
      <protection locked="0"/>
    </xf>
    <xf numFmtId="0" fontId="17" fillId="0" borderId="0" xfId="0" applyFont="1" applyProtection="1">
      <alignment vertical="center"/>
      <protection locked="0"/>
    </xf>
    <xf numFmtId="0" fontId="4" fillId="3" borderId="1" xfId="0" applyFont="1" applyFill="1" applyBorder="1" applyAlignment="1">
      <alignment horizontal="center" vertical="center"/>
    </xf>
    <xf numFmtId="38" fontId="9" fillId="3" borderId="1" xfId="2" applyFont="1" applyFill="1" applyBorder="1" applyProtection="1">
      <alignment vertical="center"/>
    </xf>
    <xf numFmtId="38" fontId="10" fillId="3" borderId="1" xfId="2" applyFont="1" applyFill="1" applyBorder="1" applyProtection="1">
      <alignment vertical="center"/>
    </xf>
    <xf numFmtId="177" fontId="10" fillId="3" borderId="1" xfId="0" applyNumberFormat="1" applyFont="1" applyFill="1" applyBorder="1">
      <alignment vertical="center"/>
    </xf>
    <xf numFmtId="181" fontId="10" fillId="3" borderId="1" xfId="0" applyNumberFormat="1" applyFont="1" applyFill="1" applyBorder="1">
      <alignment vertical="center"/>
    </xf>
    <xf numFmtId="38" fontId="16" fillId="3" borderId="1" xfId="2" applyFont="1" applyFill="1" applyBorder="1" applyProtection="1">
      <alignment vertical="center"/>
    </xf>
    <xf numFmtId="0" fontId="3" fillId="0" borderId="1" xfId="0" applyFont="1" applyBorder="1" applyAlignment="1" applyProtection="1">
      <alignment horizontal="left" vertical="center"/>
      <protection locked="0"/>
    </xf>
    <xf numFmtId="0" fontId="3" fillId="2" borderId="1" xfId="0" applyFont="1" applyFill="1" applyBorder="1" applyAlignment="1" applyProtection="1">
      <alignment vertical="center" wrapText="1"/>
      <protection locked="0"/>
    </xf>
    <xf numFmtId="0" fontId="7" fillId="0" borderId="1" xfId="0" applyFont="1" applyBorder="1" applyAlignment="1" applyProtection="1">
      <alignment vertical="center" wrapText="1"/>
      <protection locked="0"/>
    </xf>
    <xf numFmtId="0" fontId="3" fillId="0" borderId="1" xfId="0" applyFont="1" applyBorder="1" applyAlignment="1" applyProtection="1">
      <alignment horizontal="left" vertical="center" wrapText="1"/>
      <protection locked="0"/>
    </xf>
    <xf numFmtId="0" fontId="10" fillId="2" borderId="2" xfId="0" applyFont="1" applyFill="1" applyBorder="1" applyAlignment="1" applyProtection="1">
      <alignment horizontal="left" vertical="center" shrinkToFit="1"/>
      <protection locked="0"/>
    </xf>
    <xf numFmtId="0" fontId="10" fillId="0" borderId="3" xfId="0" applyFont="1" applyBorder="1" applyAlignment="1" applyProtection="1">
      <alignment horizontal="left" vertical="center" shrinkToFit="1"/>
      <protection locked="0"/>
    </xf>
    <xf numFmtId="0" fontId="10" fillId="0" borderId="4" xfId="0" applyFont="1" applyBorder="1" applyAlignment="1" applyProtection="1">
      <alignment horizontal="left" vertical="center" shrinkToFit="1"/>
      <protection locked="0"/>
    </xf>
    <xf numFmtId="0" fontId="3" fillId="0" borderId="1" xfId="1" applyBorder="1" applyAlignment="1" applyProtection="1">
      <alignment horizontal="left" vertical="center" wrapText="1"/>
      <protection locked="0"/>
    </xf>
    <xf numFmtId="0" fontId="3" fillId="2" borderId="1" xfId="1" applyFill="1" applyBorder="1" applyAlignment="1" applyProtection="1">
      <alignment horizontal="left" vertical="center" wrapText="1"/>
      <protection locked="0"/>
    </xf>
    <xf numFmtId="0" fontId="7" fillId="2" borderId="1" xfId="0" applyFont="1" applyFill="1" applyBorder="1" applyAlignment="1" applyProtection="1">
      <alignment horizontal="left" vertical="center" wrapText="1"/>
      <protection locked="0"/>
    </xf>
    <xf numFmtId="38" fontId="9" fillId="3" borderId="2" xfId="2" applyFont="1" applyFill="1" applyBorder="1" applyAlignment="1" applyProtection="1">
      <alignment horizontal="center" vertical="center"/>
    </xf>
    <xf numFmtId="38" fontId="9" fillId="3" borderId="4" xfId="2" applyFont="1" applyFill="1" applyBorder="1" applyAlignment="1" applyProtection="1">
      <alignment horizontal="center" vertical="center"/>
    </xf>
    <xf numFmtId="0" fontId="3" fillId="2" borderId="3" xfId="0" applyFont="1" applyFill="1" applyBorder="1" applyAlignment="1" applyProtection="1">
      <alignment horizontal="center" vertical="center" shrinkToFit="1"/>
      <protection locked="0"/>
    </xf>
    <xf numFmtId="0" fontId="3" fillId="2" borderId="4" xfId="0" applyFont="1" applyFill="1" applyBorder="1" applyAlignment="1" applyProtection="1">
      <alignment horizontal="center" vertical="center" shrinkToFit="1"/>
      <protection locked="0"/>
    </xf>
    <xf numFmtId="0" fontId="3" fillId="2" borderId="2" xfId="0" applyFont="1" applyFill="1" applyBorder="1" applyAlignment="1" applyProtection="1">
      <alignment horizontal="center" vertical="center" shrinkToFit="1"/>
      <protection locked="0"/>
    </xf>
    <xf numFmtId="0" fontId="10" fillId="2" borderId="3" xfId="0" applyFont="1" applyFill="1" applyBorder="1" applyAlignment="1" applyProtection="1">
      <alignment horizontal="left" vertical="center" shrinkToFit="1"/>
      <protection locked="0"/>
    </xf>
    <xf numFmtId="0" fontId="10" fillId="2" borderId="4" xfId="0" applyFont="1" applyFill="1" applyBorder="1" applyAlignment="1" applyProtection="1">
      <alignment horizontal="left" vertical="center" shrinkToFit="1"/>
      <protection locked="0"/>
    </xf>
    <xf numFmtId="0" fontId="10" fillId="2" borderId="2" xfId="0" applyFont="1" applyFill="1" applyBorder="1" applyAlignment="1" applyProtection="1">
      <alignment vertical="center" shrinkToFit="1"/>
      <protection locked="0"/>
    </xf>
    <xf numFmtId="0" fontId="10" fillId="2" borderId="3" xfId="0" applyFont="1" applyFill="1" applyBorder="1" applyAlignment="1" applyProtection="1">
      <alignment vertical="center" shrinkToFit="1"/>
      <protection locked="0"/>
    </xf>
    <xf numFmtId="0" fontId="10" fillId="2" borderId="4" xfId="0" applyFont="1" applyFill="1" applyBorder="1" applyAlignment="1" applyProtection="1">
      <alignment vertical="center" shrinkToFit="1"/>
      <protection locked="0"/>
    </xf>
    <xf numFmtId="0" fontId="6" fillId="0" borderId="0" xfId="0" applyFont="1" applyProtection="1">
      <alignment vertical="center"/>
      <protection locked="0"/>
    </xf>
    <xf numFmtId="0" fontId="2" fillId="0" borderId="0" xfId="0" applyFont="1" applyProtection="1">
      <alignment vertical="center"/>
      <protection locked="0"/>
    </xf>
    <xf numFmtId="0" fontId="0" fillId="0" borderId="0" xfId="0" applyAlignment="1" applyProtection="1">
      <alignment vertical="center" wrapText="1"/>
      <protection locked="0"/>
    </xf>
    <xf numFmtId="0" fontId="0" fillId="0" borderId="0" xfId="0" applyProtection="1">
      <alignment vertical="center"/>
      <protection locked="0"/>
    </xf>
    <xf numFmtId="0" fontId="0" fillId="0" borderId="9" xfId="0" applyBorder="1" applyAlignment="1" applyProtection="1">
      <alignment horizontal="center" vertical="center" wrapText="1"/>
      <protection locked="0"/>
    </xf>
    <xf numFmtId="0" fontId="0" fillId="0" borderId="5" xfId="0" applyBorder="1" applyAlignment="1" applyProtection="1">
      <alignment horizontal="center" vertical="center" wrapText="1"/>
      <protection locked="0"/>
    </xf>
    <xf numFmtId="0" fontId="0" fillId="0" borderId="10" xfId="0" applyBorder="1" applyAlignment="1" applyProtection="1">
      <alignment horizontal="center" vertical="center" wrapText="1"/>
      <protection locked="0"/>
    </xf>
    <xf numFmtId="0" fontId="0" fillId="0" borderId="0" xfId="0" applyAlignment="1" applyProtection="1">
      <alignment vertical="center" wrapText="1"/>
      <protection locked="0"/>
    </xf>
    <xf numFmtId="0" fontId="0" fillId="0" borderId="11" xfId="0" applyBorder="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0" fillId="0" borderId="12" xfId="0" applyBorder="1" applyAlignment="1" applyProtection="1">
      <alignment horizontal="center" vertical="center" wrapText="1"/>
      <protection locked="0"/>
    </xf>
    <xf numFmtId="0" fontId="0" fillId="0" borderId="13" xfId="0" applyBorder="1" applyAlignment="1" applyProtection="1">
      <alignment horizontal="center" vertical="center" wrapText="1"/>
      <protection locked="0"/>
    </xf>
    <xf numFmtId="0" fontId="0" fillId="0" borderId="14" xfId="0" applyBorder="1" applyAlignment="1" applyProtection="1">
      <alignment horizontal="center" vertical="center" wrapText="1"/>
      <protection locked="0"/>
    </xf>
    <xf numFmtId="0" fontId="0" fillId="0" borderId="15" xfId="0" applyBorder="1" applyAlignment="1" applyProtection="1">
      <alignment horizontal="center" vertical="center" wrapText="1"/>
      <protection locked="0"/>
    </xf>
    <xf numFmtId="0" fontId="0" fillId="0" borderId="10" xfId="0" applyBorder="1" applyAlignment="1" applyProtection="1">
      <alignment vertical="center" wrapText="1"/>
      <protection locked="0"/>
    </xf>
    <xf numFmtId="0" fontId="0" fillId="0" borderId="9" xfId="0" applyBorder="1" applyAlignment="1" applyProtection="1">
      <alignment horizontal="center" vertical="top" wrapText="1"/>
      <protection locked="0"/>
    </xf>
    <xf numFmtId="0" fontId="0" fillId="0" borderId="10" xfId="0" applyBorder="1" applyAlignment="1" applyProtection="1">
      <alignment horizontal="center" vertical="top" wrapText="1"/>
      <protection locked="0"/>
    </xf>
    <xf numFmtId="0" fontId="0" fillId="0" borderId="6" xfId="0" applyBorder="1" applyAlignment="1" applyProtection="1">
      <alignment horizontal="center" vertical="center" wrapText="1"/>
      <protection locked="0"/>
    </xf>
    <xf numFmtId="0" fontId="0" fillId="0" borderId="12" xfId="0" applyBorder="1" applyAlignment="1" applyProtection="1">
      <alignment vertical="center" wrapText="1"/>
      <protection locked="0"/>
    </xf>
    <xf numFmtId="0" fontId="0" fillId="0" borderId="11" xfId="0" applyBorder="1" applyAlignment="1" applyProtection="1">
      <alignment horizontal="center" vertical="top" wrapText="1"/>
      <protection locked="0"/>
    </xf>
    <xf numFmtId="0" fontId="0" fillId="0" borderId="12" xfId="0" applyBorder="1" applyAlignment="1" applyProtection="1">
      <alignment horizontal="center" vertical="top" wrapText="1"/>
      <protection locked="0"/>
    </xf>
    <xf numFmtId="0" fontId="0" fillId="0" borderId="7" xfId="0" applyBorder="1" applyAlignment="1" applyProtection="1">
      <alignment horizontal="center" vertical="center" wrapText="1"/>
      <protection locked="0"/>
    </xf>
    <xf numFmtId="0" fontId="0" fillId="0" borderId="15" xfId="0" applyBorder="1" applyAlignment="1" applyProtection="1">
      <alignment vertical="center" wrapText="1"/>
      <protection locked="0"/>
    </xf>
    <xf numFmtId="0" fontId="0" fillId="0" borderId="13" xfId="0" applyBorder="1" applyAlignment="1" applyProtection="1">
      <alignment horizontal="center" vertical="top" wrapText="1"/>
      <protection locked="0"/>
    </xf>
    <xf numFmtId="0" fontId="0" fillId="0" borderId="15" xfId="0" applyBorder="1" applyAlignment="1" applyProtection="1">
      <alignment horizontal="center" vertical="top" wrapText="1"/>
      <protection locked="0"/>
    </xf>
    <xf numFmtId="0" fontId="0" fillId="0" borderId="8" xfId="0" applyBorder="1" applyAlignment="1" applyProtection="1">
      <alignment horizontal="center" vertical="center" wrapText="1"/>
      <protection locked="0"/>
    </xf>
    <xf numFmtId="0" fontId="8" fillId="0" borderId="0" xfId="0" applyFont="1" applyProtection="1">
      <alignment vertical="center"/>
    </xf>
    <xf numFmtId="0" fontId="0" fillId="0" borderId="0" xfId="0" applyProtection="1">
      <alignment vertical="center"/>
    </xf>
    <xf numFmtId="0" fontId="7" fillId="0" borderId="0" xfId="0" applyFont="1" applyProtection="1">
      <alignment vertical="center"/>
    </xf>
    <xf numFmtId="0" fontId="0" fillId="2" borderId="1" xfId="0" applyFill="1" applyBorder="1" applyProtection="1">
      <alignment vertical="center"/>
      <protection locked="0"/>
    </xf>
    <xf numFmtId="0" fontId="0" fillId="0" borderId="1" xfId="0" applyBorder="1" applyAlignment="1" applyProtection="1">
      <alignment vertical="center" shrinkToFit="1"/>
      <protection locked="0"/>
    </xf>
    <xf numFmtId="0" fontId="0" fillId="0" borderId="0" xfId="0" applyAlignment="1" applyProtection="1">
      <alignment horizontal="center" vertical="center"/>
      <protection locked="0"/>
    </xf>
    <xf numFmtId="182" fontId="0" fillId="0" borderId="1" xfId="0" applyNumberFormat="1" applyBorder="1" applyProtection="1">
      <alignment vertical="center"/>
      <protection locked="0"/>
    </xf>
    <xf numFmtId="177" fontId="0" fillId="0" borderId="0" xfId="0" applyNumberFormat="1" applyProtection="1">
      <alignment vertical="center"/>
      <protection locked="0"/>
    </xf>
    <xf numFmtId="0" fontId="0" fillId="0" borderId="0" xfId="0" applyAlignment="1" applyProtection="1">
      <alignment vertical="center" shrinkToFit="1"/>
      <protection locked="0"/>
    </xf>
    <xf numFmtId="177" fontId="0" fillId="2" borderId="1" xfId="0" applyNumberFormat="1" applyFill="1" applyBorder="1" applyProtection="1">
      <alignment vertical="center"/>
      <protection locked="0"/>
    </xf>
    <xf numFmtId="0" fontId="0" fillId="0" borderId="1" xfId="0" applyBorder="1" applyProtection="1">
      <alignment vertical="center"/>
      <protection locked="0"/>
    </xf>
  </cellXfs>
  <cellStyles count="3">
    <cellStyle name="桁区切り" xfId="2" builtinId="6"/>
    <cellStyle name="標準" xfId="0" builtinId="0"/>
    <cellStyle name="標準 2" xfId="1" xr:uid="{00000000-0005-0000-0000-000001000000}"/>
  </cellStyles>
  <dxfs count="0"/>
  <tableStyles count="0" defaultTableStyle="TableStyleMedium2" defaultPivotStyle="PivotStyleLight16"/>
  <colors>
    <mruColors>
      <color rgb="FFCCFFFF"/>
      <color rgb="FF99FF99"/>
      <color rgb="FFFFFF00"/>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microsoft.com/office/2017/10/relationships/person" Target="persons/perso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3.png"/><Relationship Id="rId4" Type="http://schemas.openxmlformats.org/officeDocument/2006/relationships/image" Target="../media/image6.png"/></Relationships>
</file>

<file path=xl/drawings/drawing1.xml><?xml version="1.0" encoding="utf-8"?>
<xdr:wsDr xmlns:xdr="http://schemas.openxmlformats.org/drawingml/2006/spreadsheetDrawing" xmlns:a="http://schemas.openxmlformats.org/drawingml/2006/main">
  <xdr:twoCellAnchor editAs="oneCell">
    <xdr:from>
      <xdr:col>1</xdr:col>
      <xdr:colOff>51397</xdr:colOff>
      <xdr:row>5</xdr:row>
      <xdr:rowOff>31189</xdr:rowOff>
    </xdr:from>
    <xdr:to>
      <xdr:col>11</xdr:col>
      <xdr:colOff>74000</xdr:colOff>
      <xdr:row>32</xdr:row>
      <xdr:rowOff>72463</xdr:rowOff>
    </xdr:to>
    <xdr:pic>
      <xdr:nvPicPr>
        <xdr:cNvPr id="2" name="図 1">
          <a:extLst>
            <a:ext uri="{FF2B5EF4-FFF2-40B4-BE49-F238E27FC236}">
              <a16:creationId xmlns:a16="http://schemas.microsoft.com/office/drawing/2014/main" id="{88EA7ADC-6749-488B-B3FD-4127F561A003}"/>
            </a:ext>
          </a:extLst>
        </xdr:cNvPr>
        <xdr:cNvPicPr>
          <a:picLocks noChangeAspect="1"/>
        </xdr:cNvPicPr>
      </xdr:nvPicPr>
      <xdr:blipFill rotWithShape="1">
        <a:blip xmlns:r="http://schemas.openxmlformats.org/officeDocument/2006/relationships" r:embed="rId1"/>
        <a:srcRect l="10814" t="14177" r="27965" b="6047"/>
        <a:stretch/>
      </xdr:blipFill>
      <xdr:spPr>
        <a:xfrm>
          <a:off x="176903" y="1008342"/>
          <a:ext cx="6118603" cy="4640168"/>
        </a:xfrm>
        <a:prstGeom prst="rect">
          <a:avLst/>
        </a:prstGeom>
      </xdr:spPr>
    </xdr:pic>
    <xdr:clientData/>
  </xdr:twoCellAnchor>
  <xdr:twoCellAnchor editAs="oneCell">
    <xdr:from>
      <xdr:col>12</xdr:col>
      <xdr:colOff>95249</xdr:colOff>
      <xdr:row>4</xdr:row>
      <xdr:rowOff>158750</xdr:rowOff>
    </xdr:from>
    <xdr:to>
      <xdr:col>23</xdr:col>
      <xdr:colOff>15874</xdr:colOff>
      <xdr:row>32</xdr:row>
      <xdr:rowOff>82927</xdr:rowOff>
    </xdr:to>
    <xdr:pic>
      <xdr:nvPicPr>
        <xdr:cNvPr id="3" name="図 2">
          <a:extLst>
            <a:ext uri="{FF2B5EF4-FFF2-40B4-BE49-F238E27FC236}">
              <a16:creationId xmlns:a16="http://schemas.microsoft.com/office/drawing/2014/main" id="{8B77432C-6BC1-4206-981B-4F45FC3ED916}"/>
            </a:ext>
          </a:extLst>
        </xdr:cNvPr>
        <xdr:cNvPicPr>
          <a:picLocks noChangeAspect="1"/>
        </xdr:cNvPicPr>
      </xdr:nvPicPr>
      <xdr:blipFill rotWithShape="1">
        <a:blip xmlns:r="http://schemas.openxmlformats.org/officeDocument/2006/relationships" r:embed="rId2"/>
        <a:srcRect l="11076" t="14345" r="28052" b="5582"/>
        <a:stretch/>
      </xdr:blipFill>
      <xdr:spPr>
        <a:xfrm>
          <a:off x="8048624" y="333375"/>
          <a:ext cx="6937375" cy="4813677"/>
        </a:xfrm>
        <a:prstGeom prst="rect">
          <a:avLst/>
        </a:prstGeom>
      </xdr:spPr>
    </xdr:pic>
    <xdr:clientData/>
  </xdr:twoCellAnchor>
  <xdr:twoCellAnchor>
    <xdr:from>
      <xdr:col>11</xdr:col>
      <xdr:colOff>295275</xdr:colOff>
      <xdr:row>39</xdr:row>
      <xdr:rowOff>47624</xdr:rowOff>
    </xdr:from>
    <xdr:to>
      <xdr:col>11</xdr:col>
      <xdr:colOff>295275</xdr:colOff>
      <xdr:row>41</xdr:row>
      <xdr:rowOff>28724</xdr:rowOff>
    </xdr:to>
    <xdr:cxnSp macro="">
      <xdr:nvCxnSpPr>
        <xdr:cNvPr id="4" name="直線矢印コネクタ 3">
          <a:extLst>
            <a:ext uri="{FF2B5EF4-FFF2-40B4-BE49-F238E27FC236}">
              <a16:creationId xmlns:a16="http://schemas.microsoft.com/office/drawing/2014/main" id="{EE9CFCA6-2D56-48C3-8C70-B4B470624FDC}"/>
            </a:ext>
          </a:extLst>
        </xdr:cNvPr>
        <xdr:cNvCxnSpPr/>
      </xdr:nvCxnSpPr>
      <xdr:spPr>
        <a:xfrm>
          <a:off x="7591425" y="2457449"/>
          <a:ext cx="0" cy="324000"/>
        </a:xfrm>
        <a:prstGeom prst="straightConnector1">
          <a:avLst/>
        </a:prstGeom>
        <a:ln w="47625">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9525</xdr:colOff>
      <xdr:row>42</xdr:row>
      <xdr:rowOff>85725</xdr:rowOff>
    </xdr:from>
    <xdr:to>
      <xdr:col>13</xdr:col>
      <xdr:colOff>447675</xdr:colOff>
      <xdr:row>42</xdr:row>
      <xdr:rowOff>85725</xdr:rowOff>
    </xdr:to>
    <xdr:cxnSp macro="">
      <xdr:nvCxnSpPr>
        <xdr:cNvPr id="5" name="直線矢印コネクタ 4">
          <a:extLst>
            <a:ext uri="{FF2B5EF4-FFF2-40B4-BE49-F238E27FC236}">
              <a16:creationId xmlns:a16="http://schemas.microsoft.com/office/drawing/2014/main" id="{E59B072B-9664-4B6A-8C48-FE86F4FD9180}"/>
            </a:ext>
          </a:extLst>
        </xdr:cNvPr>
        <xdr:cNvCxnSpPr/>
      </xdr:nvCxnSpPr>
      <xdr:spPr>
        <a:xfrm>
          <a:off x="8677275" y="3009900"/>
          <a:ext cx="438150" cy="0"/>
        </a:xfrm>
        <a:prstGeom prst="straightConnector1">
          <a:avLst/>
        </a:prstGeom>
        <a:ln w="34925">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171454</xdr:colOff>
      <xdr:row>42</xdr:row>
      <xdr:rowOff>104777</xdr:rowOff>
    </xdr:from>
    <xdr:to>
      <xdr:col>14</xdr:col>
      <xdr:colOff>2</xdr:colOff>
      <xdr:row>46</xdr:row>
      <xdr:rowOff>76198</xdr:rowOff>
    </xdr:to>
    <xdr:cxnSp macro="">
      <xdr:nvCxnSpPr>
        <xdr:cNvPr id="6" name="コネクタ: カギ線 5">
          <a:extLst>
            <a:ext uri="{FF2B5EF4-FFF2-40B4-BE49-F238E27FC236}">
              <a16:creationId xmlns:a16="http://schemas.microsoft.com/office/drawing/2014/main" id="{320163BA-DDD7-448B-B673-9E29B945D5AC}"/>
            </a:ext>
          </a:extLst>
        </xdr:cNvPr>
        <xdr:cNvCxnSpPr/>
      </xdr:nvCxnSpPr>
      <xdr:spPr>
        <a:xfrm rot="16200000" flipH="1">
          <a:off x="8672517" y="3195639"/>
          <a:ext cx="657221" cy="323848"/>
        </a:xfrm>
        <a:prstGeom prst="bentConnector3">
          <a:avLst>
            <a:gd name="adj1" fmla="val 102175"/>
          </a:avLst>
        </a:prstGeom>
        <a:ln w="44450">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0</xdr:colOff>
      <xdr:row>46</xdr:row>
      <xdr:rowOff>76200</xdr:rowOff>
    </xdr:from>
    <xdr:to>
      <xdr:col>16</xdr:col>
      <xdr:colOff>438150</xdr:colOff>
      <xdr:row>46</xdr:row>
      <xdr:rowOff>76200</xdr:rowOff>
    </xdr:to>
    <xdr:cxnSp macro="">
      <xdr:nvCxnSpPr>
        <xdr:cNvPr id="7" name="直線矢印コネクタ 6">
          <a:extLst>
            <a:ext uri="{FF2B5EF4-FFF2-40B4-BE49-F238E27FC236}">
              <a16:creationId xmlns:a16="http://schemas.microsoft.com/office/drawing/2014/main" id="{04D891DF-16CF-4BD7-92A0-5790F05CA482}"/>
            </a:ext>
          </a:extLst>
        </xdr:cNvPr>
        <xdr:cNvCxnSpPr/>
      </xdr:nvCxnSpPr>
      <xdr:spPr>
        <a:xfrm>
          <a:off x="10534650" y="3686175"/>
          <a:ext cx="438150" cy="0"/>
        </a:xfrm>
        <a:prstGeom prst="straightConnector1">
          <a:avLst/>
        </a:prstGeom>
        <a:ln w="34925">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152401</xdr:colOff>
      <xdr:row>46</xdr:row>
      <xdr:rowOff>95251</xdr:rowOff>
    </xdr:from>
    <xdr:to>
      <xdr:col>17</xdr:col>
      <xdr:colOff>9524</xdr:colOff>
      <xdr:row>50</xdr:row>
      <xdr:rowOff>66672</xdr:rowOff>
    </xdr:to>
    <xdr:cxnSp macro="">
      <xdr:nvCxnSpPr>
        <xdr:cNvPr id="8" name="コネクタ: カギ線 7">
          <a:extLst>
            <a:ext uri="{FF2B5EF4-FFF2-40B4-BE49-F238E27FC236}">
              <a16:creationId xmlns:a16="http://schemas.microsoft.com/office/drawing/2014/main" id="{6629A672-DA08-42DC-BC70-EEC5FBF7E352}"/>
            </a:ext>
          </a:extLst>
        </xdr:cNvPr>
        <xdr:cNvCxnSpPr/>
      </xdr:nvCxnSpPr>
      <xdr:spPr>
        <a:xfrm rot="16200000" flipH="1">
          <a:off x="10520364" y="3871913"/>
          <a:ext cx="657221" cy="323848"/>
        </a:xfrm>
        <a:prstGeom prst="bentConnector3">
          <a:avLst>
            <a:gd name="adj1" fmla="val 102175"/>
          </a:avLst>
        </a:prstGeom>
        <a:ln w="44450">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0</xdr:colOff>
      <xdr:row>42</xdr:row>
      <xdr:rowOff>66675</xdr:rowOff>
    </xdr:from>
    <xdr:to>
      <xdr:col>22</xdr:col>
      <xdr:colOff>619125</xdr:colOff>
      <xdr:row>42</xdr:row>
      <xdr:rowOff>66675</xdr:rowOff>
    </xdr:to>
    <xdr:cxnSp macro="">
      <xdr:nvCxnSpPr>
        <xdr:cNvPr id="9" name="直線矢印コネクタ 8">
          <a:extLst>
            <a:ext uri="{FF2B5EF4-FFF2-40B4-BE49-F238E27FC236}">
              <a16:creationId xmlns:a16="http://schemas.microsoft.com/office/drawing/2014/main" id="{67553E96-434F-4A00-8B79-982841B4A6C0}"/>
            </a:ext>
          </a:extLst>
        </xdr:cNvPr>
        <xdr:cNvCxnSpPr/>
      </xdr:nvCxnSpPr>
      <xdr:spPr>
        <a:xfrm flipH="1">
          <a:off x="14354175" y="2990850"/>
          <a:ext cx="619125" cy="0"/>
        </a:xfrm>
        <a:prstGeom prst="straightConnector1">
          <a:avLst/>
        </a:prstGeom>
        <a:ln w="34925">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0</xdr:colOff>
      <xdr:row>50</xdr:row>
      <xdr:rowOff>104775</xdr:rowOff>
    </xdr:from>
    <xdr:to>
      <xdr:col>22</xdr:col>
      <xdr:colOff>619125</xdr:colOff>
      <xdr:row>50</xdr:row>
      <xdr:rowOff>104775</xdr:rowOff>
    </xdr:to>
    <xdr:cxnSp macro="">
      <xdr:nvCxnSpPr>
        <xdr:cNvPr id="10" name="直線矢印コネクタ 9">
          <a:extLst>
            <a:ext uri="{FF2B5EF4-FFF2-40B4-BE49-F238E27FC236}">
              <a16:creationId xmlns:a16="http://schemas.microsoft.com/office/drawing/2014/main" id="{C344D0BC-445C-423F-BDBC-59EDE12CEB59}"/>
            </a:ext>
          </a:extLst>
        </xdr:cNvPr>
        <xdr:cNvCxnSpPr/>
      </xdr:nvCxnSpPr>
      <xdr:spPr>
        <a:xfrm flipH="1">
          <a:off x="14354175" y="4400550"/>
          <a:ext cx="619125" cy="0"/>
        </a:xfrm>
        <a:prstGeom prst="straightConnector1">
          <a:avLst/>
        </a:prstGeom>
        <a:ln w="34925">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9525</xdr:colOff>
      <xdr:row>46</xdr:row>
      <xdr:rowOff>66675</xdr:rowOff>
    </xdr:from>
    <xdr:to>
      <xdr:col>20</xdr:col>
      <xdr:colOff>0</xdr:colOff>
      <xdr:row>46</xdr:row>
      <xdr:rowOff>66675</xdr:rowOff>
    </xdr:to>
    <xdr:cxnSp macro="">
      <xdr:nvCxnSpPr>
        <xdr:cNvPr id="11" name="直線矢印コネクタ 10">
          <a:extLst>
            <a:ext uri="{FF2B5EF4-FFF2-40B4-BE49-F238E27FC236}">
              <a16:creationId xmlns:a16="http://schemas.microsoft.com/office/drawing/2014/main" id="{346BCDEE-7D2B-4B1F-9C12-D3F1D503C22D}"/>
            </a:ext>
          </a:extLst>
        </xdr:cNvPr>
        <xdr:cNvCxnSpPr/>
      </xdr:nvCxnSpPr>
      <xdr:spPr>
        <a:xfrm>
          <a:off x="12382500" y="3676650"/>
          <a:ext cx="600075" cy="0"/>
        </a:xfrm>
        <a:prstGeom prst="straightConnector1">
          <a:avLst/>
        </a:prstGeom>
        <a:ln w="31750">
          <a:solidFill>
            <a:srgbClr val="C00000"/>
          </a:solidFill>
          <a:prstDash val="sysDash"/>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9525</xdr:colOff>
      <xdr:row>50</xdr:row>
      <xdr:rowOff>85725</xdr:rowOff>
    </xdr:from>
    <xdr:to>
      <xdr:col>20</xdr:col>
      <xdr:colOff>0</xdr:colOff>
      <xdr:row>50</xdr:row>
      <xdr:rowOff>85725</xdr:rowOff>
    </xdr:to>
    <xdr:cxnSp macro="">
      <xdr:nvCxnSpPr>
        <xdr:cNvPr id="12" name="直線矢印コネクタ 11">
          <a:extLst>
            <a:ext uri="{FF2B5EF4-FFF2-40B4-BE49-F238E27FC236}">
              <a16:creationId xmlns:a16="http://schemas.microsoft.com/office/drawing/2014/main" id="{69971DFC-CA8E-4648-BF25-2113F1319CB8}"/>
            </a:ext>
          </a:extLst>
        </xdr:cNvPr>
        <xdr:cNvCxnSpPr/>
      </xdr:nvCxnSpPr>
      <xdr:spPr>
        <a:xfrm>
          <a:off x="12382500" y="4381500"/>
          <a:ext cx="600075" cy="0"/>
        </a:xfrm>
        <a:prstGeom prst="straightConnector1">
          <a:avLst/>
        </a:prstGeom>
        <a:ln w="31750">
          <a:solidFill>
            <a:srgbClr val="C00000"/>
          </a:solidFill>
          <a:prstDash val="sysDash"/>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19050</xdr:colOff>
      <xdr:row>42</xdr:row>
      <xdr:rowOff>85725</xdr:rowOff>
    </xdr:from>
    <xdr:to>
      <xdr:col>20</xdr:col>
      <xdr:colOff>9525</xdr:colOff>
      <xdr:row>42</xdr:row>
      <xdr:rowOff>85725</xdr:rowOff>
    </xdr:to>
    <xdr:cxnSp macro="">
      <xdr:nvCxnSpPr>
        <xdr:cNvPr id="13" name="直線矢印コネクタ 12">
          <a:extLst>
            <a:ext uri="{FF2B5EF4-FFF2-40B4-BE49-F238E27FC236}">
              <a16:creationId xmlns:a16="http://schemas.microsoft.com/office/drawing/2014/main" id="{6AB2A3C8-F3D3-40BC-B6C1-87DB46F998DE}"/>
            </a:ext>
          </a:extLst>
        </xdr:cNvPr>
        <xdr:cNvCxnSpPr/>
      </xdr:nvCxnSpPr>
      <xdr:spPr>
        <a:xfrm>
          <a:off x="10553700" y="3009900"/>
          <a:ext cx="2438400" cy="0"/>
        </a:xfrm>
        <a:prstGeom prst="straightConnector1">
          <a:avLst/>
        </a:prstGeom>
        <a:ln w="31750">
          <a:solidFill>
            <a:srgbClr val="C00000"/>
          </a:solidFill>
          <a:prstDash val="sysDash"/>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0</xdr:colOff>
      <xdr:row>44</xdr:row>
      <xdr:rowOff>19050</xdr:rowOff>
    </xdr:from>
    <xdr:to>
      <xdr:col>21</xdr:col>
      <xdr:colOff>0</xdr:colOff>
      <xdr:row>45</xdr:row>
      <xdr:rowOff>19050</xdr:rowOff>
    </xdr:to>
    <xdr:cxnSp macro="">
      <xdr:nvCxnSpPr>
        <xdr:cNvPr id="14" name="直線矢印コネクタ 13">
          <a:extLst>
            <a:ext uri="{FF2B5EF4-FFF2-40B4-BE49-F238E27FC236}">
              <a16:creationId xmlns:a16="http://schemas.microsoft.com/office/drawing/2014/main" id="{9B2F8FEF-740D-4B66-ABA7-7035E4F698A6}"/>
            </a:ext>
          </a:extLst>
        </xdr:cNvPr>
        <xdr:cNvCxnSpPr/>
      </xdr:nvCxnSpPr>
      <xdr:spPr>
        <a:xfrm>
          <a:off x="13668375" y="3286125"/>
          <a:ext cx="0" cy="171450"/>
        </a:xfrm>
        <a:prstGeom prst="straightConnector1">
          <a:avLst/>
        </a:prstGeom>
        <a:ln w="38100">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60960</xdr:colOff>
      <xdr:row>71</xdr:row>
      <xdr:rowOff>111760</xdr:rowOff>
    </xdr:from>
    <xdr:to>
      <xdr:col>15</xdr:col>
      <xdr:colOff>116541</xdr:colOff>
      <xdr:row>74</xdr:row>
      <xdr:rowOff>81280</xdr:rowOff>
    </xdr:to>
    <xdr:sp macro="" textlink="">
      <xdr:nvSpPr>
        <xdr:cNvPr id="3" name="テキスト ボックス 2">
          <a:extLst>
            <a:ext uri="{FF2B5EF4-FFF2-40B4-BE49-F238E27FC236}">
              <a16:creationId xmlns:a16="http://schemas.microsoft.com/office/drawing/2014/main" id="{06285EEF-9CDD-48AC-A51F-A5E2E30BB2C8}"/>
            </a:ext>
          </a:extLst>
        </xdr:cNvPr>
        <xdr:cNvSpPr txBox="1"/>
      </xdr:nvSpPr>
      <xdr:spPr>
        <a:xfrm>
          <a:off x="267148" y="11864489"/>
          <a:ext cx="8374828" cy="480509"/>
        </a:xfrm>
        <a:prstGeom prst="rect">
          <a:avLst/>
        </a:prstGeom>
        <a:noFill/>
        <a:ln w="19050" cmpd="sng">
          <a:solidFill>
            <a:schemeClr val="lt1">
              <a:shade val="50000"/>
            </a:schemeClr>
          </a:solidFill>
          <a:prstDash val="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000"/>
            <a:t>※</a:t>
          </a:r>
          <a:r>
            <a:rPr kumimoji="1" lang="ja-JP" altLang="en-US" sz="1000"/>
            <a:t>いろいろなケースが考えられるので、時間当たり負荷の説明を別紙記入のこと</a:t>
          </a:r>
          <a:endParaRPr kumimoji="1" lang="en-US" altLang="ja-JP" sz="1000"/>
        </a:p>
        <a:p>
          <a:r>
            <a:rPr kumimoji="1" lang="en-US" altLang="ja-JP" sz="1000"/>
            <a:t>※</a:t>
          </a:r>
          <a:r>
            <a:rPr kumimoji="1" lang="ja-JP" altLang="en-US" sz="1000"/>
            <a:t>吸収式冷凍機の冷凍能力より負荷側の必要冷凍能力が上回る場合は、導入する吸収式冷凍機の定格出力を時間当たり必要冷凍能力とする</a:t>
          </a:r>
          <a:endParaRPr kumimoji="1" lang="en-US" altLang="ja-JP" sz="1000"/>
        </a:p>
        <a:p>
          <a:r>
            <a:rPr kumimoji="1" lang="en-US" altLang="ja-JP" sz="1000"/>
            <a:t>※※</a:t>
          </a:r>
          <a:r>
            <a:rPr kumimoji="1" lang="ja-JP" altLang="en-US" sz="1000"/>
            <a:t>コジェネの廃熱を全量吸収式冷凍機で使用し、他のプロセスに利用しない場合は、前項の</a:t>
          </a:r>
          <a:r>
            <a:rPr kumimoji="1" lang="en-US" altLang="ja-JP" sz="1000"/>
            <a:t>Rst</a:t>
          </a:r>
          <a:r>
            <a:rPr kumimoji="1" lang="ja-JP" altLang="en-US" sz="1000"/>
            <a:t>と</a:t>
          </a:r>
          <a:r>
            <a:rPr kumimoji="1" lang="en-US" altLang="ja-JP" sz="1000"/>
            <a:t>Rhw</a:t>
          </a:r>
          <a:r>
            <a:rPr kumimoji="1" lang="ja-JP" altLang="en-US" sz="1000"/>
            <a:t>はゼロとする。</a:t>
          </a:r>
        </a:p>
      </xdr:txBody>
    </xdr:sp>
    <xdr:clientData/>
  </xdr:twoCellAnchor>
  <xdr:twoCellAnchor>
    <xdr:from>
      <xdr:col>1</xdr:col>
      <xdr:colOff>50800</xdr:colOff>
      <xdr:row>94</xdr:row>
      <xdr:rowOff>111760</xdr:rowOff>
    </xdr:from>
    <xdr:to>
      <xdr:col>15</xdr:col>
      <xdr:colOff>60960</xdr:colOff>
      <xdr:row>97</xdr:row>
      <xdr:rowOff>40640</xdr:rowOff>
    </xdr:to>
    <xdr:sp macro="" textlink="">
      <xdr:nvSpPr>
        <xdr:cNvPr id="4" name="テキスト ボックス 3">
          <a:extLst>
            <a:ext uri="{FF2B5EF4-FFF2-40B4-BE49-F238E27FC236}">
              <a16:creationId xmlns:a16="http://schemas.microsoft.com/office/drawing/2014/main" id="{8A4DE408-88C5-489F-9D5D-D3FD6D72CB43}"/>
            </a:ext>
          </a:extLst>
        </xdr:cNvPr>
        <xdr:cNvSpPr txBox="1"/>
      </xdr:nvSpPr>
      <xdr:spPr>
        <a:xfrm>
          <a:off x="254000" y="15829280"/>
          <a:ext cx="8331200" cy="447040"/>
        </a:xfrm>
        <a:prstGeom prst="rect">
          <a:avLst/>
        </a:prstGeom>
        <a:solidFill>
          <a:schemeClr val="lt1"/>
        </a:solidFill>
        <a:ln w="19050" cmpd="sng">
          <a:solidFill>
            <a:schemeClr val="lt1">
              <a:shade val="50000"/>
            </a:schemeClr>
          </a:solidFill>
          <a:prstDash val="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000"/>
            <a:t>※</a:t>
          </a:r>
          <a:r>
            <a:rPr kumimoji="1" lang="ja-JP" altLang="en-US" sz="1000"/>
            <a:t>吸収式冷凍機はターボ冷凍機に比べ</a:t>
          </a:r>
          <a:r>
            <a:rPr kumimoji="1" lang="en-US" altLang="ja-JP" sz="1000"/>
            <a:t>COP</a:t>
          </a:r>
          <a:r>
            <a:rPr kumimoji="1" lang="ja-JP" altLang="en-US" sz="1000"/>
            <a:t>が小さく冷却塔及び冷却水ポンプの容量は相対的に大きくなる。その増加分の消費電力量を加えること。</a:t>
          </a:r>
          <a:endParaRPr kumimoji="1" lang="en-US" altLang="ja-JP" sz="1000"/>
        </a:p>
        <a:p>
          <a:r>
            <a:rPr kumimoji="1" lang="en-US" altLang="ja-JP" sz="1000"/>
            <a:t>※</a:t>
          </a:r>
          <a:r>
            <a:rPr kumimoji="1" lang="ja-JP" altLang="en-US" sz="1000"/>
            <a:t>供給する熱量は廃熱なので、</a:t>
          </a:r>
          <a:r>
            <a:rPr kumimoji="1" lang="en-US" altLang="ja-JP" sz="1000"/>
            <a:t>CO2</a:t>
          </a:r>
          <a:r>
            <a:rPr kumimoji="1" lang="ja-JP" altLang="en-US" sz="1000"/>
            <a:t>排出量としてはカウントしない。（ガスエンジンの燃料消費量でカウントする）</a:t>
          </a:r>
        </a:p>
      </xdr:txBody>
    </xdr:sp>
    <xdr:clientData/>
  </xdr:twoCellAnchor>
  <xdr:twoCellAnchor>
    <xdr:from>
      <xdr:col>1</xdr:col>
      <xdr:colOff>50800</xdr:colOff>
      <xdr:row>81</xdr:row>
      <xdr:rowOff>121920</xdr:rowOff>
    </xdr:from>
    <xdr:to>
      <xdr:col>14</xdr:col>
      <xdr:colOff>81280</xdr:colOff>
      <xdr:row>83</xdr:row>
      <xdr:rowOff>81280</xdr:rowOff>
    </xdr:to>
    <xdr:sp macro="" textlink="">
      <xdr:nvSpPr>
        <xdr:cNvPr id="5" name="テキスト ボックス 4">
          <a:extLst>
            <a:ext uri="{FF2B5EF4-FFF2-40B4-BE49-F238E27FC236}">
              <a16:creationId xmlns:a16="http://schemas.microsoft.com/office/drawing/2014/main" id="{60F4A3D5-92AD-49E8-ADEF-D940DA97CA85}"/>
            </a:ext>
          </a:extLst>
        </xdr:cNvPr>
        <xdr:cNvSpPr txBox="1"/>
      </xdr:nvSpPr>
      <xdr:spPr>
        <a:xfrm>
          <a:off x="254000" y="11958320"/>
          <a:ext cx="6522720" cy="264160"/>
        </a:xfrm>
        <a:prstGeom prst="rect">
          <a:avLst/>
        </a:prstGeom>
        <a:noFill/>
        <a:ln w="19050" cmpd="sng">
          <a:solidFill>
            <a:schemeClr val="lt1">
              <a:shade val="50000"/>
            </a:schemeClr>
          </a:solidFill>
          <a:prstDash val="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000"/>
            <a:t>※</a:t>
          </a:r>
          <a:r>
            <a:rPr kumimoji="1" lang="ja-JP" altLang="en-US" sz="1000"/>
            <a:t>通常リファレンス機は導入シェア及び</a:t>
          </a:r>
          <a:r>
            <a:rPr kumimoji="1" lang="en-US" altLang="ja-JP" sz="1000"/>
            <a:t>COP</a:t>
          </a:r>
          <a:r>
            <a:rPr kumimoji="1" lang="ja-JP" altLang="en-US" sz="1000"/>
            <a:t>が高いターボ冷凍機</a:t>
          </a:r>
        </a:p>
      </xdr:txBody>
    </xdr:sp>
    <xdr:clientData/>
  </xdr:twoCellAnchor>
  <xdr:twoCellAnchor>
    <xdr:from>
      <xdr:col>6</xdr:col>
      <xdr:colOff>647700</xdr:colOff>
      <xdr:row>9</xdr:row>
      <xdr:rowOff>104775</xdr:rowOff>
    </xdr:from>
    <xdr:to>
      <xdr:col>14</xdr:col>
      <xdr:colOff>400053</xdr:colOff>
      <xdr:row>12</xdr:row>
      <xdr:rowOff>158749</xdr:rowOff>
    </xdr:to>
    <xdr:sp macro="" textlink="">
      <xdr:nvSpPr>
        <xdr:cNvPr id="2" name="正方形/長方形 1">
          <a:extLst>
            <a:ext uri="{FF2B5EF4-FFF2-40B4-BE49-F238E27FC236}">
              <a16:creationId xmlns:a16="http://schemas.microsoft.com/office/drawing/2014/main" id="{36368DF2-AEB0-4780-B78C-F57B809A30E8}"/>
            </a:ext>
          </a:extLst>
        </xdr:cNvPr>
        <xdr:cNvSpPr/>
      </xdr:nvSpPr>
      <xdr:spPr>
        <a:xfrm>
          <a:off x="4057650" y="1685925"/>
          <a:ext cx="5238753" cy="539749"/>
        </a:xfrm>
        <a:prstGeom prst="rect">
          <a:avLst/>
        </a:prstGeom>
        <a:solidFill>
          <a:srgbClr val="70AD47">
            <a:lumMod val="40000"/>
            <a:lumOff val="60000"/>
          </a:srgbClr>
        </a:solidFill>
        <a:ln w="12700" cap="flat" cmpd="sng" algn="ctr">
          <a:solidFill>
            <a:srgbClr val="5B9BD5">
              <a:shade val="15000"/>
            </a:srgbClr>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”リファレンスからの</a:t>
          </a:r>
          <a:r>
            <a:rPr kumimoji="1" lang="en-US" altLang="ja-JP"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CO2</a:t>
          </a:r>
          <a:r>
            <a:rPr kumimoji="1" lang="ja-JP" altLang="en-US"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排出量削減量＞</a:t>
          </a:r>
          <a:r>
            <a:rPr kumimoji="1" lang="en-US" altLang="ja-JP"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BaU</a:t>
          </a:r>
          <a:r>
            <a:rPr kumimoji="1" lang="ja-JP" altLang="en-US"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からの</a:t>
          </a:r>
          <a:r>
            <a:rPr kumimoji="1" lang="en-US" altLang="ja-JP"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CO2</a:t>
          </a:r>
          <a:r>
            <a:rPr kumimoji="1" lang="ja-JP" altLang="en-US"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排出削減量”　</a:t>
          </a:r>
          <a:endParaRPr kumimoji="1" lang="en-US" altLang="ja-JP"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の場合は適切ではないため見直しを行うこと</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60960</xdr:colOff>
      <xdr:row>71</xdr:row>
      <xdr:rowOff>111760</xdr:rowOff>
    </xdr:from>
    <xdr:to>
      <xdr:col>15</xdr:col>
      <xdr:colOff>116541</xdr:colOff>
      <xdr:row>74</xdr:row>
      <xdr:rowOff>81280</xdr:rowOff>
    </xdr:to>
    <xdr:sp macro="" textlink="">
      <xdr:nvSpPr>
        <xdr:cNvPr id="2" name="テキスト ボックス 1">
          <a:extLst>
            <a:ext uri="{FF2B5EF4-FFF2-40B4-BE49-F238E27FC236}">
              <a16:creationId xmlns:a16="http://schemas.microsoft.com/office/drawing/2014/main" id="{95FAE092-D6F5-46DE-89D6-507B2B4894BE}"/>
            </a:ext>
          </a:extLst>
        </xdr:cNvPr>
        <xdr:cNvSpPr txBox="1"/>
      </xdr:nvSpPr>
      <xdr:spPr>
        <a:xfrm>
          <a:off x="289560" y="11608435"/>
          <a:ext cx="9409131" cy="455295"/>
        </a:xfrm>
        <a:prstGeom prst="rect">
          <a:avLst/>
        </a:prstGeom>
        <a:noFill/>
        <a:ln w="19050" cmpd="sng">
          <a:solidFill>
            <a:schemeClr val="lt1">
              <a:shade val="50000"/>
            </a:schemeClr>
          </a:solidFill>
          <a:prstDash val="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000"/>
            <a:t>※</a:t>
          </a:r>
          <a:r>
            <a:rPr kumimoji="1" lang="ja-JP" altLang="en-US" sz="1000"/>
            <a:t>いろいろなケースが考えられるので、時間当たり負荷の説明を別紙記入のこと</a:t>
          </a:r>
          <a:endParaRPr kumimoji="1" lang="en-US" altLang="ja-JP" sz="1000"/>
        </a:p>
        <a:p>
          <a:r>
            <a:rPr kumimoji="1" lang="en-US" altLang="ja-JP" sz="1000"/>
            <a:t>※</a:t>
          </a:r>
          <a:r>
            <a:rPr kumimoji="1" lang="ja-JP" altLang="en-US" sz="1000"/>
            <a:t>吸収式冷凍機の冷凍能力より負荷側の必要冷凍能力が上回る場合は、導入する吸収式冷凍機の定格出力を時間当たり必要冷凍能力とする</a:t>
          </a:r>
          <a:endParaRPr kumimoji="1" lang="en-US" altLang="ja-JP" sz="1000"/>
        </a:p>
        <a:p>
          <a:r>
            <a:rPr kumimoji="1" lang="en-US" altLang="ja-JP" sz="1000"/>
            <a:t>※※</a:t>
          </a:r>
          <a:r>
            <a:rPr kumimoji="1" lang="ja-JP" altLang="en-US" sz="1000"/>
            <a:t>コジェネの廃熱を全量吸収式冷凍機で使用し、他のプロセスに利用しない場合は、前項の</a:t>
          </a:r>
          <a:r>
            <a:rPr kumimoji="1" lang="en-US" altLang="ja-JP" sz="1000"/>
            <a:t>Rst</a:t>
          </a:r>
          <a:r>
            <a:rPr kumimoji="1" lang="ja-JP" altLang="en-US" sz="1000"/>
            <a:t>と</a:t>
          </a:r>
          <a:r>
            <a:rPr kumimoji="1" lang="en-US" altLang="ja-JP" sz="1000"/>
            <a:t>Rhw</a:t>
          </a:r>
          <a:r>
            <a:rPr kumimoji="1" lang="ja-JP" altLang="en-US" sz="1000"/>
            <a:t>はゼロとする。</a:t>
          </a:r>
        </a:p>
      </xdr:txBody>
    </xdr:sp>
    <xdr:clientData/>
  </xdr:twoCellAnchor>
  <xdr:twoCellAnchor>
    <xdr:from>
      <xdr:col>1</xdr:col>
      <xdr:colOff>50800</xdr:colOff>
      <xdr:row>94</xdr:row>
      <xdr:rowOff>111760</xdr:rowOff>
    </xdr:from>
    <xdr:to>
      <xdr:col>15</xdr:col>
      <xdr:colOff>60960</xdr:colOff>
      <xdr:row>97</xdr:row>
      <xdr:rowOff>40640</xdr:rowOff>
    </xdr:to>
    <xdr:sp macro="" textlink="">
      <xdr:nvSpPr>
        <xdr:cNvPr id="3" name="テキスト ボックス 2">
          <a:extLst>
            <a:ext uri="{FF2B5EF4-FFF2-40B4-BE49-F238E27FC236}">
              <a16:creationId xmlns:a16="http://schemas.microsoft.com/office/drawing/2014/main" id="{557DD497-E1C2-4B3A-98F3-6E48798014C5}"/>
            </a:ext>
          </a:extLst>
        </xdr:cNvPr>
        <xdr:cNvSpPr txBox="1"/>
      </xdr:nvSpPr>
      <xdr:spPr>
        <a:xfrm>
          <a:off x="279400" y="15332710"/>
          <a:ext cx="9363710" cy="414655"/>
        </a:xfrm>
        <a:prstGeom prst="rect">
          <a:avLst/>
        </a:prstGeom>
        <a:solidFill>
          <a:schemeClr val="lt1"/>
        </a:solidFill>
        <a:ln w="19050" cmpd="sng">
          <a:solidFill>
            <a:schemeClr val="lt1">
              <a:shade val="50000"/>
            </a:schemeClr>
          </a:solidFill>
          <a:prstDash val="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000"/>
            <a:t>※</a:t>
          </a:r>
          <a:r>
            <a:rPr kumimoji="1" lang="ja-JP" altLang="en-US" sz="1000"/>
            <a:t>吸収式冷凍機はターボ冷凍機に比べ</a:t>
          </a:r>
          <a:r>
            <a:rPr kumimoji="1" lang="en-US" altLang="ja-JP" sz="1000"/>
            <a:t>COP</a:t>
          </a:r>
          <a:r>
            <a:rPr kumimoji="1" lang="ja-JP" altLang="en-US" sz="1000"/>
            <a:t>が小さく冷却塔及び冷却水ポンプの容量は相対的に大きくなる。その増加分の消費電力量を加えること。</a:t>
          </a:r>
          <a:endParaRPr kumimoji="1" lang="en-US" altLang="ja-JP" sz="1000"/>
        </a:p>
        <a:p>
          <a:r>
            <a:rPr kumimoji="1" lang="en-US" altLang="ja-JP" sz="1000"/>
            <a:t>※</a:t>
          </a:r>
          <a:r>
            <a:rPr kumimoji="1" lang="ja-JP" altLang="en-US" sz="1000"/>
            <a:t>供給する熱量は廃熱なので、</a:t>
          </a:r>
          <a:r>
            <a:rPr kumimoji="1" lang="en-US" altLang="ja-JP" sz="1000"/>
            <a:t>CO2</a:t>
          </a:r>
          <a:r>
            <a:rPr kumimoji="1" lang="ja-JP" altLang="en-US" sz="1000"/>
            <a:t>排出量としてはカウントしない。（ガスエンジンの燃料消費量でカウントする）</a:t>
          </a:r>
        </a:p>
      </xdr:txBody>
    </xdr:sp>
    <xdr:clientData/>
  </xdr:twoCellAnchor>
  <xdr:twoCellAnchor>
    <xdr:from>
      <xdr:col>1</xdr:col>
      <xdr:colOff>50800</xdr:colOff>
      <xdr:row>81</xdr:row>
      <xdr:rowOff>121920</xdr:rowOff>
    </xdr:from>
    <xdr:to>
      <xdr:col>14</xdr:col>
      <xdr:colOff>81280</xdr:colOff>
      <xdr:row>83</xdr:row>
      <xdr:rowOff>81280</xdr:rowOff>
    </xdr:to>
    <xdr:sp macro="" textlink="">
      <xdr:nvSpPr>
        <xdr:cNvPr id="4" name="テキスト ボックス 3">
          <a:extLst>
            <a:ext uri="{FF2B5EF4-FFF2-40B4-BE49-F238E27FC236}">
              <a16:creationId xmlns:a16="http://schemas.microsoft.com/office/drawing/2014/main" id="{F07BF3AB-8615-491D-BEBE-E2F6B9C8A94A}"/>
            </a:ext>
          </a:extLst>
        </xdr:cNvPr>
        <xdr:cNvSpPr txBox="1"/>
      </xdr:nvSpPr>
      <xdr:spPr>
        <a:xfrm>
          <a:off x="279400" y="13237845"/>
          <a:ext cx="8698230" cy="283210"/>
        </a:xfrm>
        <a:prstGeom prst="rect">
          <a:avLst/>
        </a:prstGeom>
        <a:noFill/>
        <a:ln w="19050" cmpd="sng">
          <a:solidFill>
            <a:schemeClr val="lt1">
              <a:shade val="50000"/>
            </a:schemeClr>
          </a:solidFill>
          <a:prstDash val="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000"/>
            <a:t>※</a:t>
          </a:r>
          <a:r>
            <a:rPr kumimoji="1" lang="ja-JP" altLang="en-US" sz="1000"/>
            <a:t>通常リファレンス機は導入シェア及び</a:t>
          </a:r>
          <a:r>
            <a:rPr kumimoji="1" lang="en-US" altLang="ja-JP" sz="1000"/>
            <a:t>COP</a:t>
          </a:r>
          <a:r>
            <a:rPr kumimoji="1" lang="ja-JP" altLang="en-US" sz="1000"/>
            <a:t>が高いターボ冷凍機</a:t>
          </a:r>
        </a:p>
      </xdr:txBody>
    </xdr:sp>
    <xdr:clientData/>
  </xdr:twoCellAnchor>
  <xdr:twoCellAnchor>
    <xdr:from>
      <xdr:col>6</xdr:col>
      <xdr:colOff>609600</xdr:colOff>
      <xdr:row>9</xdr:row>
      <xdr:rowOff>123825</xdr:rowOff>
    </xdr:from>
    <xdr:to>
      <xdr:col>14</xdr:col>
      <xdr:colOff>361953</xdr:colOff>
      <xdr:row>13</xdr:row>
      <xdr:rowOff>15874</xdr:rowOff>
    </xdr:to>
    <xdr:sp macro="" textlink="">
      <xdr:nvSpPr>
        <xdr:cNvPr id="5" name="正方形/長方形 4">
          <a:extLst>
            <a:ext uri="{FF2B5EF4-FFF2-40B4-BE49-F238E27FC236}">
              <a16:creationId xmlns:a16="http://schemas.microsoft.com/office/drawing/2014/main" id="{2A5FE3D2-95CD-4F5B-9309-5B7D72F40D25}"/>
            </a:ext>
          </a:extLst>
        </xdr:cNvPr>
        <xdr:cNvSpPr/>
      </xdr:nvSpPr>
      <xdr:spPr>
        <a:xfrm>
          <a:off x="4019550" y="1685925"/>
          <a:ext cx="5238753" cy="539749"/>
        </a:xfrm>
        <a:prstGeom prst="rect">
          <a:avLst/>
        </a:prstGeom>
        <a:solidFill>
          <a:srgbClr val="70AD47">
            <a:lumMod val="40000"/>
            <a:lumOff val="60000"/>
          </a:srgbClr>
        </a:solidFill>
        <a:ln w="12700" cap="flat" cmpd="sng" algn="ctr">
          <a:solidFill>
            <a:srgbClr val="5B9BD5">
              <a:shade val="15000"/>
            </a:srgbClr>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”リファレンスからの</a:t>
          </a:r>
          <a:r>
            <a:rPr kumimoji="1" lang="en-US" altLang="ja-JP"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CO2</a:t>
          </a:r>
          <a:r>
            <a:rPr kumimoji="1" lang="ja-JP" altLang="en-US"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排出量削減量＞</a:t>
          </a:r>
          <a:r>
            <a:rPr kumimoji="1" lang="en-US" altLang="ja-JP"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BaU</a:t>
          </a:r>
          <a:r>
            <a:rPr kumimoji="1" lang="ja-JP" altLang="en-US"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からの</a:t>
          </a:r>
          <a:r>
            <a:rPr kumimoji="1" lang="en-US" altLang="ja-JP"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CO2</a:t>
          </a:r>
          <a:r>
            <a:rPr kumimoji="1" lang="ja-JP" altLang="en-US"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排出削減量”　</a:t>
          </a:r>
          <a:endParaRPr kumimoji="1" lang="en-US" altLang="ja-JP"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の場合は適切ではないため見直しを行うこと</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60960</xdr:colOff>
      <xdr:row>72</xdr:row>
      <xdr:rowOff>111760</xdr:rowOff>
    </xdr:from>
    <xdr:to>
      <xdr:col>15</xdr:col>
      <xdr:colOff>116541</xdr:colOff>
      <xdr:row>75</xdr:row>
      <xdr:rowOff>81280</xdr:rowOff>
    </xdr:to>
    <xdr:sp macro="" textlink="">
      <xdr:nvSpPr>
        <xdr:cNvPr id="2" name="テキスト ボックス 1">
          <a:extLst>
            <a:ext uri="{FF2B5EF4-FFF2-40B4-BE49-F238E27FC236}">
              <a16:creationId xmlns:a16="http://schemas.microsoft.com/office/drawing/2014/main" id="{20A01223-550C-4725-B8C5-8168DE919C49}"/>
            </a:ext>
          </a:extLst>
        </xdr:cNvPr>
        <xdr:cNvSpPr txBox="1"/>
      </xdr:nvSpPr>
      <xdr:spPr>
        <a:xfrm>
          <a:off x="289560" y="11608435"/>
          <a:ext cx="9409131" cy="455295"/>
        </a:xfrm>
        <a:prstGeom prst="rect">
          <a:avLst/>
        </a:prstGeom>
        <a:noFill/>
        <a:ln w="19050" cmpd="sng">
          <a:solidFill>
            <a:schemeClr val="lt1">
              <a:shade val="50000"/>
            </a:schemeClr>
          </a:solidFill>
          <a:prstDash val="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000"/>
            <a:t>※</a:t>
          </a:r>
          <a:r>
            <a:rPr kumimoji="1" lang="ja-JP" altLang="en-US" sz="1000"/>
            <a:t>いろいろなケースが考えられるので、時間当たり負荷の説明を別紙記入のこと</a:t>
          </a:r>
          <a:endParaRPr kumimoji="1" lang="en-US" altLang="ja-JP" sz="1000"/>
        </a:p>
        <a:p>
          <a:r>
            <a:rPr kumimoji="1" lang="en-US" altLang="ja-JP" sz="1000"/>
            <a:t>※</a:t>
          </a:r>
          <a:r>
            <a:rPr kumimoji="1" lang="ja-JP" altLang="en-US" sz="1000"/>
            <a:t>吸収式冷凍機の冷凍能力より負荷側の必要冷凍能力が上回る場合は、導入する吸収式冷凍機の定格出力を時間当たり必要冷凍能力とする</a:t>
          </a:r>
          <a:endParaRPr kumimoji="1" lang="en-US" altLang="ja-JP" sz="1000"/>
        </a:p>
        <a:p>
          <a:r>
            <a:rPr kumimoji="1" lang="en-US" altLang="ja-JP" sz="1000"/>
            <a:t>※※</a:t>
          </a:r>
          <a:r>
            <a:rPr kumimoji="1" lang="ja-JP" altLang="en-US" sz="1000"/>
            <a:t>コジェネの廃熱を全量吸収式冷凍機で使用し、他のプロセスに利用しない場合は、前項の</a:t>
          </a:r>
          <a:r>
            <a:rPr kumimoji="1" lang="en-US" altLang="ja-JP" sz="1000"/>
            <a:t>Rst</a:t>
          </a:r>
          <a:r>
            <a:rPr kumimoji="1" lang="ja-JP" altLang="en-US" sz="1000"/>
            <a:t>と</a:t>
          </a:r>
          <a:r>
            <a:rPr kumimoji="1" lang="en-US" altLang="ja-JP" sz="1000"/>
            <a:t>Rhw</a:t>
          </a:r>
          <a:r>
            <a:rPr kumimoji="1" lang="ja-JP" altLang="en-US" sz="1000"/>
            <a:t>はゼロとする。</a:t>
          </a:r>
        </a:p>
      </xdr:txBody>
    </xdr:sp>
    <xdr:clientData/>
  </xdr:twoCellAnchor>
  <xdr:twoCellAnchor>
    <xdr:from>
      <xdr:col>1</xdr:col>
      <xdr:colOff>50800</xdr:colOff>
      <xdr:row>95</xdr:row>
      <xdr:rowOff>111760</xdr:rowOff>
    </xdr:from>
    <xdr:to>
      <xdr:col>15</xdr:col>
      <xdr:colOff>60960</xdr:colOff>
      <xdr:row>98</xdr:row>
      <xdr:rowOff>40640</xdr:rowOff>
    </xdr:to>
    <xdr:sp macro="" textlink="">
      <xdr:nvSpPr>
        <xdr:cNvPr id="3" name="テキスト ボックス 2">
          <a:extLst>
            <a:ext uri="{FF2B5EF4-FFF2-40B4-BE49-F238E27FC236}">
              <a16:creationId xmlns:a16="http://schemas.microsoft.com/office/drawing/2014/main" id="{CBCD6485-BEFD-4AF3-9508-0ECB86B2913A}"/>
            </a:ext>
          </a:extLst>
        </xdr:cNvPr>
        <xdr:cNvSpPr txBox="1"/>
      </xdr:nvSpPr>
      <xdr:spPr>
        <a:xfrm>
          <a:off x="279400" y="15332710"/>
          <a:ext cx="9363710" cy="414655"/>
        </a:xfrm>
        <a:prstGeom prst="rect">
          <a:avLst/>
        </a:prstGeom>
        <a:solidFill>
          <a:schemeClr val="lt1"/>
        </a:solidFill>
        <a:ln w="19050" cmpd="sng">
          <a:solidFill>
            <a:schemeClr val="lt1">
              <a:shade val="50000"/>
            </a:schemeClr>
          </a:solidFill>
          <a:prstDash val="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000"/>
            <a:t>※</a:t>
          </a:r>
          <a:r>
            <a:rPr kumimoji="1" lang="ja-JP" altLang="en-US" sz="1000"/>
            <a:t>吸収式冷凍機はターボ冷凍機に比べ</a:t>
          </a:r>
          <a:r>
            <a:rPr kumimoji="1" lang="en-US" altLang="ja-JP" sz="1000"/>
            <a:t>COP</a:t>
          </a:r>
          <a:r>
            <a:rPr kumimoji="1" lang="ja-JP" altLang="en-US" sz="1000"/>
            <a:t>が小さく冷却塔及び冷却水ポンプの容量は相対的に大きくなる。その増加分の消費電力量を加えること。</a:t>
          </a:r>
          <a:endParaRPr kumimoji="1" lang="en-US" altLang="ja-JP" sz="1000"/>
        </a:p>
        <a:p>
          <a:r>
            <a:rPr kumimoji="1" lang="en-US" altLang="ja-JP" sz="1000"/>
            <a:t>※</a:t>
          </a:r>
          <a:r>
            <a:rPr kumimoji="1" lang="ja-JP" altLang="en-US" sz="1000"/>
            <a:t>供給する熱量は廃熱なので、</a:t>
          </a:r>
          <a:r>
            <a:rPr kumimoji="1" lang="en-US" altLang="ja-JP" sz="1000"/>
            <a:t>CO2</a:t>
          </a:r>
          <a:r>
            <a:rPr kumimoji="1" lang="ja-JP" altLang="en-US" sz="1000"/>
            <a:t>排出量としてはカウントしない。（ガスエンジンの燃料消費量でカウントする）</a:t>
          </a:r>
        </a:p>
      </xdr:txBody>
    </xdr:sp>
    <xdr:clientData/>
  </xdr:twoCellAnchor>
  <xdr:twoCellAnchor>
    <xdr:from>
      <xdr:col>9</xdr:col>
      <xdr:colOff>400050</xdr:colOff>
      <xdr:row>0</xdr:row>
      <xdr:rowOff>57150</xdr:rowOff>
    </xdr:from>
    <xdr:to>
      <xdr:col>16</xdr:col>
      <xdr:colOff>314325</xdr:colOff>
      <xdr:row>4</xdr:row>
      <xdr:rowOff>0</xdr:rowOff>
    </xdr:to>
    <xdr:sp macro="" textlink="">
      <xdr:nvSpPr>
        <xdr:cNvPr id="6" name="テキスト ボックス 5">
          <a:extLst>
            <a:ext uri="{FF2B5EF4-FFF2-40B4-BE49-F238E27FC236}">
              <a16:creationId xmlns:a16="http://schemas.microsoft.com/office/drawing/2014/main" id="{D5543481-8516-482B-BDE5-ECCE1CD62917}"/>
            </a:ext>
          </a:extLst>
        </xdr:cNvPr>
        <xdr:cNvSpPr txBox="1"/>
      </xdr:nvSpPr>
      <xdr:spPr>
        <a:xfrm>
          <a:off x="5867400" y="57150"/>
          <a:ext cx="4714875" cy="742950"/>
        </a:xfrm>
        <a:prstGeom prst="rect">
          <a:avLst/>
        </a:prstGeom>
        <a:noFill/>
        <a:ln w="19050" cmpd="sng">
          <a:solidFill>
            <a:schemeClr val="lt1">
              <a:shade val="50000"/>
            </a:schemeClr>
          </a:solidFill>
          <a:prstDash val="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900">
              <a:solidFill>
                <a:srgbClr val="FF0000"/>
              </a:solidFill>
            </a:rPr>
            <a:t>Ba</a:t>
          </a:r>
          <a:r>
            <a:rPr kumimoji="1" lang="ja-JP" altLang="en-US" sz="900">
              <a:solidFill>
                <a:srgbClr val="FF0000"/>
              </a:solidFill>
            </a:rPr>
            <a:t>Ｕ排出量の考え方</a:t>
          </a:r>
        </a:p>
        <a:p>
          <a:r>
            <a:rPr kumimoji="1" lang="ja-JP" altLang="en-US" sz="900">
              <a:solidFill>
                <a:srgbClr val="FF0000"/>
              </a:solidFill>
            </a:rPr>
            <a:t>・現在工場等で使用している設備を置き換える場合は、現在使用している設備の排出量とする。</a:t>
          </a:r>
        </a:p>
        <a:p>
          <a:r>
            <a:rPr kumimoji="1" lang="ja-JP" altLang="en-US" sz="900">
              <a:solidFill>
                <a:srgbClr val="FF0000"/>
              </a:solidFill>
            </a:rPr>
            <a:t>・新設工場などに新たに設備を導入する場合は、現時点においてその国で一般的に使われている同種設備の排出量とする。</a:t>
          </a:r>
        </a:p>
      </xdr:txBody>
    </xdr:sp>
    <xdr:clientData/>
  </xdr:twoCellAnchor>
  <xdr:twoCellAnchor>
    <xdr:from>
      <xdr:col>7</xdr:col>
      <xdr:colOff>276225</xdr:colOff>
      <xdr:row>65</xdr:row>
      <xdr:rowOff>133350</xdr:rowOff>
    </xdr:from>
    <xdr:to>
      <xdr:col>14</xdr:col>
      <xdr:colOff>190500</xdr:colOff>
      <xdr:row>70</xdr:row>
      <xdr:rowOff>66675</xdr:rowOff>
    </xdr:to>
    <xdr:sp macro="" textlink="">
      <xdr:nvSpPr>
        <xdr:cNvPr id="7" name="テキスト ボックス 6">
          <a:extLst>
            <a:ext uri="{FF2B5EF4-FFF2-40B4-BE49-F238E27FC236}">
              <a16:creationId xmlns:a16="http://schemas.microsoft.com/office/drawing/2014/main" id="{9F0E020F-2D1D-4CD3-9772-47BDF67521D7}"/>
            </a:ext>
          </a:extLst>
        </xdr:cNvPr>
        <xdr:cNvSpPr txBox="1"/>
      </xdr:nvSpPr>
      <xdr:spPr>
        <a:xfrm>
          <a:off x="4371975" y="10496550"/>
          <a:ext cx="4714875" cy="742950"/>
        </a:xfrm>
        <a:prstGeom prst="rect">
          <a:avLst/>
        </a:prstGeom>
        <a:noFill/>
        <a:ln w="19050" cmpd="sng">
          <a:solidFill>
            <a:schemeClr val="lt1">
              <a:shade val="50000"/>
            </a:schemeClr>
          </a:solidFill>
          <a:prstDash val="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900">
              <a:solidFill>
                <a:srgbClr val="FF0000"/>
              </a:solidFill>
            </a:rPr>
            <a:t>Ba</a:t>
          </a:r>
          <a:r>
            <a:rPr kumimoji="1" lang="ja-JP" altLang="en-US" sz="900">
              <a:solidFill>
                <a:srgbClr val="FF0000"/>
              </a:solidFill>
            </a:rPr>
            <a:t>Ｕ排出量の考え方</a:t>
          </a:r>
        </a:p>
        <a:p>
          <a:r>
            <a:rPr kumimoji="1" lang="ja-JP" altLang="en-US" sz="900">
              <a:solidFill>
                <a:srgbClr val="FF0000"/>
              </a:solidFill>
            </a:rPr>
            <a:t>・現在工場等で使用している設備を置き換える場合は、現在使用している設備の排出量とする。</a:t>
          </a:r>
        </a:p>
        <a:p>
          <a:r>
            <a:rPr kumimoji="1" lang="ja-JP" altLang="en-US" sz="900">
              <a:solidFill>
                <a:srgbClr val="FF0000"/>
              </a:solidFill>
            </a:rPr>
            <a:t>・新設工場などに新たに設備を導入する場合は、現時点においてその国で一般的に使われている同種設備の排出量とする。</a:t>
          </a:r>
        </a:p>
      </xdr:txBody>
    </xdr:sp>
    <xdr:clientData/>
  </xdr:twoCellAnchor>
  <xdr:twoCellAnchor>
    <xdr:from>
      <xdr:col>6</xdr:col>
      <xdr:colOff>638175</xdr:colOff>
      <xdr:row>10</xdr:row>
      <xdr:rowOff>114300</xdr:rowOff>
    </xdr:from>
    <xdr:to>
      <xdr:col>14</xdr:col>
      <xdr:colOff>390528</xdr:colOff>
      <xdr:row>14</xdr:row>
      <xdr:rowOff>6349</xdr:rowOff>
    </xdr:to>
    <xdr:sp macro="" textlink="">
      <xdr:nvSpPr>
        <xdr:cNvPr id="4" name="正方形/長方形 3">
          <a:extLst>
            <a:ext uri="{FF2B5EF4-FFF2-40B4-BE49-F238E27FC236}">
              <a16:creationId xmlns:a16="http://schemas.microsoft.com/office/drawing/2014/main" id="{53A59FC2-78E9-46AA-B7E1-A02F46FDE8B4}"/>
            </a:ext>
          </a:extLst>
        </xdr:cNvPr>
        <xdr:cNvSpPr/>
      </xdr:nvSpPr>
      <xdr:spPr>
        <a:xfrm>
          <a:off x="4048125" y="1885950"/>
          <a:ext cx="5238753" cy="539749"/>
        </a:xfrm>
        <a:prstGeom prst="rect">
          <a:avLst/>
        </a:prstGeom>
        <a:solidFill>
          <a:srgbClr val="70AD47">
            <a:lumMod val="40000"/>
            <a:lumOff val="60000"/>
          </a:srgbClr>
        </a:solidFill>
        <a:ln w="12700" cap="flat" cmpd="sng" algn="ctr">
          <a:solidFill>
            <a:srgbClr val="5B9BD5">
              <a:shade val="15000"/>
            </a:srgbClr>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”リファレンスからの</a:t>
          </a:r>
          <a:r>
            <a:rPr kumimoji="1" lang="en-US" altLang="ja-JP"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CO2</a:t>
          </a:r>
          <a:r>
            <a:rPr kumimoji="1" lang="ja-JP" altLang="en-US"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排出量削減量＞</a:t>
          </a:r>
          <a:r>
            <a:rPr kumimoji="1" lang="en-US" altLang="ja-JP"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BaU</a:t>
          </a:r>
          <a:r>
            <a:rPr kumimoji="1" lang="ja-JP" altLang="en-US"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からの</a:t>
          </a:r>
          <a:r>
            <a:rPr kumimoji="1" lang="en-US" altLang="ja-JP"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CO2</a:t>
          </a:r>
          <a:r>
            <a:rPr kumimoji="1" lang="ja-JP" altLang="en-US"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排出削減量”　</a:t>
          </a:r>
          <a:endParaRPr kumimoji="1" lang="en-US" altLang="ja-JP"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の場合は適切ではないため見直しを行うこと</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19049</xdr:colOff>
      <xdr:row>79</xdr:row>
      <xdr:rowOff>32656</xdr:rowOff>
    </xdr:from>
    <xdr:to>
      <xdr:col>12</xdr:col>
      <xdr:colOff>87501</xdr:colOff>
      <xdr:row>139</xdr:row>
      <xdr:rowOff>104798</xdr:rowOff>
    </xdr:to>
    <xdr:grpSp>
      <xdr:nvGrpSpPr>
        <xdr:cNvPr id="2" name="グループ化 1">
          <a:extLst>
            <a:ext uri="{FF2B5EF4-FFF2-40B4-BE49-F238E27FC236}">
              <a16:creationId xmlns:a16="http://schemas.microsoft.com/office/drawing/2014/main" id="{75A2DDD0-9D54-45FD-9182-15D4E6578E56}"/>
            </a:ext>
          </a:extLst>
        </xdr:cNvPr>
        <xdr:cNvGrpSpPr/>
      </xdr:nvGrpSpPr>
      <xdr:grpSpPr>
        <a:xfrm>
          <a:off x="314324" y="13643881"/>
          <a:ext cx="7612252" cy="10359142"/>
          <a:chOff x="314324" y="13577206"/>
          <a:chExt cx="7612252" cy="10359142"/>
        </a:xfrm>
      </xdr:grpSpPr>
      <xdr:pic>
        <xdr:nvPicPr>
          <xdr:cNvPr id="3" name="図 2">
            <a:extLst>
              <a:ext uri="{FF2B5EF4-FFF2-40B4-BE49-F238E27FC236}">
                <a16:creationId xmlns:a16="http://schemas.microsoft.com/office/drawing/2014/main" id="{0E906FE4-07E0-4CA9-BD99-D22583B67C9F}"/>
              </a:ext>
            </a:extLst>
          </xdr:cNvPr>
          <xdr:cNvPicPr>
            <a:picLocks noChangeAspect="1"/>
          </xdr:cNvPicPr>
        </xdr:nvPicPr>
        <xdr:blipFill>
          <a:blip xmlns:r="http://schemas.openxmlformats.org/officeDocument/2006/relationships" r:embed="rId1"/>
          <a:stretch>
            <a:fillRect/>
          </a:stretch>
        </xdr:blipFill>
        <xdr:spPr>
          <a:xfrm>
            <a:off x="314324" y="13577206"/>
            <a:ext cx="7612252" cy="10359142"/>
          </a:xfrm>
          <a:prstGeom prst="rect">
            <a:avLst/>
          </a:prstGeom>
          <a:ln>
            <a:solidFill>
              <a:sysClr val="windowText" lastClr="000000"/>
            </a:solidFill>
          </a:ln>
        </xdr:spPr>
      </xdr:pic>
      <xdr:sp macro="" textlink="">
        <xdr:nvSpPr>
          <xdr:cNvPr id="4" name="正方形/長方形 3">
            <a:extLst>
              <a:ext uri="{FF2B5EF4-FFF2-40B4-BE49-F238E27FC236}">
                <a16:creationId xmlns:a16="http://schemas.microsoft.com/office/drawing/2014/main" id="{67CF1576-2D8A-4971-B2C8-C052F1DC8BEC}"/>
              </a:ext>
            </a:extLst>
          </xdr:cNvPr>
          <xdr:cNvSpPr/>
        </xdr:nvSpPr>
        <xdr:spPr>
          <a:xfrm>
            <a:off x="5734050" y="15249524"/>
            <a:ext cx="628650" cy="7362825"/>
          </a:xfrm>
          <a:prstGeom prst="rect">
            <a:avLst/>
          </a:prstGeom>
          <a:noFill/>
          <a:ln w="28575">
            <a:solidFill>
              <a:srgbClr val="0000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twoCellAnchor>
    <xdr:from>
      <xdr:col>1</xdr:col>
      <xdr:colOff>0</xdr:colOff>
      <xdr:row>8</xdr:row>
      <xdr:rowOff>0</xdr:rowOff>
    </xdr:from>
    <xdr:to>
      <xdr:col>12</xdr:col>
      <xdr:colOff>8581</xdr:colOff>
      <xdr:row>70</xdr:row>
      <xdr:rowOff>55814</xdr:rowOff>
    </xdr:to>
    <xdr:grpSp>
      <xdr:nvGrpSpPr>
        <xdr:cNvPr id="5" name="グループ化 4">
          <a:extLst>
            <a:ext uri="{FF2B5EF4-FFF2-40B4-BE49-F238E27FC236}">
              <a16:creationId xmlns:a16="http://schemas.microsoft.com/office/drawing/2014/main" id="{8E36FFE4-2644-4E16-96FE-DE549BD9DB78}"/>
            </a:ext>
          </a:extLst>
        </xdr:cNvPr>
        <xdr:cNvGrpSpPr/>
      </xdr:nvGrpSpPr>
      <xdr:grpSpPr>
        <a:xfrm>
          <a:off x="295275" y="1438275"/>
          <a:ext cx="7552381" cy="10685714"/>
          <a:chOff x="295275" y="1371600"/>
          <a:chExt cx="7552381" cy="10685714"/>
        </a:xfrm>
      </xdr:grpSpPr>
      <xdr:pic>
        <xdr:nvPicPr>
          <xdr:cNvPr id="6" name="図 5">
            <a:extLst>
              <a:ext uri="{FF2B5EF4-FFF2-40B4-BE49-F238E27FC236}">
                <a16:creationId xmlns:a16="http://schemas.microsoft.com/office/drawing/2014/main" id="{0705E6DC-399C-46FD-AA45-9EA6199A45DC}"/>
              </a:ext>
            </a:extLst>
          </xdr:cNvPr>
          <xdr:cNvPicPr>
            <a:picLocks noChangeAspect="1"/>
          </xdr:cNvPicPr>
        </xdr:nvPicPr>
        <xdr:blipFill>
          <a:blip xmlns:r="http://schemas.openxmlformats.org/officeDocument/2006/relationships" r:embed="rId2"/>
          <a:stretch>
            <a:fillRect/>
          </a:stretch>
        </xdr:blipFill>
        <xdr:spPr>
          <a:xfrm>
            <a:off x="295275" y="1371600"/>
            <a:ext cx="7552381" cy="10685714"/>
          </a:xfrm>
          <a:prstGeom prst="rect">
            <a:avLst/>
          </a:prstGeom>
          <a:ln>
            <a:solidFill>
              <a:sysClr val="windowText" lastClr="000000"/>
            </a:solidFill>
          </a:ln>
        </xdr:spPr>
      </xdr:pic>
      <xdr:sp macro="" textlink="">
        <xdr:nvSpPr>
          <xdr:cNvPr id="7" name="正方形/長方形 6">
            <a:extLst>
              <a:ext uri="{FF2B5EF4-FFF2-40B4-BE49-F238E27FC236}">
                <a16:creationId xmlns:a16="http://schemas.microsoft.com/office/drawing/2014/main" id="{EC7847DE-883A-4C7D-B767-F6EF3CAF5AC7}"/>
              </a:ext>
            </a:extLst>
          </xdr:cNvPr>
          <xdr:cNvSpPr/>
        </xdr:nvSpPr>
        <xdr:spPr>
          <a:xfrm>
            <a:off x="5025118" y="2378528"/>
            <a:ext cx="937532" cy="8156121"/>
          </a:xfrm>
          <a:prstGeom prst="rect">
            <a:avLst/>
          </a:prstGeom>
          <a:noFill/>
          <a:ln w="28575">
            <a:solidFill>
              <a:srgbClr val="0000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twoCellAnchor>
    <xdr:from>
      <xdr:col>2</xdr:col>
      <xdr:colOff>234043</xdr:colOff>
      <xdr:row>27</xdr:row>
      <xdr:rowOff>149679</xdr:rowOff>
    </xdr:from>
    <xdr:to>
      <xdr:col>10</xdr:col>
      <xdr:colOff>466725</xdr:colOff>
      <xdr:row>28</xdr:row>
      <xdr:rowOff>152400</xdr:rowOff>
    </xdr:to>
    <xdr:sp macro="" textlink="">
      <xdr:nvSpPr>
        <xdr:cNvPr id="8" name="正方形/長方形 7">
          <a:extLst>
            <a:ext uri="{FF2B5EF4-FFF2-40B4-BE49-F238E27FC236}">
              <a16:creationId xmlns:a16="http://schemas.microsoft.com/office/drawing/2014/main" id="{2EADDF15-919E-4E9C-B4C9-50CC6C2CA958}"/>
            </a:ext>
          </a:extLst>
        </xdr:cNvPr>
        <xdr:cNvSpPr/>
      </xdr:nvSpPr>
      <xdr:spPr>
        <a:xfrm>
          <a:off x="1605643" y="6579054"/>
          <a:ext cx="5719082" cy="240846"/>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243568</xdr:colOff>
      <xdr:row>102</xdr:row>
      <xdr:rowOff>140155</xdr:rowOff>
    </xdr:from>
    <xdr:to>
      <xdr:col>10</xdr:col>
      <xdr:colOff>533400</xdr:colOff>
      <xdr:row>104</xdr:row>
      <xdr:rowOff>1</xdr:rowOff>
    </xdr:to>
    <xdr:sp macro="" textlink="">
      <xdr:nvSpPr>
        <xdr:cNvPr id="9" name="正方形/長方形 8">
          <a:extLst>
            <a:ext uri="{FF2B5EF4-FFF2-40B4-BE49-F238E27FC236}">
              <a16:creationId xmlns:a16="http://schemas.microsoft.com/office/drawing/2014/main" id="{CA363630-DDCE-45D4-9163-2A066CF54B12}"/>
            </a:ext>
          </a:extLst>
        </xdr:cNvPr>
        <xdr:cNvSpPr/>
      </xdr:nvSpPr>
      <xdr:spPr>
        <a:xfrm>
          <a:off x="1615168" y="24428905"/>
          <a:ext cx="5776232" cy="336096"/>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533401</xdr:colOff>
      <xdr:row>21</xdr:row>
      <xdr:rowOff>152400</xdr:rowOff>
    </xdr:from>
    <xdr:to>
      <xdr:col>12</xdr:col>
      <xdr:colOff>533401</xdr:colOff>
      <xdr:row>25</xdr:row>
      <xdr:rowOff>38100</xdr:rowOff>
    </xdr:to>
    <xdr:sp macro="" textlink="">
      <xdr:nvSpPr>
        <xdr:cNvPr id="10" name="吹き出し: 四角形 9">
          <a:extLst>
            <a:ext uri="{FF2B5EF4-FFF2-40B4-BE49-F238E27FC236}">
              <a16:creationId xmlns:a16="http://schemas.microsoft.com/office/drawing/2014/main" id="{18992306-1268-4DBB-92FD-FB7440947152}"/>
            </a:ext>
          </a:extLst>
        </xdr:cNvPr>
        <xdr:cNvSpPr/>
      </xdr:nvSpPr>
      <xdr:spPr>
        <a:xfrm>
          <a:off x="7391401" y="5153025"/>
          <a:ext cx="1371600" cy="838200"/>
        </a:xfrm>
        <a:prstGeom prst="wedgeRectCallout">
          <a:avLst>
            <a:gd name="adj1" fmla="val -64288"/>
            <a:gd name="adj2" fmla="val 129167"/>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ja-JP" altLang="en-US" sz="1100"/>
            <a:t>該当する燃料種に赤枠を移動</a:t>
          </a:r>
        </a:p>
      </xdr:txBody>
    </xdr:sp>
    <xdr:clientData/>
  </xdr:twoCellAnchor>
  <xdr:twoCellAnchor>
    <xdr:from>
      <xdr:col>10</xdr:col>
      <xdr:colOff>647700</xdr:colOff>
      <xdr:row>96</xdr:row>
      <xdr:rowOff>133350</xdr:rowOff>
    </xdr:from>
    <xdr:to>
      <xdr:col>12</xdr:col>
      <xdr:colOff>647700</xdr:colOff>
      <xdr:row>100</xdr:row>
      <xdr:rowOff>19050</xdr:rowOff>
    </xdr:to>
    <xdr:sp macro="" textlink="">
      <xdr:nvSpPr>
        <xdr:cNvPr id="11" name="吹き出し: 四角形 10">
          <a:extLst>
            <a:ext uri="{FF2B5EF4-FFF2-40B4-BE49-F238E27FC236}">
              <a16:creationId xmlns:a16="http://schemas.microsoft.com/office/drawing/2014/main" id="{31D0817B-7E6E-4B6D-A5C3-B1E2AE7FB83D}"/>
            </a:ext>
          </a:extLst>
        </xdr:cNvPr>
        <xdr:cNvSpPr/>
      </xdr:nvSpPr>
      <xdr:spPr>
        <a:xfrm>
          <a:off x="7505700" y="22993350"/>
          <a:ext cx="1371600" cy="838200"/>
        </a:xfrm>
        <a:prstGeom prst="wedgeRectCallout">
          <a:avLst>
            <a:gd name="adj1" fmla="val -64288"/>
            <a:gd name="adj2" fmla="val 129167"/>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ja-JP" altLang="en-US" sz="1100"/>
            <a:t>該当する燃料種に赤枠を移動</a:t>
          </a:r>
        </a:p>
      </xdr:txBody>
    </xdr:sp>
    <xdr:clientData/>
  </xdr:twoCellAnchor>
  <xdr:twoCellAnchor>
    <xdr:from>
      <xdr:col>13</xdr:col>
      <xdr:colOff>13606</xdr:colOff>
      <xdr:row>8</xdr:row>
      <xdr:rowOff>13608</xdr:rowOff>
    </xdr:from>
    <xdr:to>
      <xdr:col>24</xdr:col>
      <xdr:colOff>57113</xdr:colOff>
      <xdr:row>69</xdr:row>
      <xdr:rowOff>47197</xdr:rowOff>
    </xdr:to>
    <xdr:grpSp>
      <xdr:nvGrpSpPr>
        <xdr:cNvPr id="12" name="グループ化 11">
          <a:extLst>
            <a:ext uri="{FF2B5EF4-FFF2-40B4-BE49-F238E27FC236}">
              <a16:creationId xmlns:a16="http://schemas.microsoft.com/office/drawing/2014/main" id="{9DB1F9CB-50DE-4139-8690-CE5A84DD8E8A}"/>
            </a:ext>
          </a:extLst>
        </xdr:cNvPr>
        <xdr:cNvGrpSpPr/>
      </xdr:nvGrpSpPr>
      <xdr:grpSpPr>
        <a:xfrm>
          <a:off x="8538481" y="1451883"/>
          <a:ext cx="7587307" cy="10492039"/>
          <a:chOff x="8538481" y="1385208"/>
          <a:chExt cx="7587307" cy="10492039"/>
        </a:xfrm>
      </xdr:grpSpPr>
      <xdr:pic>
        <xdr:nvPicPr>
          <xdr:cNvPr id="13" name="図 12">
            <a:extLst>
              <a:ext uri="{FF2B5EF4-FFF2-40B4-BE49-F238E27FC236}">
                <a16:creationId xmlns:a16="http://schemas.microsoft.com/office/drawing/2014/main" id="{23068124-E5F1-47D3-ABB0-C60328CF68B3}"/>
              </a:ext>
            </a:extLst>
          </xdr:cNvPr>
          <xdr:cNvPicPr>
            <a:picLocks noChangeAspect="1"/>
          </xdr:cNvPicPr>
        </xdr:nvPicPr>
        <xdr:blipFill>
          <a:blip xmlns:r="http://schemas.openxmlformats.org/officeDocument/2006/relationships" r:embed="rId3"/>
          <a:stretch>
            <a:fillRect/>
          </a:stretch>
        </xdr:blipFill>
        <xdr:spPr>
          <a:xfrm>
            <a:off x="8538481" y="1385208"/>
            <a:ext cx="7587307" cy="10492039"/>
          </a:xfrm>
          <a:prstGeom prst="rect">
            <a:avLst/>
          </a:prstGeom>
          <a:ln>
            <a:solidFill>
              <a:sysClr val="windowText" lastClr="000000"/>
            </a:solidFill>
          </a:ln>
        </xdr:spPr>
      </xdr:pic>
      <xdr:sp macro="" textlink="">
        <xdr:nvSpPr>
          <xdr:cNvPr id="14" name="正方形/長方形 13">
            <a:extLst>
              <a:ext uri="{FF2B5EF4-FFF2-40B4-BE49-F238E27FC236}">
                <a16:creationId xmlns:a16="http://schemas.microsoft.com/office/drawing/2014/main" id="{B17FB9CD-53BB-416E-A545-F66864023889}"/>
              </a:ext>
            </a:extLst>
          </xdr:cNvPr>
          <xdr:cNvSpPr/>
        </xdr:nvSpPr>
        <xdr:spPr>
          <a:xfrm>
            <a:off x="13296900" y="2362200"/>
            <a:ext cx="937532" cy="2524125"/>
          </a:xfrm>
          <a:prstGeom prst="rect">
            <a:avLst/>
          </a:prstGeom>
          <a:noFill/>
          <a:ln w="28575">
            <a:solidFill>
              <a:srgbClr val="0000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twoCellAnchor>
    <xdr:from>
      <xdr:col>13</xdr:col>
      <xdr:colOff>13607</xdr:colOff>
      <xdr:row>79</xdr:row>
      <xdr:rowOff>27214</xdr:rowOff>
    </xdr:from>
    <xdr:to>
      <xdr:col>24</xdr:col>
      <xdr:colOff>82060</xdr:colOff>
      <xdr:row>139</xdr:row>
      <xdr:rowOff>99356</xdr:rowOff>
    </xdr:to>
    <xdr:grpSp>
      <xdr:nvGrpSpPr>
        <xdr:cNvPr id="15" name="グループ化 14">
          <a:extLst>
            <a:ext uri="{FF2B5EF4-FFF2-40B4-BE49-F238E27FC236}">
              <a16:creationId xmlns:a16="http://schemas.microsoft.com/office/drawing/2014/main" id="{87C1E987-1E9A-4DAA-B222-9A27A9FB920B}"/>
            </a:ext>
          </a:extLst>
        </xdr:cNvPr>
        <xdr:cNvGrpSpPr/>
      </xdr:nvGrpSpPr>
      <xdr:grpSpPr>
        <a:xfrm>
          <a:off x="8538482" y="13638439"/>
          <a:ext cx="7612253" cy="10359142"/>
          <a:chOff x="8538482" y="13571764"/>
          <a:chExt cx="7612253" cy="10359142"/>
        </a:xfrm>
      </xdr:grpSpPr>
      <xdr:pic>
        <xdr:nvPicPr>
          <xdr:cNvPr id="16" name="図 15">
            <a:extLst>
              <a:ext uri="{FF2B5EF4-FFF2-40B4-BE49-F238E27FC236}">
                <a16:creationId xmlns:a16="http://schemas.microsoft.com/office/drawing/2014/main" id="{38397977-BAC9-483E-851D-869A3ED40333}"/>
              </a:ext>
            </a:extLst>
          </xdr:cNvPr>
          <xdr:cNvPicPr>
            <a:picLocks noChangeAspect="1"/>
          </xdr:cNvPicPr>
        </xdr:nvPicPr>
        <xdr:blipFill>
          <a:blip xmlns:r="http://schemas.openxmlformats.org/officeDocument/2006/relationships" r:embed="rId4"/>
          <a:stretch>
            <a:fillRect/>
          </a:stretch>
        </xdr:blipFill>
        <xdr:spPr>
          <a:xfrm>
            <a:off x="8538482" y="13571764"/>
            <a:ext cx="7612253" cy="10359142"/>
          </a:xfrm>
          <a:prstGeom prst="rect">
            <a:avLst/>
          </a:prstGeom>
          <a:ln>
            <a:solidFill>
              <a:sysClr val="windowText" lastClr="000000"/>
            </a:solidFill>
          </a:ln>
        </xdr:spPr>
      </xdr:pic>
      <xdr:sp macro="" textlink="">
        <xdr:nvSpPr>
          <xdr:cNvPr id="17" name="正方形/長方形 16">
            <a:extLst>
              <a:ext uri="{FF2B5EF4-FFF2-40B4-BE49-F238E27FC236}">
                <a16:creationId xmlns:a16="http://schemas.microsoft.com/office/drawing/2014/main" id="{2F9FD1AD-BF4E-4E8F-8E60-CC91C4EE1698}"/>
              </a:ext>
            </a:extLst>
          </xdr:cNvPr>
          <xdr:cNvSpPr/>
        </xdr:nvSpPr>
        <xdr:spPr>
          <a:xfrm>
            <a:off x="13944600" y="15240000"/>
            <a:ext cx="647700" cy="3876675"/>
          </a:xfrm>
          <a:prstGeom prst="rect">
            <a:avLst/>
          </a:prstGeom>
          <a:noFill/>
          <a:ln w="28575">
            <a:solidFill>
              <a:srgbClr val="0000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87F219-A8A9-4A71-BD94-767AD71F9CCF}">
  <sheetPr>
    <pageSetUpPr fitToPage="1"/>
  </sheetPr>
  <dimension ref="B2:X58"/>
  <sheetViews>
    <sheetView workbookViewId="0">
      <selection activeCell="B2" sqref="B2:H2"/>
    </sheetView>
  </sheetViews>
  <sheetFormatPr defaultRowHeight="13.5" x14ac:dyDescent="0.15"/>
  <cols>
    <col min="1" max="1" width="1.875" style="29" customWidth="1"/>
    <col min="2" max="13" width="9" style="29"/>
    <col min="14" max="14" width="6.5" style="29" customWidth="1"/>
    <col min="15" max="16" width="9" style="29"/>
    <col min="17" max="17" width="6.125" style="29" customWidth="1"/>
    <col min="18" max="19" width="9" style="29"/>
    <col min="20" max="20" width="8" style="29" customWidth="1"/>
    <col min="21" max="16384" width="9" style="29"/>
  </cols>
  <sheetData>
    <row r="2" spans="2:8" ht="18.75" x14ac:dyDescent="0.15">
      <c r="B2" s="84" t="s">
        <v>173</v>
      </c>
      <c r="C2" s="85"/>
      <c r="D2" s="85"/>
      <c r="E2" s="85"/>
      <c r="F2" s="85"/>
      <c r="G2" s="85"/>
      <c r="H2" s="85"/>
    </row>
    <row r="3" spans="2:8" ht="14.45" customHeight="1" x14ac:dyDescent="0.15"/>
    <row r="4" spans="2:8" ht="23.25" customHeight="1" x14ac:dyDescent="0.15">
      <c r="B4" s="58" t="s">
        <v>80</v>
      </c>
    </row>
    <row r="5" spans="2:8" x14ac:dyDescent="0.15">
      <c r="B5" s="29" t="s">
        <v>99</v>
      </c>
    </row>
    <row r="34" spans="2:24" ht="21.75" customHeight="1" x14ac:dyDescent="0.15">
      <c r="B34" s="58" t="s">
        <v>100</v>
      </c>
      <c r="C34" s="59"/>
    </row>
    <row r="36" spans="2:24" x14ac:dyDescent="0.15">
      <c r="B36" s="60" t="s">
        <v>82</v>
      </c>
      <c r="C36" s="60"/>
      <c r="D36" s="60"/>
      <c r="E36" s="60"/>
      <c r="F36" s="60"/>
      <c r="G36" s="60"/>
      <c r="H36" s="60"/>
      <c r="I36" s="61"/>
    </row>
    <row r="37" spans="2:24" x14ac:dyDescent="0.15">
      <c r="B37" s="60"/>
      <c r="C37" s="60"/>
      <c r="D37" s="60"/>
      <c r="E37" s="60"/>
      <c r="F37" s="60"/>
      <c r="G37" s="60"/>
      <c r="H37" s="60"/>
      <c r="I37" s="61"/>
      <c r="K37" s="62" t="s">
        <v>85</v>
      </c>
      <c r="L37" s="63"/>
      <c r="M37" s="64"/>
    </row>
    <row r="38" spans="2:24" ht="15" customHeight="1" x14ac:dyDescent="0.15">
      <c r="B38" s="60"/>
      <c r="C38" s="60"/>
      <c r="D38" s="60"/>
      <c r="E38" s="60"/>
      <c r="F38" s="60"/>
      <c r="G38" s="60"/>
      <c r="H38" s="60"/>
      <c r="I38" s="61"/>
      <c r="J38" s="65"/>
      <c r="K38" s="66"/>
      <c r="L38" s="67"/>
      <c r="M38" s="68"/>
    </row>
    <row r="39" spans="2:24" x14ac:dyDescent="0.15">
      <c r="B39" s="65"/>
      <c r="C39" s="65"/>
      <c r="D39" s="65"/>
      <c r="E39" s="65"/>
      <c r="F39" s="65"/>
      <c r="G39" s="65"/>
      <c r="H39" s="65"/>
      <c r="I39" s="65"/>
      <c r="J39" s="65"/>
      <c r="K39" s="69"/>
      <c r="L39" s="70"/>
      <c r="M39" s="71"/>
    </row>
    <row r="40" spans="2:24" x14ac:dyDescent="0.15">
      <c r="B40" s="60" t="s">
        <v>83</v>
      </c>
      <c r="C40" s="60"/>
      <c r="D40" s="60"/>
      <c r="E40" s="60"/>
      <c r="F40" s="60"/>
      <c r="G40" s="60"/>
      <c r="H40" s="60"/>
      <c r="I40" s="60"/>
      <c r="U40" s="67" t="s">
        <v>91</v>
      </c>
      <c r="V40" s="67"/>
    </row>
    <row r="41" spans="2:24" x14ac:dyDescent="0.15">
      <c r="B41" s="60"/>
      <c r="C41" s="60"/>
      <c r="D41" s="60"/>
      <c r="E41" s="60"/>
      <c r="F41" s="60"/>
      <c r="G41" s="60"/>
      <c r="H41" s="60"/>
      <c r="I41" s="60"/>
    </row>
    <row r="42" spans="2:24" x14ac:dyDescent="0.15">
      <c r="B42" s="60"/>
      <c r="C42" s="60"/>
      <c r="D42" s="60"/>
      <c r="E42" s="60"/>
      <c r="F42" s="60"/>
      <c r="G42" s="60"/>
      <c r="H42" s="60"/>
      <c r="I42" s="60"/>
      <c r="K42" s="62" t="s">
        <v>88</v>
      </c>
      <c r="L42" s="63"/>
      <c r="M42" s="72"/>
      <c r="O42" s="62" t="s">
        <v>86</v>
      </c>
      <c r="P42" s="64"/>
      <c r="U42" s="73" t="s">
        <v>95</v>
      </c>
      <c r="V42" s="74"/>
      <c r="X42" s="75" t="s">
        <v>94</v>
      </c>
    </row>
    <row r="43" spans="2:24" x14ac:dyDescent="0.15">
      <c r="B43" s="65"/>
      <c r="C43" s="65"/>
      <c r="D43" s="65"/>
      <c r="E43" s="65"/>
      <c r="F43" s="65"/>
      <c r="G43" s="65"/>
      <c r="H43" s="65"/>
      <c r="I43" s="65"/>
      <c r="K43" s="66"/>
      <c r="L43" s="67"/>
      <c r="M43" s="76"/>
      <c r="O43" s="66"/>
      <c r="P43" s="68"/>
      <c r="U43" s="77"/>
      <c r="V43" s="78"/>
      <c r="X43" s="79"/>
    </row>
    <row r="44" spans="2:24" x14ac:dyDescent="0.15">
      <c r="B44" s="60" t="s">
        <v>81</v>
      </c>
      <c r="C44" s="60"/>
      <c r="D44" s="60"/>
      <c r="E44" s="60"/>
      <c r="F44" s="60"/>
      <c r="G44" s="60"/>
      <c r="H44" s="60"/>
      <c r="I44" s="60"/>
      <c r="K44" s="69"/>
      <c r="L44" s="70"/>
      <c r="M44" s="80"/>
      <c r="O44" s="69"/>
      <c r="P44" s="71"/>
      <c r="U44" s="81"/>
      <c r="V44" s="82"/>
      <c r="X44" s="79"/>
    </row>
    <row r="45" spans="2:24" x14ac:dyDescent="0.15">
      <c r="B45" s="60"/>
      <c r="C45" s="60"/>
      <c r="D45" s="60"/>
      <c r="E45" s="60"/>
      <c r="F45" s="60"/>
      <c r="G45" s="60"/>
      <c r="H45" s="60"/>
      <c r="I45" s="60"/>
      <c r="X45" s="79"/>
    </row>
    <row r="46" spans="2:24" x14ac:dyDescent="0.15">
      <c r="B46" s="60"/>
      <c r="C46" s="60"/>
      <c r="D46" s="60"/>
      <c r="E46" s="60"/>
      <c r="F46" s="60"/>
      <c r="G46" s="60"/>
      <c r="H46" s="60"/>
      <c r="I46" s="60"/>
      <c r="O46" s="62" t="s">
        <v>87</v>
      </c>
      <c r="P46" s="64"/>
      <c r="R46" s="62" t="s">
        <v>90</v>
      </c>
      <c r="S46" s="64"/>
      <c r="U46" s="62" t="s">
        <v>92</v>
      </c>
      <c r="V46" s="64"/>
      <c r="X46" s="79"/>
    </row>
    <row r="47" spans="2:24" x14ac:dyDescent="0.15">
      <c r="B47" s="65"/>
      <c r="C47" s="65"/>
      <c r="D47" s="65"/>
      <c r="E47" s="65"/>
      <c r="F47" s="65"/>
      <c r="G47" s="65"/>
      <c r="H47" s="65"/>
      <c r="I47" s="65"/>
      <c r="O47" s="66"/>
      <c r="P47" s="68"/>
      <c r="R47" s="66"/>
      <c r="S47" s="68"/>
      <c r="U47" s="66"/>
      <c r="V47" s="68"/>
      <c r="X47" s="79"/>
    </row>
    <row r="48" spans="2:24" x14ac:dyDescent="0.15">
      <c r="B48" s="60" t="s">
        <v>84</v>
      </c>
      <c r="C48" s="61"/>
      <c r="D48" s="61"/>
      <c r="E48" s="61"/>
      <c r="F48" s="61"/>
      <c r="G48" s="61"/>
      <c r="H48" s="61"/>
      <c r="I48" s="61"/>
      <c r="O48" s="69"/>
      <c r="P48" s="71"/>
      <c r="R48" s="69"/>
      <c r="S48" s="71"/>
      <c r="U48" s="69"/>
      <c r="V48" s="71"/>
      <c r="X48" s="83"/>
    </row>
    <row r="49" spans="2:24" x14ac:dyDescent="0.15">
      <c r="B49" s="61"/>
      <c r="C49" s="61"/>
      <c r="D49" s="61"/>
      <c r="E49" s="61"/>
      <c r="F49" s="61"/>
      <c r="G49" s="61"/>
      <c r="H49" s="61"/>
      <c r="I49" s="61"/>
    </row>
    <row r="50" spans="2:24" x14ac:dyDescent="0.15">
      <c r="B50" s="61"/>
      <c r="C50" s="61"/>
      <c r="D50" s="61"/>
      <c r="E50" s="61"/>
      <c r="F50" s="61"/>
      <c r="G50" s="61"/>
      <c r="H50" s="61"/>
      <c r="I50" s="61"/>
      <c r="R50" s="62" t="s">
        <v>89</v>
      </c>
      <c r="S50" s="64"/>
      <c r="U50" s="62" t="s">
        <v>93</v>
      </c>
      <c r="V50" s="64"/>
      <c r="X50" s="75" t="s">
        <v>94</v>
      </c>
    </row>
    <row r="51" spans="2:24" x14ac:dyDescent="0.15">
      <c r="B51" s="61"/>
      <c r="C51" s="61"/>
      <c r="D51" s="61"/>
      <c r="E51" s="61"/>
      <c r="F51" s="61"/>
      <c r="G51" s="61"/>
      <c r="H51" s="61"/>
      <c r="I51" s="61"/>
      <c r="R51" s="66"/>
      <c r="S51" s="68"/>
      <c r="U51" s="66"/>
      <c r="V51" s="68"/>
      <c r="X51" s="79"/>
    </row>
    <row r="52" spans="2:24" x14ac:dyDescent="0.15">
      <c r="R52" s="69"/>
      <c r="S52" s="71"/>
      <c r="U52" s="69"/>
      <c r="V52" s="71"/>
      <c r="X52" s="83"/>
    </row>
    <row r="53" spans="2:24" x14ac:dyDescent="0.15">
      <c r="L53" s="65"/>
      <c r="M53" s="65"/>
      <c r="N53" s="65"/>
      <c r="O53" s="65"/>
      <c r="P53" s="65"/>
      <c r="Q53" s="65"/>
    </row>
    <row r="54" spans="2:24" x14ac:dyDescent="0.15">
      <c r="K54" s="65"/>
      <c r="L54" s="65"/>
      <c r="M54" s="65"/>
      <c r="N54" s="65"/>
      <c r="O54" s="65"/>
      <c r="P54" s="65"/>
    </row>
    <row r="57" spans="2:24" x14ac:dyDescent="0.15">
      <c r="J57" s="65"/>
    </row>
    <row r="58" spans="2:24" x14ac:dyDescent="0.15">
      <c r="J58" s="65"/>
    </row>
  </sheetData>
  <sheetProtection algorithmName="SHA-512" hashValue="wjUZtum9GrPT6Bq8VHuMLNX6feNqdWvAgq7a+LsE56gnvsDb0e5ERlLnFTOMBnqNrn1qFkLkynT6CrAFKvtfLw==" saltValue="QJ/wo/BAASIePE9J4LiTyA==" spinCount="100000" sheet="1" objects="1" scenarios="1"/>
  <mergeCells count="16">
    <mergeCell ref="R50:S52"/>
    <mergeCell ref="U50:V52"/>
    <mergeCell ref="X50:X52"/>
    <mergeCell ref="B36:I38"/>
    <mergeCell ref="B40:I42"/>
    <mergeCell ref="B44:I46"/>
    <mergeCell ref="B48:I51"/>
    <mergeCell ref="K42:M44"/>
    <mergeCell ref="O42:P44"/>
    <mergeCell ref="U42:V44"/>
    <mergeCell ref="X42:X48"/>
    <mergeCell ref="O46:P48"/>
    <mergeCell ref="R46:S48"/>
    <mergeCell ref="U46:V48"/>
    <mergeCell ref="K37:M39"/>
    <mergeCell ref="U40:V40"/>
  </mergeCells>
  <phoneticPr fontId="1"/>
  <pageMargins left="0.25" right="0.25" top="0.75" bottom="0.75" header="0.3" footer="0.3"/>
  <pageSetup paperSize="9" scale="71"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R112"/>
  <sheetViews>
    <sheetView view="pageBreakPreview" zoomScaleNormal="100" zoomScaleSheetLayoutView="100" workbookViewId="0">
      <selection activeCell="C3" sqref="C3"/>
    </sheetView>
  </sheetViews>
  <sheetFormatPr defaultRowHeight="13.15" customHeight="1" x14ac:dyDescent="0.15"/>
  <cols>
    <col min="1" max="1" width="3" style="29" customWidth="1"/>
    <col min="2" max="2" width="5.75" style="29" customWidth="1"/>
    <col min="3" max="16" width="9" style="29"/>
    <col min="17" max="17" width="14.25" style="29" customWidth="1"/>
    <col min="18" max="18" width="3.25" style="29" customWidth="1"/>
    <col min="19" max="19" width="13.75" style="29" customWidth="1"/>
    <col min="20" max="20" width="56" style="29" customWidth="1"/>
    <col min="21" max="16384" width="9" style="29"/>
  </cols>
  <sheetData>
    <row r="2" spans="2:17" s="4" customFormat="1" ht="22.5" customHeight="1" x14ac:dyDescent="0.15">
      <c r="B2" s="1" t="s">
        <v>174</v>
      </c>
      <c r="C2" s="2"/>
      <c r="D2" s="2"/>
      <c r="E2" s="2"/>
      <c r="F2" s="2"/>
      <c r="G2" s="2"/>
      <c r="H2" s="2"/>
      <c r="I2" s="2"/>
      <c r="J2" s="2"/>
      <c r="K2" s="2"/>
    </row>
    <row r="3" spans="2:17" s="4" customFormat="1" ht="13.15" customHeight="1" x14ac:dyDescent="0.15"/>
    <row r="4" spans="2:17" s="4" customFormat="1" ht="13.15" customHeight="1" x14ac:dyDescent="0.15">
      <c r="B4" s="38" t="s">
        <v>73</v>
      </c>
      <c r="C4" s="38"/>
      <c r="D4" s="38"/>
      <c r="E4" s="39"/>
      <c r="F4" s="40"/>
      <c r="G4" s="40"/>
      <c r="H4" s="40"/>
      <c r="I4" s="40"/>
      <c r="J4" s="40"/>
      <c r="K4" s="40"/>
      <c r="L4" s="40"/>
      <c r="M4" s="40"/>
      <c r="N4" s="40"/>
      <c r="P4" s="6"/>
      <c r="Q4" s="7" t="s">
        <v>105</v>
      </c>
    </row>
    <row r="5" spans="2:17" s="4" customFormat="1" ht="13.15" customHeight="1" x14ac:dyDescent="0.15">
      <c r="B5" s="41" t="s">
        <v>74</v>
      </c>
      <c r="C5" s="41"/>
      <c r="D5" s="5" t="s">
        <v>75</v>
      </c>
      <c r="E5" s="39"/>
      <c r="F5" s="39"/>
      <c r="G5" s="39"/>
      <c r="H5" s="39"/>
      <c r="I5" s="39"/>
      <c r="J5" s="39"/>
      <c r="K5" s="39"/>
      <c r="L5" s="39"/>
      <c r="M5" s="39"/>
      <c r="N5" s="39"/>
      <c r="P5" s="32"/>
      <c r="Q5" s="8" t="s">
        <v>106</v>
      </c>
    </row>
    <row r="6" spans="2:17" s="4" customFormat="1" ht="13.15" customHeight="1" x14ac:dyDescent="0.15">
      <c r="B6" s="41"/>
      <c r="C6" s="41"/>
      <c r="D6" s="5" t="s">
        <v>76</v>
      </c>
      <c r="E6" s="52" t="s">
        <v>101</v>
      </c>
      <c r="F6" s="50"/>
      <c r="G6" s="51"/>
      <c r="H6" s="10" t="s">
        <v>77</v>
      </c>
      <c r="I6" s="50" t="s">
        <v>102</v>
      </c>
      <c r="J6" s="50"/>
      <c r="K6" s="51"/>
      <c r="L6" s="10" t="s">
        <v>103</v>
      </c>
      <c r="M6" s="9">
        <v>700</v>
      </c>
      <c r="N6" s="11" t="s">
        <v>104</v>
      </c>
    </row>
    <row r="7" spans="2:17" s="4" customFormat="1" ht="13.15" customHeight="1" x14ac:dyDescent="0.15">
      <c r="B7" s="45" t="s">
        <v>78</v>
      </c>
      <c r="C7" s="45"/>
      <c r="D7" s="45"/>
      <c r="E7" s="46"/>
      <c r="F7" s="47"/>
      <c r="G7" s="47"/>
      <c r="H7" s="47"/>
      <c r="I7" s="47"/>
      <c r="J7" s="47"/>
      <c r="K7" s="47"/>
      <c r="L7" s="47"/>
      <c r="M7" s="47"/>
      <c r="N7" s="47"/>
    </row>
    <row r="8" spans="2:17" s="13" customFormat="1" ht="13.15" customHeight="1" x14ac:dyDescent="0.15">
      <c r="B8" s="12"/>
    </row>
    <row r="9" spans="2:17" s="13" customFormat="1" ht="13.15" customHeight="1" x14ac:dyDescent="0.15">
      <c r="B9" s="14" t="s">
        <v>135</v>
      </c>
    </row>
    <row r="10" spans="2:17" s="13" customFormat="1" ht="13.15" customHeight="1" x14ac:dyDescent="0.15">
      <c r="B10" s="14" t="s">
        <v>159</v>
      </c>
    </row>
    <row r="11" spans="2:17" s="13" customFormat="1" ht="13.15" customHeight="1" x14ac:dyDescent="0.15">
      <c r="B11" s="12" t="s">
        <v>2</v>
      </c>
      <c r="C11" s="13" t="s">
        <v>0</v>
      </c>
      <c r="P11" s="15" t="s">
        <v>1</v>
      </c>
      <c r="Q11" s="33">
        <f>ROUNDDOWN((Q17-Q55),0)</f>
        <v>48170</v>
      </c>
    </row>
    <row r="12" spans="2:17" s="13" customFormat="1" ht="13.15" customHeight="1" x14ac:dyDescent="0.15">
      <c r="B12" s="12"/>
      <c r="C12" s="13" t="s">
        <v>3</v>
      </c>
      <c r="P12" s="15" t="s">
        <v>1</v>
      </c>
      <c r="Q12" s="34">
        <f>Q17</f>
        <v>51472.161797752808</v>
      </c>
    </row>
    <row r="13" spans="2:17" s="13" customFormat="1" ht="13.15" customHeight="1" x14ac:dyDescent="0.15">
      <c r="B13" s="12" t="s">
        <v>4</v>
      </c>
      <c r="C13" s="13" t="s">
        <v>5</v>
      </c>
      <c r="P13" s="15" t="s">
        <v>1</v>
      </c>
      <c r="Q13" s="34">
        <f>Q55</f>
        <v>3301.5272727272722</v>
      </c>
    </row>
    <row r="14" spans="2:17" s="13" customFormat="1" ht="13.15" customHeight="1" x14ac:dyDescent="0.15">
      <c r="B14" s="12" t="s">
        <v>6</v>
      </c>
      <c r="C14" s="13" t="s">
        <v>7</v>
      </c>
    </row>
    <row r="15" spans="2:17" s="13" customFormat="1" ht="13.15" customHeight="1" x14ac:dyDescent="0.15">
      <c r="B15" s="12"/>
    </row>
    <row r="16" spans="2:17" s="13" customFormat="1" ht="13.15" customHeight="1" x14ac:dyDescent="0.15">
      <c r="B16" s="14" t="s">
        <v>8</v>
      </c>
    </row>
    <row r="17" spans="2:18" s="13" customFormat="1" ht="13.15" customHeight="1" x14ac:dyDescent="0.15">
      <c r="B17" s="12"/>
      <c r="C17" s="13" t="s">
        <v>9</v>
      </c>
      <c r="P17" s="15" t="s">
        <v>1</v>
      </c>
      <c r="Q17" s="34">
        <f>Q24+Q35+Q45</f>
        <v>51472.161797752808</v>
      </c>
    </row>
    <row r="18" spans="2:18" s="13" customFormat="1" ht="13.15" customHeight="1" x14ac:dyDescent="0.15">
      <c r="B18" s="12" t="s">
        <v>10</v>
      </c>
      <c r="C18" s="13" t="s">
        <v>11</v>
      </c>
    </row>
    <row r="19" spans="2:18" s="13" customFormat="1" ht="13.15" customHeight="1" x14ac:dyDescent="0.15">
      <c r="B19" s="12" t="s">
        <v>12</v>
      </c>
      <c r="C19" s="13" t="s">
        <v>13</v>
      </c>
    </row>
    <row r="20" spans="2:18" s="13" customFormat="1" ht="13.15" customHeight="1" x14ac:dyDescent="0.15">
      <c r="B20" s="12"/>
      <c r="C20" s="16" t="s">
        <v>107</v>
      </c>
    </row>
    <row r="21" spans="2:18" s="13" customFormat="1" ht="13.15" customHeight="1" x14ac:dyDescent="0.15">
      <c r="B21" s="12" t="s">
        <v>14</v>
      </c>
      <c r="C21" s="13" t="s">
        <v>15</v>
      </c>
    </row>
    <row r="22" spans="2:18" s="13" customFormat="1" ht="13.15" customHeight="1" x14ac:dyDescent="0.15">
      <c r="B22" s="12"/>
      <c r="C22" s="16" t="s">
        <v>122</v>
      </c>
      <c r="R22" s="16"/>
    </row>
    <row r="23" spans="2:18" s="13" customFormat="1" ht="13.15" customHeight="1" x14ac:dyDescent="0.15">
      <c r="B23" s="12"/>
      <c r="R23" s="16"/>
    </row>
    <row r="24" spans="2:18" s="13" customFormat="1" ht="13.15" customHeight="1" x14ac:dyDescent="0.15">
      <c r="B24" s="12"/>
      <c r="C24" s="13" t="s">
        <v>19</v>
      </c>
      <c r="P24" s="15" t="s">
        <v>117</v>
      </c>
      <c r="Q24" s="34">
        <f>Q25*Q30</f>
        <v>43921.599999999999</v>
      </c>
    </row>
    <row r="25" spans="2:18" s="13" customFormat="1" ht="13.15" customHeight="1" x14ac:dyDescent="0.15">
      <c r="B25" s="12" t="s">
        <v>16</v>
      </c>
      <c r="C25" s="13" t="s">
        <v>17</v>
      </c>
      <c r="P25" s="15" t="s">
        <v>18</v>
      </c>
      <c r="Q25" s="34">
        <f>(Q27-Q28)*Q29/1000</f>
        <v>77600</v>
      </c>
    </row>
    <row r="26" spans="2:18" s="13" customFormat="1" ht="13.15" customHeight="1" x14ac:dyDescent="0.15">
      <c r="B26" s="12"/>
      <c r="C26" s="13" t="s">
        <v>23</v>
      </c>
    </row>
    <row r="27" spans="2:18" s="13" customFormat="1" ht="13.15" customHeight="1" x14ac:dyDescent="0.15">
      <c r="B27" s="12"/>
      <c r="P27" s="15" t="s">
        <v>49</v>
      </c>
      <c r="Q27" s="17">
        <v>10000</v>
      </c>
    </row>
    <row r="28" spans="2:18" s="13" customFormat="1" ht="13.15" customHeight="1" x14ac:dyDescent="0.15">
      <c r="P28" s="15" t="s">
        <v>50</v>
      </c>
      <c r="Q28" s="17">
        <v>300</v>
      </c>
    </row>
    <row r="29" spans="2:18" s="13" customFormat="1" ht="13.15" customHeight="1" x14ac:dyDescent="0.15">
      <c r="P29" s="15" t="s">
        <v>51</v>
      </c>
      <c r="Q29" s="18">
        <v>8000</v>
      </c>
    </row>
    <row r="30" spans="2:18" s="13" customFormat="1" ht="13.15" customHeight="1" x14ac:dyDescent="0.15">
      <c r="B30" s="12" t="s">
        <v>20</v>
      </c>
      <c r="C30" s="13" t="s">
        <v>21</v>
      </c>
      <c r="P30" s="15" t="s">
        <v>22</v>
      </c>
      <c r="Q30" s="19">
        <v>0.56599999999999995</v>
      </c>
    </row>
    <row r="31" spans="2:18" s="13" customFormat="1" ht="13.15" customHeight="1" x14ac:dyDescent="0.15">
      <c r="B31" s="12"/>
      <c r="C31" s="15" t="s">
        <v>79</v>
      </c>
      <c r="D31" s="42"/>
      <c r="E31" s="53"/>
      <c r="F31" s="53"/>
      <c r="G31" s="53"/>
      <c r="H31" s="53"/>
      <c r="I31" s="54"/>
      <c r="P31" s="15"/>
    </row>
    <row r="32" spans="2:18" s="13" customFormat="1" ht="13.15" customHeight="1" x14ac:dyDescent="0.15">
      <c r="B32" s="12"/>
      <c r="C32" s="16" t="s">
        <v>110</v>
      </c>
      <c r="D32" s="20"/>
      <c r="E32" s="20"/>
      <c r="F32" s="20"/>
      <c r="G32" s="20"/>
      <c r="P32" s="15"/>
    </row>
    <row r="33" spans="2:17" s="13" customFormat="1" ht="13.15" customHeight="1" x14ac:dyDescent="0.15">
      <c r="B33" s="12"/>
      <c r="P33" s="15"/>
      <c r="Q33" s="21"/>
    </row>
    <row r="34" spans="2:17" s="13" customFormat="1" ht="13.15" customHeight="1" x14ac:dyDescent="0.15">
      <c r="B34" s="14" t="s">
        <v>121</v>
      </c>
      <c r="C34" s="15"/>
      <c r="D34" s="15"/>
      <c r="E34" s="20"/>
      <c r="F34" s="20"/>
      <c r="G34" s="20"/>
      <c r="P34" s="15"/>
    </row>
    <row r="35" spans="2:17" s="13" customFormat="1" ht="13.15" customHeight="1" x14ac:dyDescent="0.15">
      <c r="B35" s="12"/>
      <c r="C35" s="12" t="s">
        <v>24</v>
      </c>
      <c r="P35" s="15" t="s">
        <v>117</v>
      </c>
      <c r="Q35" s="35">
        <f>IF(Q36=0,0,(Q36/Q40*Q41))</f>
        <v>7550.5617977528091</v>
      </c>
    </row>
    <row r="36" spans="2:17" s="13" customFormat="1" ht="13.15" customHeight="1" x14ac:dyDescent="0.15">
      <c r="B36" s="12" t="s">
        <v>25</v>
      </c>
      <c r="C36" s="13" t="s">
        <v>118</v>
      </c>
      <c r="P36" s="15" t="s">
        <v>26</v>
      </c>
      <c r="Q36" s="35">
        <f>(Q38*Q39/1000)</f>
        <v>120000</v>
      </c>
    </row>
    <row r="37" spans="2:17" s="13" customFormat="1" ht="13.15" customHeight="1" x14ac:dyDescent="0.15">
      <c r="B37" s="12"/>
      <c r="C37" s="13" t="s">
        <v>36</v>
      </c>
    </row>
    <row r="38" spans="2:17" s="13" customFormat="1" ht="13.15" customHeight="1" x14ac:dyDescent="0.15">
      <c r="B38" s="12"/>
      <c r="P38" s="15" t="s">
        <v>52</v>
      </c>
      <c r="Q38" s="18">
        <v>15000</v>
      </c>
    </row>
    <row r="39" spans="2:17" s="13" customFormat="1" ht="13.15" customHeight="1" x14ac:dyDescent="0.15">
      <c r="B39" s="12"/>
      <c r="P39" s="15" t="s">
        <v>51</v>
      </c>
      <c r="Q39" s="18">
        <v>8000</v>
      </c>
    </row>
    <row r="40" spans="2:17" s="13" customFormat="1" ht="13.15" customHeight="1" x14ac:dyDescent="0.15">
      <c r="B40" s="12" t="s">
        <v>27</v>
      </c>
      <c r="C40" s="22" t="s">
        <v>28</v>
      </c>
      <c r="P40" s="15"/>
      <c r="Q40" s="19">
        <v>0.89</v>
      </c>
    </row>
    <row r="41" spans="2:17" s="13" customFormat="1" ht="13.15" customHeight="1" x14ac:dyDescent="0.15">
      <c r="B41" s="12" t="s">
        <v>29</v>
      </c>
      <c r="C41" s="13" t="s">
        <v>30</v>
      </c>
      <c r="P41" s="15" t="s">
        <v>31</v>
      </c>
      <c r="Q41" s="19">
        <v>5.6000000000000001E-2</v>
      </c>
    </row>
    <row r="42" spans="2:17" s="13" customFormat="1" ht="13.15" customHeight="1" x14ac:dyDescent="0.15">
      <c r="B42" s="12"/>
      <c r="C42" s="15" t="s">
        <v>79</v>
      </c>
      <c r="D42" s="42"/>
      <c r="E42" s="53"/>
      <c r="F42" s="53"/>
      <c r="G42" s="53"/>
      <c r="H42" s="53"/>
      <c r="I42" s="54"/>
      <c r="P42" s="15"/>
    </row>
    <row r="43" spans="2:17" s="13" customFormat="1" ht="13.15" customHeight="1" x14ac:dyDescent="0.15">
      <c r="B43" s="12"/>
      <c r="C43" s="15"/>
      <c r="D43" s="15"/>
      <c r="E43" s="20"/>
      <c r="F43" s="20"/>
      <c r="G43" s="20"/>
      <c r="P43" s="15"/>
    </row>
    <row r="44" spans="2:17" s="13" customFormat="1" ht="13.15" customHeight="1" x14ac:dyDescent="0.15">
      <c r="B44" s="14" t="s">
        <v>120</v>
      </c>
      <c r="C44" s="15"/>
      <c r="D44" s="15"/>
      <c r="E44" s="20"/>
      <c r="F44" s="20"/>
      <c r="G44" s="20"/>
      <c r="P44" s="15"/>
    </row>
    <row r="45" spans="2:17" s="13" customFormat="1" ht="13.15" customHeight="1" x14ac:dyDescent="0.15">
      <c r="B45" s="12"/>
      <c r="C45" s="12" t="s">
        <v>32</v>
      </c>
      <c r="P45" s="15" t="s">
        <v>1</v>
      </c>
      <c r="Q45" s="35">
        <f>IF(Q46=0,0,(Q46/Q50*Q51))</f>
        <v>0</v>
      </c>
    </row>
    <row r="46" spans="2:17" s="13" customFormat="1" ht="13.15" customHeight="1" x14ac:dyDescent="0.15">
      <c r="B46" s="12" t="s">
        <v>33</v>
      </c>
      <c r="C46" s="13" t="s">
        <v>119</v>
      </c>
      <c r="P46" s="15" t="s">
        <v>115</v>
      </c>
      <c r="Q46" s="34">
        <f>(Q48*Q49/1000)</f>
        <v>0</v>
      </c>
    </row>
    <row r="47" spans="2:17" s="13" customFormat="1" ht="13.15" customHeight="1" x14ac:dyDescent="0.15">
      <c r="B47" s="12"/>
      <c r="C47" s="13" t="s">
        <v>37</v>
      </c>
    </row>
    <row r="48" spans="2:17" s="13" customFormat="1" ht="13.15" customHeight="1" x14ac:dyDescent="0.15">
      <c r="B48" s="12"/>
      <c r="P48" s="15" t="s">
        <v>116</v>
      </c>
      <c r="Q48" s="17">
        <v>0</v>
      </c>
    </row>
    <row r="49" spans="2:17" s="13" customFormat="1" ht="13.15" customHeight="1" x14ac:dyDescent="0.15">
      <c r="P49" s="15" t="s">
        <v>51</v>
      </c>
      <c r="Q49" s="18">
        <v>0</v>
      </c>
    </row>
    <row r="50" spans="2:17" s="13" customFormat="1" ht="13.15" customHeight="1" x14ac:dyDescent="0.15">
      <c r="B50" s="12" t="s">
        <v>34</v>
      </c>
      <c r="C50" s="13" t="s">
        <v>28</v>
      </c>
      <c r="P50" s="15"/>
      <c r="Q50" s="19">
        <v>0</v>
      </c>
    </row>
    <row r="51" spans="2:17" s="13" customFormat="1" ht="13.15" customHeight="1" x14ac:dyDescent="0.15">
      <c r="B51" s="12" t="s">
        <v>35</v>
      </c>
      <c r="C51" s="13" t="s">
        <v>30</v>
      </c>
      <c r="P51" s="15" t="s">
        <v>31</v>
      </c>
      <c r="Q51" s="19">
        <v>0</v>
      </c>
    </row>
    <row r="52" spans="2:17" s="13" customFormat="1" ht="13.15" customHeight="1" x14ac:dyDescent="0.15">
      <c r="B52" s="12"/>
      <c r="C52" s="15" t="s">
        <v>79</v>
      </c>
      <c r="D52" s="42"/>
      <c r="E52" s="53"/>
      <c r="F52" s="53"/>
      <c r="G52" s="53"/>
      <c r="H52" s="53"/>
      <c r="I52" s="54"/>
      <c r="P52" s="15"/>
    </row>
    <row r="53" spans="2:17" s="13" customFormat="1" ht="13.15" customHeight="1" x14ac:dyDescent="0.15">
      <c r="B53" s="12"/>
      <c r="H53" s="23"/>
      <c r="I53" s="15"/>
      <c r="P53" s="15"/>
    </row>
    <row r="54" spans="2:17" s="13" customFormat="1" ht="13.15" customHeight="1" x14ac:dyDescent="0.15">
      <c r="B54" s="14" t="s">
        <v>38</v>
      </c>
      <c r="P54" s="15"/>
    </row>
    <row r="55" spans="2:17" s="13" customFormat="1" ht="13.15" customHeight="1" x14ac:dyDescent="0.15">
      <c r="B55" s="12"/>
      <c r="C55" s="13" t="s">
        <v>48</v>
      </c>
      <c r="P55" s="15" t="s">
        <v>1</v>
      </c>
      <c r="Q55" s="34">
        <f>(Q25*3600/Q56/Q57*Q58)</f>
        <v>3301.5272727272722</v>
      </c>
    </row>
    <row r="56" spans="2:17" s="13" customFormat="1" ht="13.15" customHeight="1" x14ac:dyDescent="0.15">
      <c r="B56" s="12" t="s">
        <v>39</v>
      </c>
      <c r="C56" s="13" t="s">
        <v>40</v>
      </c>
      <c r="P56" s="15" t="s">
        <v>1</v>
      </c>
      <c r="Q56" s="19">
        <v>0.44</v>
      </c>
    </row>
    <row r="57" spans="2:17" s="13" customFormat="1" ht="13.15" customHeight="1" x14ac:dyDescent="0.15">
      <c r="B57" s="12" t="s">
        <v>41</v>
      </c>
      <c r="C57" s="13" t="s">
        <v>42</v>
      </c>
      <c r="G57" s="13" t="s">
        <v>46</v>
      </c>
      <c r="P57" s="15" t="s">
        <v>45</v>
      </c>
      <c r="Q57" s="18">
        <v>40000</v>
      </c>
    </row>
    <row r="58" spans="2:17" s="13" customFormat="1" ht="13.15" customHeight="1" x14ac:dyDescent="0.15">
      <c r="B58" s="12" t="s">
        <v>43</v>
      </c>
      <c r="C58" s="13" t="s">
        <v>44</v>
      </c>
      <c r="P58" s="15" t="s">
        <v>47</v>
      </c>
      <c r="Q58" s="19">
        <v>0.20799999999999999</v>
      </c>
    </row>
    <row r="59" spans="2:17" s="13" customFormat="1" ht="13.15" customHeight="1" x14ac:dyDescent="0.15">
      <c r="B59" s="12"/>
      <c r="C59" s="15" t="s">
        <v>79</v>
      </c>
      <c r="D59" s="55"/>
      <c r="E59" s="56"/>
      <c r="F59" s="56"/>
      <c r="G59" s="56"/>
      <c r="H59" s="56"/>
      <c r="I59" s="57"/>
      <c r="P59" s="15"/>
    </row>
    <row r="60" spans="2:17" s="13" customFormat="1" ht="13.15" customHeight="1" x14ac:dyDescent="0.15">
      <c r="B60" s="12"/>
      <c r="I60" s="15"/>
      <c r="K60" s="20"/>
      <c r="L60" s="20"/>
      <c r="M60" s="20"/>
      <c r="P60" s="15"/>
    </row>
    <row r="61" spans="2:17" s="13" customFormat="1" ht="13.15" customHeight="1" x14ac:dyDescent="0.15">
      <c r="B61" s="12"/>
      <c r="P61" s="15"/>
    </row>
    <row r="62" spans="2:17" s="13" customFormat="1" ht="13.15" customHeight="1" x14ac:dyDescent="0.15">
      <c r="B62" s="12" t="s">
        <v>66</v>
      </c>
      <c r="P62" s="15" t="s">
        <v>22</v>
      </c>
      <c r="Q62" s="36">
        <f>ROUND((Q55/Q25),3)</f>
        <v>4.2999999999999997E-2</v>
      </c>
    </row>
    <row r="63" spans="2:17" s="13" customFormat="1" ht="13.15" customHeight="1" x14ac:dyDescent="0.15">
      <c r="B63" s="12"/>
      <c r="P63" s="15"/>
      <c r="Q63" s="24"/>
    </row>
    <row r="64" spans="2:17" s="13" customFormat="1" ht="13.15" customHeight="1" x14ac:dyDescent="0.15">
      <c r="B64" s="14" t="s">
        <v>136</v>
      </c>
      <c r="P64" s="15"/>
      <c r="Q64" s="24"/>
    </row>
    <row r="65" spans="2:18" s="13" customFormat="1" ht="13.15" customHeight="1" x14ac:dyDescent="0.15">
      <c r="B65" s="14" t="s">
        <v>159</v>
      </c>
      <c r="J65" s="15"/>
      <c r="P65" s="15"/>
      <c r="Q65" s="24"/>
    </row>
    <row r="66" spans="2:18" s="13" customFormat="1" ht="13.15" customHeight="1" x14ac:dyDescent="0.15">
      <c r="B66" s="12" t="s">
        <v>2</v>
      </c>
      <c r="C66" s="13" t="s">
        <v>0</v>
      </c>
      <c r="P66" s="15" t="s">
        <v>1</v>
      </c>
      <c r="Q66" s="37">
        <f>ROUNDDOWN((Q85-Q94),0)</f>
        <v>1584</v>
      </c>
    </row>
    <row r="67" spans="2:18" s="13" customFormat="1" ht="13.15" customHeight="1" x14ac:dyDescent="0.15">
      <c r="B67" s="12"/>
      <c r="C67" s="13" t="s">
        <v>3</v>
      </c>
      <c r="P67" s="15"/>
      <c r="Q67" s="25"/>
    </row>
    <row r="68" spans="2:18" s="13" customFormat="1" ht="13.15" customHeight="1" x14ac:dyDescent="0.15">
      <c r="B68" s="12" t="s">
        <v>4</v>
      </c>
      <c r="C68" s="13" t="s">
        <v>5</v>
      </c>
      <c r="P68" s="15" t="s">
        <v>1</v>
      </c>
      <c r="Q68" s="34">
        <f>Q85</f>
        <v>2264</v>
      </c>
    </row>
    <row r="69" spans="2:18" s="13" customFormat="1" ht="13.15" customHeight="1" x14ac:dyDescent="0.15">
      <c r="B69" s="12" t="s">
        <v>6</v>
      </c>
      <c r="C69" s="13" t="s">
        <v>7</v>
      </c>
      <c r="P69" s="15" t="s">
        <v>1</v>
      </c>
      <c r="Q69" s="34">
        <f>Q94</f>
        <v>679.19999999999993</v>
      </c>
    </row>
    <row r="70" spans="2:18" s="13" customFormat="1" ht="13.15" customHeight="1" x14ac:dyDescent="0.15">
      <c r="B70" s="12"/>
      <c r="P70" s="15"/>
    </row>
    <row r="71" spans="2:18" s="13" customFormat="1" ht="13.15" customHeight="1" x14ac:dyDescent="0.15">
      <c r="B71" s="14" t="s">
        <v>53</v>
      </c>
      <c r="P71" s="15"/>
    </row>
    <row r="72" spans="2:18" s="13" customFormat="1" ht="13.15" customHeight="1" x14ac:dyDescent="0.15">
      <c r="B72" s="14"/>
      <c r="P72" s="15"/>
    </row>
    <row r="73" spans="2:18" s="13" customFormat="1" ht="13.15" customHeight="1" x14ac:dyDescent="0.15">
      <c r="B73" s="14"/>
      <c r="P73" s="15"/>
    </row>
    <row r="74" spans="2:18" s="13" customFormat="1" ht="13.15" customHeight="1" x14ac:dyDescent="0.15">
      <c r="B74" s="12"/>
      <c r="P74" s="15"/>
      <c r="R74" s="16"/>
    </row>
    <row r="75" spans="2:18" s="13" customFormat="1" ht="13.15" customHeight="1" x14ac:dyDescent="0.15">
      <c r="B75" s="12"/>
      <c r="P75" s="15"/>
      <c r="R75" s="16"/>
    </row>
    <row r="76" spans="2:18" s="13" customFormat="1" ht="13.15" customHeight="1" x14ac:dyDescent="0.15">
      <c r="B76" s="12" t="s">
        <v>69</v>
      </c>
      <c r="C76" s="13" t="s">
        <v>54</v>
      </c>
      <c r="F76" s="13" t="s">
        <v>55</v>
      </c>
      <c r="P76" s="15"/>
      <c r="R76" s="16"/>
    </row>
    <row r="77" spans="2:18" s="13" customFormat="1" ht="13.15" customHeight="1" x14ac:dyDescent="0.15">
      <c r="B77" s="12"/>
      <c r="C77" s="13" t="s">
        <v>56</v>
      </c>
      <c r="J77" s="13" t="s">
        <v>57</v>
      </c>
      <c r="P77" s="15"/>
      <c r="Q77" s="34">
        <f>(Q78*Q79/1000)</f>
        <v>24000</v>
      </c>
      <c r="R77" s="16"/>
    </row>
    <row r="78" spans="2:18" s="13" customFormat="1" ht="13.15" customHeight="1" x14ac:dyDescent="0.15">
      <c r="B78" s="12"/>
      <c r="C78" s="12" t="s">
        <v>58</v>
      </c>
      <c r="P78" s="15"/>
      <c r="Q78" s="18">
        <v>3000</v>
      </c>
    </row>
    <row r="79" spans="2:18" s="13" customFormat="1" ht="13.15" customHeight="1" x14ac:dyDescent="0.15">
      <c r="B79" s="12"/>
      <c r="C79" s="12" t="s">
        <v>59</v>
      </c>
      <c r="P79" s="15"/>
      <c r="Q79" s="18">
        <v>8000</v>
      </c>
      <c r="R79" s="16"/>
    </row>
    <row r="80" spans="2:18" s="13" customFormat="1" ht="13.15" customHeight="1" x14ac:dyDescent="0.15">
      <c r="B80" s="12"/>
      <c r="P80" s="15"/>
    </row>
    <row r="81" spans="2:18" s="13" customFormat="1" ht="13.15" customHeight="1" x14ac:dyDescent="0.15">
      <c r="B81" s="14" t="s">
        <v>8</v>
      </c>
      <c r="P81" s="15"/>
    </row>
    <row r="82" spans="2:18" s="13" customFormat="1" ht="13.15" customHeight="1" x14ac:dyDescent="0.15">
      <c r="B82" s="14"/>
      <c r="P82" s="15"/>
    </row>
    <row r="83" spans="2:18" s="13" customFormat="1" ht="13.15" customHeight="1" x14ac:dyDescent="0.15">
      <c r="B83" s="14"/>
      <c r="P83" s="15"/>
    </row>
    <row r="84" spans="2:18" s="13" customFormat="1" ht="13.15" customHeight="1" x14ac:dyDescent="0.15">
      <c r="B84" s="14"/>
      <c r="P84" s="15"/>
    </row>
    <row r="85" spans="2:18" s="13" customFormat="1" ht="13.15" customHeight="1" x14ac:dyDescent="0.15">
      <c r="B85" s="12"/>
      <c r="C85" s="13" t="s">
        <v>63</v>
      </c>
      <c r="F85" s="13" t="s">
        <v>1</v>
      </c>
      <c r="P85" s="15"/>
      <c r="Q85" s="34">
        <f>(Q86*Q89)</f>
        <v>2264</v>
      </c>
    </row>
    <row r="86" spans="2:18" s="13" customFormat="1" ht="13.15" customHeight="1" x14ac:dyDescent="0.15">
      <c r="B86" s="12"/>
      <c r="C86" s="13" t="s">
        <v>70</v>
      </c>
      <c r="P86" s="15"/>
      <c r="Q86" s="34">
        <f>(Q77/Q88)</f>
        <v>4000</v>
      </c>
      <c r="R86" s="16"/>
    </row>
    <row r="87" spans="2:18" s="13" customFormat="1" ht="13.15" customHeight="1" x14ac:dyDescent="0.15">
      <c r="B87" s="12" t="s">
        <v>64</v>
      </c>
      <c r="C87" s="13" t="s">
        <v>65</v>
      </c>
      <c r="G87" s="13" t="s">
        <v>55</v>
      </c>
      <c r="H87" s="26"/>
      <c r="P87" s="27"/>
    </row>
    <row r="88" spans="2:18" s="13" customFormat="1" ht="13.15" customHeight="1" x14ac:dyDescent="0.15">
      <c r="B88" s="12" t="s">
        <v>60</v>
      </c>
      <c r="C88" s="13" t="s">
        <v>61</v>
      </c>
      <c r="N88" s="15"/>
      <c r="P88" s="15"/>
      <c r="Q88" s="17">
        <v>6</v>
      </c>
      <c r="R88" s="16"/>
    </row>
    <row r="89" spans="2:18" s="13" customFormat="1" ht="13.15" customHeight="1" x14ac:dyDescent="0.15">
      <c r="B89" s="12" t="s">
        <v>62</v>
      </c>
      <c r="C89" s="13" t="s">
        <v>21</v>
      </c>
      <c r="F89" s="13" t="s">
        <v>22</v>
      </c>
      <c r="N89" s="15"/>
      <c r="P89" s="15"/>
      <c r="Q89" s="19">
        <v>0.56599999999999995</v>
      </c>
      <c r="R89" s="16"/>
    </row>
    <row r="90" spans="2:18" s="13" customFormat="1" ht="13.15" customHeight="1" x14ac:dyDescent="0.15">
      <c r="B90" s="12"/>
      <c r="C90" s="15" t="s">
        <v>79</v>
      </c>
      <c r="D90" s="42"/>
      <c r="E90" s="43"/>
      <c r="F90" s="43"/>
      <c r="G90" s="43"/>
      <c r="H90" s="43"/>
      <c r="I90" s="44"/>
      <c r="P90" s="15"/>
    </row>
    <row r="91" spans="2:18" s="13" customFormat="1" ht="13.15" customHeight="1" x14ac:dyDescent="0.15">
      <c r="B91" s="12"/>
      <c r="D91" s="26" t="s">
        <v>111</v>
      </c>
      <c r="P91" s="15"/>
    </row>
    <row r="92" spans="2:18" s="13" customFormat="1" ht="13.15" customHeight="1" x14ac:dyDescent="0.15">
      <c r="B92" s="12"/>
      <c r="D92" s="26"/>
      <c r="P92" s="15"/>
    </row>
    <row r="93" spans="2:18" s="13" customFormat="1" ht="13.15" customHeight="1" x14ac:dyDescent="0.15">
      <c r="B93" s="14" t="s">
        <v>38</v>
      </c>
      <c r="P93" s="15"/>
    </row>
    <row r="94" spans="2:18" s="13" customFormat="1" ht="13.15" customHeight="1" x14ac:dyDescent="0.15">
      <c r="B94" s="12"/>
      <c r="C94" s="13" t="s">
        <v>71</v>
      </c>
      <c r="F94" s="13" t="s">
        <v>1</v>
      </c>
      <c r="P94" s="15"/>
      <c r="Q94" s="34">
        <f>(Q99*Q107)</f>
        <v>679.19999999999993</v>
      </c>
    </row>
    <row r="95" spans="2:18" s="13" customFormat="1" ht="13.15" customHeight="1" x14ac:dyDescent="0.15">
      <c r="B95" s="12"/>
      <c r="P95" s="15"/>
      <c r="Q95" s="15"/>
    </row>
    <row r="96" spans="2:18" s="13" customFormat="1" ht="13.15" customHeight="1" x14ac:dyDescent="0.15">
      <c r="B96" s="12"/>
      <c r="P96" s="15"/>
      <c r="Q96" s="15"/>
    </row>
    <row r="97" spans="2:18" s="13" customFormat="1" ht="13.15" customHeight="1" x14ac:dyDescent="0.15">
      <c r="R97" s="16"/>
    </row>
    <row r="98" spans="2:18" s="13" customFormat="1" ht="13.15" customHeight="1" x14ac:dyDescent="0.15"/>
    <row r="99" spans="2:18" s="13" customFormat="1" ht="13.15" customHeight="1" x14ac:dyDescent="0.15">
      <c r="B99" s="12" t="s">
        <v>67</v>
      </c>
      <c r="C99" s="13" t="s">
        <v>68</v>
      </c>
      <c r="G99" s="13" t="s">
        <v>55</v>
      </c>
      <c r="P99" s="27"/>
      <c r="Q99" s="34">
        <f>Q105*Q79/1000</f>
        <v>1200</v>
      </c>
    </row>
    <row r="100" spans="2:18" s="13" customFormat="1" ht="13.15" customHeight="1" x14ac:dyDescent="0.15">
      <c r="B100" s="12"/>
    </row>
    <row r="101" spans="2:18" s="13" customFormat="1" ht="13.15" customHeight="1" x14ac:dyDescent="0.15">
      <c r="B101" s="12"/>
      <c r="C101" s="28" t="s">
        <v>72</v>
      </c>
      <c r="P101" s="27"/>
    </row>
    <row r="102" spans="2:18" s="13" customFormat="1" ht="13.15" customHeight="1" x14ac:dyDescent="0.15">
      <c r="B102" s="12"/>
      <c r="C102" s="13" t="s">
        <v>112</v>
      </c>
      <c r="P102" s="27"/>
      <c r="Q102" s="18">
        <v>100</v>
      </c>
    </row>
    <row r="103" spans="2:18" s="13" customFormat="1" ht="13.15" customHeight="1" x14ac:dyDescent="0.15">
      <c r="B103" s="12"/>
      <c r="C103" s="13" t="s">
        <v>96</v>
      </c>
      <c r="P103" s="27"/>
      <c r="Q103" s="18">
        <v>20</v>
      </c>
    </row>
    <row r="104" spans="2:18" s="13" customFormat="1" ht="13.15" customHeight="1" x14ac:dyDescent="0.15">
      <c r="B104" s="12"/>
      <c r="C104" s="13" t="s">
        <v>97</v>
      </c>
      <c r="P104" s="27"/>
      <c r="Q104" s="18">
        <v>30</v>
      </c>
    </row>
    <row r="105" spans="2:18" s="13" customFormat="1" ht="13.15" customHeight="1" x14ac:dyDescent="0.15">
      <c r="B105" s="12"/>
      <c r="C105" s="28" t="s">
        <v>98</v>
      </c>
      <c r="P105" s="27"/>
      <c r="Q105" s="34">
        <f>SUM(Q102:Q104)</f>
        <v>150</v>
      </c>
    </row>
    <row r="106" spans="2:18" ht="13.15" customHeight="1" x14ac:dyDescent="0.15">
      <c r="C106" s="13" t="s">
        <v>109</v>
      </c>
      <c r="D106" s="13"/>
      <c r="E106" s="13"/>
      <c r="F106" s="13"/>
      <c r="G106" s="13"/>
      <c r="H106" s="13"/>
      <c r="I106" s="13"/>
      <c r="J106" s="13"/>
      <c r="K106" s="13"/>
      <c r="L106" s="13"/>
      <c r="M106" s="13"/>
      <c r="N106" s="13"/>
      <c r="O106" s="13"/>
      <c r="P106" s="27"/>
      <c r="Q106" s="17">
        <v>3</v>
      </c>
    </row>
    <row r="107" spans="2:18" s="13" customFormat="1" ht="13.15" customHeight="1" x14ac:dyDescent="0.15">
      <c r="B107" s="12" t="s">
        <v>62</v>
      </c>
      <c r="C107" s="13" t="s">
        <v>21</v>
      </c>
      <c r="F107" s="13" t="s">
        <v>22</v>
      </c>
      <c r="N107" s="15"/>
      <c r="P107" s="15"/>
      <c r="Q107" s="19">
        <v>0.56599999999999995</v>
      </c>
      <c r="R107" s="16"/>
    </row>
    <row r="108" spans="2:18" s="13" customFormat="1" ht="13.15" customHeight="1" x14ac:dyDescent="0.15">
      <c r="B108" s="12"/>
      <c r="C108" s="15" t="s">
        <v>79</v>
      </c>
      <c r="D108" s="42"/>
      <c r="E108" s="43"/>
      <c r="F108" s="43"/>
      <c r="G108" s="43"/>
      <c r="H108" s="43"/>
      <c r="I108" s="44"/>
      <c r="P108" s="15"/>
    </row>
    <row r="109" spans="2:18" s="13" customFormat="1" ht="13.15" customHeight="1" x14ac:dyDescent="0.15">
      <c r="B109" s="12"/>
      <c r="D109" s="26" t="s">
        <v>111</v>
      </c>
      <c r="P109" s="15"/>
    </row>
    <row r="110" spans="2:18" s="13" customFormat="1" ht="13.15" customHeight="1" x14ac:dyDescent="0.15">
      <c r="B110" s="12"/>
      <c r="D110" s="26"/>
      <c r="P110" s="15"/>
    </row>
    <row r="111" spans="2:18" s="13" customFormat="1" ht="13.15" customHeight="1" x14ac:dyDescent="0.15">
      <c r="B111" s="14" t="s">
        <v>108</v>
      </c>
      <c r="P111" s="15"/>
    </row>
    <row r="112" spans="2:18" ht="13.15" customHeight="1" x14ac:dyDescent="0.15">
      <c r="B112" s="14" t="s">
        <v>137</v>
      </c>
      <c r="C112" s="13"/>
      <c r="D112" s="13"/>
      <c r="E112" s="13"/>
      <c r="F112" s="13"/>
      <c r="G112" s="13"/>
      <c r="H112" s="13"/>
      <c r="I112" s="13"/>
      <c r="J112" s="13"/>
      <c r="K112" s="13"/>
      <c r="L112" s="48">
        <f>ROUNDDOWN((Q11+Q66),0)</f>
        <v>49754</v>
      </c>
      <c r="M112" s="49"/>
      <c r="N112" s="13" t="s">
        <v>113</v>
      </c>
      <c r="O112" s="13"/>
      <c r="P112" s="30" t="s">
        <v>114</v>
      </c>
    </row>
  </sheetData>
  <sheetProtection algorithmName="SHA-512" hashValue="X5K5iwJ5Miip8dp2EQPhnOk4h5Q4p27WjJ7CZSr6KqLW3Sy7GOWfanoTLRX+wmD/YXFbG3W8aOu4Ix0J4otCeA==" saltValue="zk5EwX2GTGBab87Vz9Ytfw==" spinCount="100000" sheet="1" objects="1" scenarios="1"/>
  <mergeCells count="15">
    <mergeCell ref="L112:M112"/>
    <mergeCell ref="I6:K6"/>
    <mergeCell ref="E6:G6"/>
    <mergeCell ref="D31:I31"/>
    <mergeCell ref="D42:I42"/>
    <mergeCell ref="D52:I52"/>
    <mergeCell ref="D59:I59"/>
    <mergeCell ref="D108:I108"/>
    <mergeCell ref="B4:D4"/>
    <mergeCell ref="E4:N4"/>
    <mergeCell ref="B5:C6"/>
    <mergeCell ref="E5:N5"/>
    <mergeCell ref="D90:I90"/>
    <mergeCell ref="B7:D7"/>
    <mergeCell ref="E7:N7"/>
  </mergeCells>
  <phoneticPr fontId="1"/>
  <printOptions horizontalCentered="1"/>
  <pageMargins left="0.23622047244094491" right="0.23622047244094491" top="0.74803149606299213" bottom="0.74803149606299213" header="0.31496062992125984" footer="0.31496062992125984"/>
  <pageSetup paperSize="9" scale="63" fitToHeight="2" orientation="landscape" r:id="rId1"/>
  <rowBreaks count="1" manualBreakCount="1">
    <brk id="63" max="17"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791298-F747-46E8-8EB6-1D7284D191C0}">
  <dimension ref="B2:R112"/>
  <sheetViews>
    <sheetView view="pageBreakPreview" zoomScaleNormal="100" zoomScaleSheetLayoutView="100" workbookViewId="0">
      <selection activeCell="B2" sqref="B2"/>
    </sheetView>
  </sheetViews>
  <sheetFormatPr defaultRowHeight="13.15" customHeight="1" x14ac:dyDescent="0.15"/>
  <cols>
    <col min="1" max="1" width="3" style="29" customWidth="1"/>
    <col min="2" max="2" width="5.75" style="29" customWidth="1"/>
    <col min="3" max="16" width="9" style="29"/>
    <col min="17" max="17" width="14.25" style="29" customWidth="1"/>
    <col min="18" max="18" width="3.25" style="29" customWidth="1"/>
    <col min="19" max="19" width="13.75" style="29" customWidth="1"/>
    <col min="20" max="20" width="56" style="29" customWidth="1"/>
    <col min="21" max="16384" width="9" style="29"/>
  </cols>
  <sheetData>
    <row r="2" spans="2:17" s="4" customFormat="1" ht="21" customHeight="1" x14ac:dyDescent="0.15">
      <c r="B2" s="84" t="s">
        <v>175</v>
      </c>
      <c r="C2" s="86"/>
      <c r="D2" s="86"/>
      <c r="E2" s="86"/>
      <c r="F2" s="86"/>
      <c r="G2" s="86"/>
      <c r="H2" s="86"/>
      <c r="I2" s="86"/>
      <c r="J2" s="86"/>
    </row>
    <row r="3" spans="2:17" s="4" customFormat="1" ht="13.15" customHeight="1" x14ac:dyDescent="0.15"/>
    <row r="4" spans="2:17" s="4" customFormat="1" ht="13.15" customHeight="1" x14ac:dyDescent="0.15">
      <c r="B4" s="38" t="s">
        <v>73</v>
      </c>
      <c r="C4" s="38"/>
      <c r="D4" s="38"/>
      <c r="E4" s="39"/>
      <c r="F4" s="40"/>
      <c r="G4" s="40"/>
      <c r="H4" s="40"/>
      <c r="I4" s="40"/>
      <c r="J4" s="40"/>
      <c r="K4" s="40"/>
      <c r="L4" s="40"/>
      <c r="M4" s="40"/>
      <c r="N4" s="40"/>
      <c r="P4" s="6"/>
      <c r="Q4" s="7" t="s">
        <v>105</v>
      </c>
    </row>
    <row r="5" spans="2:17" s="4" customFormat="1" ht="13.15" customHeight="1" x14ac:dyDescent="0.15">
      <c r="B5" s="41" t="s">
        <v>74</v>
      </c>
      <c r="C5" s="41"/>
      <c r="D5" s="5" t="s">
        <v>75</v>
      </c>
      <c r="E5" s="39"/>
      <c r="F5" s="39"/>
      <c r="G5" s="39"/>
      <c r="H5" s="39"/>
      <c r="I5" s="39"/>
      <c r="J5" s="39"/>
      <c r="K5" s="39"/>
      <c r="L5" s="39"/>
      <c r="M5" s="39"/>
      <c r="N5" s="39"/>
      <c r="P5" s="32"/>
      <c r="Q5" s="8" t="s">
        <v>106</v>
      </c>
    </row>
    <row r="6" spans="2:17" s="4" customFormat="1" ht="13.15" customHeight="1" x14ac:dyDescent="0.15">
      <c r="B6" s="41"/>
      <c r="C6" s="41"/>
      <c r="D6" s="5" t="s">
        <v>76</v>
      </c>
      <c r="E6" s="52"/>
      <c r="F6" s="50"/>
      <c r="G6" s="51"/>
      <c r="H6" s="10" t="s">
        <v>77</v>
      </c>
      <c r="I6" s="50"/>
      <c r="J6" s="50"/>
      <c r="K6" s="51"/>
      <c r="L6" s="10" t="s">
        <v>103</v>
      </c>
      <c r="M6" s="9"/>
      <c r="N6" s="11" t="s">
        <v>104</v>
      </c>
    </row>
    <row r="7" spans="2:17" s="4" customFormat="1" ht="13.15" customHeight="1" x14ac:dyDescent="0.15">
      <c r="B7" s="45" t="s">
        <v>78</v>
      </c>
      <c r="C7" s="45"/>
      <c r="D7" s="45"/>
      <c r="E7" s="46"/>
      <c r="F7" s="47"/>
      <c r="G7" s="47"/>
      <c r="H7" s="47"/>
      <c r="I7" s="47"/>
      <c r="J7" s="47"/>
      <c r="K7" s="47"/>
      <c r="L7" s="47"/>
      <c r="M7" s="47"/>
      <c r="N7" s="47"/>
    </row>
    <row r="8" spans="2:17" s="13" customFormat="1" ht="13.15" customHeight="1" x14ac:dyDescent="0.15">
      <c r="B8" s="12"/>
    </row>
    <row r="9" spans="2:17" s="13" customFormat="1" ht="13.15" customHeight="1" x14ac:dyDescent="0.15">
      <c r="B9" s="14" t="s">
        <v>135</v>
      </c>
    </row>
    <row r="10" spans="2:17" s="13" customFormat="1" ht="13.15" customHeight="1" x14ac:dyDescent="0.15">
      <c r="B10" s="14" t="s">
        <v>159</v>
      </c>
    </row>
    <row r="11" spans="2:17" s="13" customFormat="1" ht="13.15" customHeight="1" x14ac:dyDescent="0.15">
      <c r="B11" s="12" t="s">
        <v>2</v>
      </c>
      <c r="C11" s="13" t="s">
        <v>0</v>
      </c>
      <c r="P11" s="15" t="s">
        <v>1</v>
      </c>
      <c r="Q11" s="33" t="e">
        <f>ROUNDDOWN((Q17-Q55),0)</f>
        <v>#DIV/0!</v>
      </c>
    </row>
    <row r="12" spans="2:17" s="13" customFormat="1" ht="13.15" customHeight="1" x14ac:dyDescent="0.15">
      <c r="B12" s="12"/>
      <c r="C12" s="13" t="s">
        <v>3</v>
      </c>
      <c r="P12" s="15" t="s">
        <v>1</v>
      </c>
      <c r="Q12" s="34">
        <f>Q17</f>
        <v>0</v>
      </c>
    </row>
    <row r="13" spans="2:17" s="13" customFormat="1" ht="13.15" customHeight="1" x14ac:dyDescent="0.15">
      <c r="B13" s="12" t="s">
        <v>4</v>
      </c>
      <c r="C13" s="13" t="s">
        <v>5</v>
      </c>
      <c r="P13" s="15" t="s">
        <v>1</v>
      </c>
      <c r="Q13" s="34" t="e">
        <f>Q55</f>
        <v>#DIV/0!</v>
      </c>
    </row>
    <row r="14" spans="2:17" s="13" customFormat="1" ht="13.15" customHeight="1" x14ac:dyDescent="0.15">
      <c r="B14" s="12" t="s">
        <v>6</v>
      </c>
      <c r="C14" s="13" t="s">
        <v>7</v>
      </c>
    </row>
    <row r="15" spans="2:17" s="13" customFormat="1" ht="13.15" customHeight="1" x14ac:dyDescent="0.15">
      <c r="B15" s="12"/>
    </row>
    <row r="16" spans="2:17" s="13" customFormat="1" ht="13.15" customHeight="1" x14ac:dyDescent="0.15">
      <c r="B16" s="14" t="s">
        <v>8</v>
      </c>
    </row>
    <row r="17" spans="2:18" s="13" customFormat="1" ht="13.15" customHeight="1" x14ac:dyDescent="0.15">
      <c r="B17" s="12"/>
      <c r="C17" s="13" t="s">
        <v>9</v>
      </c>
      <c r="P17" s="15" t="s">
        <v>1</v>
      </c>
      <c r="Q17" s="34">
        <f>Q24+Q35+Q45</f>
        <v>0</v>
      </c>
    </row>
    <row r="18" spans="2:18" s="13" customFormat="1" ht="13.15" customHeight="1" x14ac:dyDescent="0.15">
      <c r="B18" s="12" t="s">
        <v>10</v>
      </c>
      <c r="C18" s="13" t="s">
        <v>11</v>
      </c>
    </row>
    <row r="19" spans="2:18" s="13" customFormat="1" ht="13.15" customHeight="1" x14ac:dyDescent="0.15">
      <c r="B19" s="12" t="s">
        <v>12</v>
      </c>
      <c r="C19" s="13" t="s">
        <v>13</v>
      </c>
    </row>
    <row r="20" spans="2:18" s="13" customFormat="1" ht="13.15" customHeight="1" x14ac:dyDescent="0.15">
      <c r="B20" s="12"/>
      <c r="C20" s="16" t="s">
        <v>107</v>
      </c>
    </row>
    <row r="21" spans="2:18" s="13" customFormat="1" ht="13.15" customHeight="1" x14ac:dyDescent="0.15">
      <c r="B21" s="12" t="s">
        <v>14</v>
      </c>
      <c r="C21" s="13" t="s">
        <v>15</v>
      </c>
    </row>
    <row r="22" spans="2:18" s="13" customFormat="1" ht="13.15" customHeight="1" x14ac:dyDescent="0.15">
      <c r="B22" s="12"/>
      <c r="C22" s="16" t="s">
        <v>122</v>
      </c>
      <c r="R22" s="16"/>
    </row>
    <row r="23" spans="2:18" s="13" customFormat="1" ht="13.15" customHeight="1" x14ac:dyDescent="0.15">
      <c r="B23" s="12"/>
      <c r="R23" s="16"/>
    </row>
    <row r="24" spans="2:18" s="13" customFormat="1" ht="13.15" customHeight="1" x14ac:dyDescent="0.15">
      <c r="B24" s="12"/>
      <c r="C24" s="13" t="s">
        <v>19</v>
      </c>
      <c r="P24" s="15" t="s">
        <v>117</v>
      </c>
      <c r="Q24" s="34">
        <f>Q25*Q30</f>
        <v>0</v>
      </c>
    </row>
    <row r="25" spans="2:18" s="13" customFormat="1" ht="13.15" customHeight="1" x14ac:dyDescent="0.15">
      <c r="B25" s="12" t="s">
        <v>16</v>
      </c>
      <c r="C25" s="13" t="s">
        <v>17</v>
      </c>
      <c r="P25" s="15" t="s">
        <v>18</v>
      </c>
      <c r="Q25" s="34">
        <f>(Q27-Q28)*Q29/1000</f>
        <v>0</v>
      </c>
    </row>
    <row r="26" spans="2:18" s="13" customFormat="1" ht="13.15" customHeight="1" x14ac:dyDescent="0.15">
      <c r="B26" s="12"/>
      <c r="C26" s="13" t="s">
        <v>23</v>
      </c>
    </row>
    <row r="27" spans="2:18" s="13" customFormat="1" ht="13.15" customHeight="1" x14ac:dyDescent="0.15">
      <c r="B27" s="12"/>
      <c r="P27" s="15" t="s">
        <v>49</v>
      </c>
      <c r="Q27" s="17"/>
    </row>
    <row r="28" spans="2:18" s="13" customFormat="1" ht="13.15" customHeight="1" x14ac:dyDescent="0.15">
      <c r="P28" s="15" t="s">
        <v>50</v>
      </c>
      <c r="Q28" s="17"/>
    </row>
    <row r="29" spans="2:18" s="13" customFormat="1" ht="13.15" customHeight="1" x14ac:dyDescent="0.15">
      <c r="P29" s="15" t="s">
        <v>51</v>
      </c>
      <c r="Q29" s="18"/>
    </row>
    <row r="30" spans="2:18" s="13" customFormat="1" ht="13.15" customHeight="1" x14ac:dyDescent="0.15">
      <c r="B30" s="12" t="s">
        <v>20</v>
      </c>
      <c r="C30" s="13" t="s">
        <v>21</v>
      </c>
      <c r="P30" s="15" t="s">
        <v>22</v>
      </c>
      <c r="Q30" s="19"/>
    </row>
    <row r="31" spans="2:18" s="13" customFormat="1" ht="13.15" customHeight="1" x14ac:dyDescent="0.15">
      <c r="B31" s="12"/>
      <c r="C31" s="15" t="s">
        <v>79</v>
      </c>
      <c r="D31" s="42"/>
      <c r="E31" s="53"/>
      <c r="F31" s="53"/>
      <c r="G31" s="53"/>
      <c r="H31" s="53"/>
      <c r="I31" s="54"/>
      <c r="P31" s="15"/>
    </row>
    <row r="32" spans="2:18" s="13" customFormat="1" ht="13.15" customHeight="1" x14ac:dyDescent="0.15">
      <c r="B32" s="12"/>
      <c r="C32" s="16" t="s">
        <v>110</v>
      </c>
      <c r="D32" s="20"/>
      <c r="E32" s="20"/>
      <c r="F32" s="20"/>
      <c r="G32" s="20"/>
      <c r="P32" s="15"/>
    </row>
    <row r="33" spans="2:17" s="13" customFormat="1" ht="13.15" customHeight="1" x14ac:dyDescent="0.15">
      <c r="B33" s="12"/>
      <c r="P33" s="15"/>
      <c r="Q33" s="21"/>
    </row>
    <row r="34" spans="2:17" s="13" customFormat="1" ht="13.15" customHeight="1" x14ac:dyDescent="0.15">
      <c r="B34" s="14" t="s">
        <v>121</v>
      </c>
      <c r="C34" s="15"/>
      <c r="D34" s="15"/>
      <c r="E34" s="20"/>
      <c r="F34" s="20"/>
      <c r="G34" s="20"/>
      <c r="P34" s="15"/>
    </row>
    <row r="35" spans="2:17" s="13" customFormat="1" ht="13.15" customHeight="1" x14ac:dyDescent="0.15">
      <c r="B35" s="12"/>
      <c r="C35" s="12" t="s">
        <v>24</v>
      </c>
      <c r="P35" s="15" t="s">
        <v>117</v>
      </c>
      <c r="Q35" s="35">
        <f>IF(Q36=0,0,(Q36/Q40*Q41))</f>
        <v>0</v>
      </c>
    </row>
    <row r="36" spans="2:17" s="13" customFormat="1" ht="13.15" customHeight="1" x14ac:dyDescent="0.15">
      <c r="B36" s="12" t="s">
        <v>25</v>
      </c>
      <c r="C36" s="13" t="s">
        <v>118</v>
      </c>
      <c r="P36" s="15" t="s">
        <v>26</v>
      </c>
      <c r="Q36" s="35">
        <f>(Q38*Q39/1000)</f>
        <v>0</v>
      </c>
    </row>
    <row r="37" spans="2:17" s="13" customFormat="1" ht="13.15" customHeight="1" x14ac:dyDescent="0.15">
      <c r="B37" s="12"/>
      <c r="C37" s="13" t="s">
        <v>36</v>
      </c>
    </row>
    <row r="38" spans="2:17" s="13" customFormat="1" ht="13.15" customHeight="1" x14ac:dyDescent="0.15">
      <c r="B38" s="12"/>
      <c r="P38" s="15" t="s">
        <v>52</v>
      </c>
      <c r="Q38" s="18"/>
    </row>
    <row r="39" spans="2:17" s="13" customFormat="1" ht="13.15" customHeight="1" x14ac:dyDescent="0.15">
      <c r="B39" s="12"/>
      <c r="P39" s="15" t="s">
        <v>51</v>
      </c>
      <c r="Q39" s="18"/>
    </row>
    <row r="40" spans="2:17" s="13" customFormat="1" ht="13.15" customHeight="1" x14ac:dyDescent="0.15">
      <c r="B40" s="12" t="s">
        <v>27</v>
      </c>
      <c r="C40" s="22" t="s">
        <v>28</v>
      </c>
      <c r="P40" s="15"/>
      <c r="Q40" s="19"/>
    </row>
    <row r="41" spans="2:17" s="13" customFormat="1" ht="13.15" customHeight="1" x14ac:dyDescent="0.15">
      <c r="B41" s="12" t="s">
        <v>29</v>
      </c>
      <c r="C41" s="13" t="s">
        <v>30</v>
      </c>
      <c r="P41" s="15" t="s">
        <v>31</v>
      </c>
      <c r="Q41" s="19"/>
    </row>
    <row r="42" spans="2:17" s="13" customFormat="1" ht="13.15" customHeight="1" x14ac:dyDescent="0.15">
      <c r="B42" s="12"/>
      <c r="C42" s="15" t="s">
        <v>79</v>
      </c>
      <c r="D42" s="42"/>
      <c r="E42" s="53"/>
      <c r="F42" s="53"/>
      <c r="G42" s="53"/>
      <c r="H42" s="53"/>
      <c r="I42" s="54"/>
      <c r="P42" s="15"/>
    </row>
    <row r="43" spans="2:17" s="13" customFormat="1" ht="13.15" customHeight="1" x14ac:dyDescent="0.15">
      <c r="B43" s="12"/>
      <c r="C43" s="15"/>
      <c r="D43" s="15"/>
      <c r="E43" s="20"/>
      <c r="F43" s="20"/>
      <c r="G43" s="20"/>
      <c r="P43" s="15"/>
    </row>
    <row r="44" spans="2:17" s="13" customFormat="1" ht="13.15" customHeight="1" x14ac:dyDescent="0.15">
      <c r="B44" s="14" t="s">
        <v>120</v>
      </c>
      <c r="C44" s="15"/>
      <c r="D44" s="15"/>
      <c r="E44" s="20"/>
      <c r="F44" s="20"/>
      <c r="G44" s="20"/>
      <c r="P44" s="15"/>
    </row>
    <row r="45" spans="2:17" s="13" customFormat="1" ht="13.15" customHeight="1" x14ac:dyDescent="0.15">
      <c r="B45" s="12"/>
      <c r="C45" s="12" t="s">
        <v>32</v>
      </c>
      <c r="P45" s="15" t="s">
        <v>1</v>
      </c>
      <c r="Q45" s="35">
        <f>IF(Q46=0,0,(Q46/Q50*Q51))</f>
        <v>0</v>
      </c>
    </row>
    <row r="46" spans="2:17" s="13" customFormat="1" ht="13.15" customHeight="1" x14ac:dyDescent="0.15">
      <c r="B46" s="12" t="s">
        <v>33</v>
      </c>
      <c r="C46" s="13" t="s">
        <v>119</v>
      </c>
      <c r="P46" s="15" t="s">
        <v>115</v>
      </c>
      <c r="Q46" s="34">
        <f>(Q48*Q49/1000)</f>
        <v>0</v>
      </c>
    </row>
    <row r="47" spans="2:17" s="13" customFormat="1" ht="13.15" customHeight="1" x14ac:dyDescent="0.15">
      <c r="B47" s="12"/>
      <c r="C47" s="13" t="s">
        <v>37</v>
      </c>
    </row>
    <row r="48" spans="2:17" s="13" customFormat="1" ht="13.15" customHeight="1" x14ac:dyDescent="0.15">
      <c r="B48" s="12"/>
      <c r="P48" s="15" t="s">
        <v>116</v>
      </c>
      <c r="Q48" s="17"/>
    </row>
    <row r="49" spans="2:17" s="13" customFormat="1" ht="13.15" customHeight="1" x14ac:dyDescent="0.15">
      <c r="P49" s="15" t="s">
        <v>51</v>
      </c>
      <c r="Q49" s="18"/>
    </row>
    <row r="50" spans="2:17" s="13" customFormat="1" ht="13.15" customHeight="1" x14ac:dyDescent="0.15">
      <c r="B50" s="12" t="s">
        <v>34</v>
      </c>
      <c r="C50" s="13" t="s">
        <v>28</v>
      </c>
      <c r="P50" s="15"/>
      <c r="Q50" s="19"/>
    </row>
    <row r="51" spans="2:17" s="13" customFormat="1" ht="13.15" customHeight="1" x14ac:dyDescent="0.15">
      <c r="B51" s="12" t="s">
        <v>35</v>
      </c>
      <c r="C51" s="13" t="s">
        <v>30</v>
      </c>
      <c r="P51" s="15" t="s">
        <v>31</v>
      </c>
      <c r="Q51" s="19"/>
    </row>
    <row r="52" spans="2:17" s="13" customFormat="1" ht="13.15" customHeight="1" x14ac:dyDescent="0.15">
      <c r="B52" s="12"/>
      <c r="C52" s="15" t="s">
        <v>79</v>
      </c>
      <c r="D52" s="42"/>
      <c r="E52" s="53"/>
      <c r="F52" s="53"/>
      <c r="G52" s="53"/>
      <c r="H52" s="53"/>
      <c r="I52" s="54"/>
      <c r="P52" s="15"/>
    </row>
    <row r="53" spans="2:17" s="13" customFormat="1" ht="13.15" customHeight="1" x14ac:dyDescent="0.15">
      <c r="B53" s="12"/>
      <c r="H53" s="23"/>
      <c r="I53" s="15"/>
      <c r="P53" s="15"/>
    </row>
    <row r="54" spans="2:17" s="13" customFormat="1" ht="13.15" customHeight="1" x14ac:dyDescent="0.15">
      <c r="B54" s="14" t="s">
        <v>38</v>
      </c>
      <c r="P54" s="15"/>
    </row>
    <row r="55" spans="2:17" s="13" customFormat="1" ht="13.15" customHeight="1" x14ac:dyDescent="0.15">
      <c r="B55" s="12"/>
      <c r="C55" s="13" t="s">
        <v>48</v>
      </c>
      <c r="P55" s="15" t="s">
        <v>1</v>
      </c>
      <c r="Q55" s="34" t="e">
        <f>(Q25*3600/Q56/Q57*Q58)</f>
        <v>#DIV/0!</v>
      </c>
    </row>
    <row r="56" spans="2:17" s="13" customFormat="1" ht="13.15" customHeight="1" x14ac:dyDescent="0.15">
      <c r="B56" s="12" t="s">
        <v>39</v>
      </c>
      <c r="C56" s="13" t="s">
        <v>40</v>
      </c>
      <c r="P56" s="15" t="s">
        <v>1</v>
      </c>
      <c r="Q56" s="19"/>
    </row>
    <row r="57" spans="2:17" s="13" customFormat="1" ht="13.15" customHeight="1" x14ac:dyDescent="0.15">
      <c r="B57" s="12" t="s">
        <v>41</v>
      </c>
      <c r="C57" s="13" t="s">
        <v>42</v>
      </c>
      <c r="G57" s="13" t="s">
        <v>46</v>
      </c>
      <c r="P57" s="15" t="s">
        <v>45</v>
      </c>
      <c r="Q57" s="18"/>
    </row>
    <row r="58" spans="2:17" s="13" customFormat="1" ht="13.15" customHeight="1" x14ac:dyDescent="0.15">
      <c r="B58" s="12" t="s">
        <v>43</v>
      </c>
      <c r="C58" s="13" t="s">
        <v>44</v>
      </c>
      <c r="P58" s="15" t="s">
        <v>47</v>
      </c>
      <c r="Q58" s="19"/>
    </row>
    <row r="59" spans="2:17" s="13" customFormat="1" ht="13.15" customHeight="1" x14ac:dyDescent="0.15">
      <c r="B59" s="12"/>
      <c r="C59" s="15" t="s">
        <v>79</v>
      </c>
      <c r="D59" s="55"/>
      <c r="E59" s="56"/>
      <c r="F59" s="56"/>
      <c r="G59" s="56"/>
      <c r="H59" s="56"/>
      <c r="I59" s="57"/>
      <c r="P59" s="15"/>
    </row>
    <row r="60" spans="2:17" s="13" customFormat="1" ht="13.15" customHeight="1" x14ac:dyDescent="0.15">
      <c r="B60" s="12"/>
      <c r="I60" s="15"/>
      <c r="K60" s="20"/>
      <c r="L60" s="20"/>
      <c r="M60" s="20"/>
      <c r="P60" s="15"/>
    </row>
    <row r="61" spans="2:17" s="13" customFormat="1" ht="13.15" customHeight="1" x14ac:dyDescent="0.15">
      <c r="B61" s="12"/>
      <c r="P61" s="15"/>
    </row>
    <row r="62" spans="2:17" s="13" customFormat="1" ht="13.15" customHeight="1" x14ac:dyDescent="0.15">
      <c r="B62" s="12" t="s">
        <v>66</v>
      </c>
      <c r="P62" s="15" t="s">
        <v>22</v>
      </c>
      <c r="Q62" s="36" t="e">
        <f>ROUND((Q55/Q25),3)</f>
        <v>#DIV/0!</v>
      </c>
    </row>
    <row r="63" spans="2:17" s="13" customFormat="1" ht="13.15" customHeight="1" x14ac:dyDescent="0.15">
      <c r="B63" s="12"/>
      <c r="P63" s="15"/>
      <c r="Q63" s="24"/>
    </row>
    <row r="64" spans="2:17" s="13" customFormat="1" ht="13.15" customHeight="1" x14ac:dyDescent="0.15">
      <c r="B64" s="14" t="s">
        <v>136</v>
      </c>
      <c r="P64" s="15"/>
      <c r="Q64" s="24"/>
    </row>
    <row r="65" spans="2:18" s="13" customFormat="1" ht="13.15" customHeight="1" x14ac:dyDescent="0.15">
      <c r="B65" s="14" t="s">
        <v>159</v>
      </c>
      <c r="J65" s="15"/>
      <c r="P65" s="15"/>
      <c r="Q65" s="24"/>
    </row>
    <row r="66" spans="2:18" s="13" customFormat="1" ht="13.15" customHeight="1" x14ac:dyDescent="0.15">
      <c r="B66" s="12" t="s">
        <v>2</v>
      </c>
      <c r="C66" s="13" t="s">
        <v>0</v>
      </c>
      <c r="P66" s="15" t="s">
        <v>1</v>
      </c>
      <c r="Q66" s="37" t="e">
        <f>ROUNDDOWN((Q85-Q94),0)</f>
        <v>#DIV/0!</v>
      </c>
    </row>
    <row r="67" spans="2:18" s="13" customFormat="1" ht="13.15" customHeight="1" x14ac:dyDescent="0.15">
      <c r="B67" s="12"/>
      <c r="C67" s="13" t="s">
        <v>3</v>
      </c>
      <c r="P67" s="15"/>
      <c r="Q67" s="25"/>
    </row>
    <row r="68" spans="2:18" s="13" customFormat="1" ht="13.15" customHeight="1" x14ac:dyDescent="0.15">
      <c r="B68" s="12" t="s">
        <v>4</v>
      </c>
      <c r="C68" s="13" t="s">
        <v>5</v>
      </c>
      <c r="P68" s="15" t="s">
        <v>1</v>
      </c>
      <c r="Q68" s="34" t="e">
        <f>Q85</f>
        <v>#DIV/0!</v>
      </c>
    </row>
    <row r="69" spans="2:18" s="13" customFormat="1" ht="13.15" customHeight="1" x14ac:dyDescent="0.15">
      <c r="B69" s="12" t="s">
        <v>6</v>
      </c>
      <c r="C69" s="13" t="s">
        <v>7</v>
      </c>
      <c r="P69" s="15" t="s">
        <v>1</v>
      </c>
      <c r="Q69" s="34">
        <f>Q94</f>
        <v>0</v>
      </c>
    </row>
    <row r="70" spans="2:18" s="13" customFormat="1" ht="13.15" customHeight="1" x14ac:dyDescent="0.15">
      <c r="B70" s="12"/>
      <c r="P70" s="15"/>
    </row>
    <row r="71" spans="2:18" s="13" customFormat="1" ht="13.15" customHeight="1" x14ac:dyDescent="0.15">
      <c r="B71" s="14" t="s">
        <v>53</v>
      </c>
      <c r="P71" s="15"/>
    </row>
    <row r="72" spans="2:18" s="13" customFormat="1" ht="13.15" customHeight="1" x14ac:dyDescent="0.15">
      <c r="B72" s="14"/>
      <c r="P72" s="15"/>
    </row>
    <row r="73" spans="2:18" s="13" customFormat="1" ht="13.15" customHeight="1" x14ac:dyDescent="0.15">
      <c r="B73" s="14"/>
      <c r="P73" s="15"/>
    </row>
    <row r="74" spans="2:18" s="13" customFormat="1" ht="13.15" customHeight="1" x14ac:dyDescent="0.15">
      <c r="B74" s="12"/>
      <c r="P74" s="15"/>
      <c r="R74" s="16"/>
    </row>
    <row r="75" spans="2:18" s="13" customFormat="1" ht="13.15" customHeight="1" x14ac:dyDescent="0.15">
      <c r="B75" s="12"/>
      <c r="P75" s="15"/>
      <c r="R75" s="16"/>
    </row>
    <row r="76" spans="2:18" s="13" customFormat="1" ht="13.15" customHeight="1" x14ac:dyDescent="0.15">
      <c r="B76" s="12" t="s">
        <v>69</v>
      </c>
      <c r="C76" s="13" t="s">
        <v>54</v>
      </c>
      <c r="F76" s="13" t="s">
        <v>55</v>
      </c>
      <c r="P76" s="15"/>
      <c r="R76" s="16"/>
    </row>
    <row r="77" spans="2:18" s="13" customFormat="1" ht="13.15" customHeight="1" x14ac:dyDescent="0.15">
      <c r="B77" s="12"/>
      <c r="C77" s="13" t="s">
        <v>56</v>
      </c>
      <c r="J77" s="13" t="s">
        <v>57</v>
      </c>
      <c r="P77" s="15"/>
      <c r="Q77" s="34">
        <f>(Q78*Q79/1000)</f>
        <v>0</v>
      </c>
      <c r="R77" s="16"/>
    </row>
    <row r="78" spans="2:18" s="13" customFormat="1" ht="13.15" customHeight="1" x14ac:dyDescent="0.15">
      <c r="B78" s="12"/>
      <c r="C78" s="12" t="s">
        <v>58</v>
      </c>
      <c r="P78" s="15"/>
      <c r="Q78" s="18"/>
    </row>
    <row r="79" spans="2:18" s="13" customFormat="1" ht="13.15" customHeight="1" x14ac:dyDescent="0.15">
      <c r="B79" s="12"/>
      <c r="C79" s="12" t="s">
        <v>59</v>
      </c>
      <c r="P79" s="15"/>
      <c r="Q79" s="18"/>
      <c r="R79" s="16"/>
    </row>
    <row r="80" spans="2:18" s="13" customFormat="1" ht="13.15" customHeight="1" x14ac:dyDescent="0.15">
      <c r="B80" s="12"/>
      <c r="P80" s="15"/>
    </row>
    <row r="81" spans="2:18" s="13" customFormat="1" ht="13.15" customHeight="1" x14ac:dyDescent="0.15">
      <c r="B81" s="14" t="s">
        <v>8</v>
      </c>
      <c r="P81" s="15"/>
    </row>
    <row r="82" spans="2:18" s="13" customFormat="1" ht="13.15" customHeight="1" x14ac:dyDescent="0.15">
      <c r="B82" s="14"/>
      <c r="P82" s="15"/>
    </row>
    <row r="83" spans="2:18" s="13" customFormat="1" ht="13.15" customHeight="1" x14ac:dyDescent="0.15">
      <c r="B83" s="14"/>
      <c r="P83" s="15"/>
    </row>
    <row r="84" spans="2:18" s="13" customFormat="1" ht="13.15" customHeight="1" x14ac:dyDescent="0.15">
      <c r="B84" s="14"/>
      <c r="P84" s="15"/>
    </row>
    <row r="85" spans="2:18" s="13" customFormat="1" ht="13.15" customHeight="1" x14ac:dyDescent="0.15">
      <c r="B85" s="12"/>
      <c r="C85" s="13" t="s">
        <v>63</v>
      </c>
      <c r="F85" s="13" t="s">
        <v>1</v>
      </c>
      <c r="P85" s="15"/>
      <c r="Q85" s="34" t="e">
        <f>(Q86*Q89)</f>
        <v>#DIV/0!</v>
      </c>
    </row>
    <row r="86" spans="2:18" s="13" customFormat="1" ht="13.15" customHeight="1" x14ac:dyDescent="0.15">
      <c r="B86" s="12"/>
      <c r="C86" s="13" t="s">
        <v>70</v>
      </c>
      <c r="P86" s="15"/>
      <c r="Q86" s="34" t="e">
        <f>(Q77/Q88)</f>
        <v>#DIV/0!</v>
      </c>
      <c r="R86" s="16"/>
    </row>
    <row r="87" spans="2:18" s="13" customFormat="1" ht="13.15" customHeight="1" x14ac:dyDescent="0.15">
      <c r="B87" s="12" t="s">
        <v>64</v>
      </c>
      <c r="C87" s="13" t="s">
        <v>65</v>
      </c>
      <c r="G87" s="13" t="s">
        <v>55</v>
      </c>
      <c r="H87" s="26"/>
      <c r="P87" s="27"/>
    </row>
    <row r="88" spans="2:18" s="13" customFormat="1" ht="13.15" customHeight="1" x14ac:dyDescent="0.15">
      <c r="B88" s="12" t="s">
        <v>60</v>
      </c>
      <c r="C88" s="13" t="s">
        <v>61</v>
      </c>
      <c r="N88" s="15"/>
      <c r="P88" s="15"/>
      <c r="Q88" s="17"/>
      <c r="R88" s="16"/>
    </row>
    <row r="89" spans="2:18" s="13" customFormat="1" ht="13.15" customHeight="1" x14ac:dyDescent="0.15">
      <c r="B89" s="12" t="s">
        <v>62</v>
      </c>
      <c r="C89" s="13" t="s">
        <v>21</v>
      </c>
      <c r="F89" s="13" t="s">
        <v>22</v>
      </c>
      <c r="N89" s="15"/>
      <c r="P89" s="15"/>
      <c r="Q89" s="19"/>
      <c r="R89" s="16"/>
    </row>
    <row r="90" spans="2:18" s="13" customFormat="1" ht="13.15" customHeight="1" x14ac:dyDescent="0.15">
      <c r="B90" s="12"/>
      <c r="C90" s="15" t="s">
        <v>79</v>
      </c>
      <c r="D90" s="42"/>
      <c r="E90" s="43"/>
      <c r="F90" s="43"/>
      <c r="G90" s="43"/>
      <c r="H90" s="43"/>
      <c r="I90" s="44"/>
      <c r="P90" s="15"/>
    </row>
    <row r="91" spans="2:18" s="13" customFormat="1" ht="13.15" customHeight="1" x14ac:dyDescent="0.15">
      <c r="B91" s="12"/>
      <c r="D91" s="26" t="s">
        <v>111</v>
      </c>
      <c r="P91" s="15"/>
    </row>
    <row r="92" spans="2:18" s="13" customFormat="1" ht="13.15" customHeight="1" x14ac:dyDescent="0.15">
      <c r="B92" s="12"/>
      <c r="D92" s="26"/>
      <c r="P92" s="15"/>
    </row>
    <row r="93" spans="2:18" s="13" customFormat="1" ht="13.15" customHeight="1" x14ac:dyDescent="0.15">
      <c r="B93" s="14" t="s">
        <v>38</v>
      </c>
      <c r="P93" s="15"/>
    </row>
    <row r="94" spans="2:18" s="13" customFormat="1" ht="13.15" customHeight="1" x14ac:dyDescent="0.15">
      <c r="B94" s="12"/>
      <c r="C94" s="13" t="s">
        <v>71</v>
      </c>
      <c r="F94" s="13" t="s">
        <v>1</v>
      </c>
      <c r="P94" s="15"/>
      <c r="Q94" s="34">
        <f>(Q99*Q107)</f>
        <v>0</v>
      </c>
    </row>
    <row r="95" spans="2:18" s="13" customFormat="1" ht="13.15" customHeight="1" x14ac:dyDescent="0.15">
      <c r="B95" s="12"/>
      <c r="P95" s="15"/>
      <c r="Q95" s="15"/>
    </row>
    <row r="96" spans="2:18" s="13" customFormat="1" ht="13.15" customHeight="1" x14ac:dyDescent="0.15">
      <c r="B96" s="12"/>
      <c r="P96" s="15"/>
      <c r="Q96" s="15"/>
    </row>
    <row r="97" spans="2:18" s="13" customFormat="1" ht="13.15" customHeight="1" x14ac:dyDescent="0.15">
      <c r="R97" s="16"/>
    </row>
    <row r="98" spans="2:18" s="13" customFormat="1" ht="13.15" customHeight="1" x14ac:dyDescent="0.15"/>
    <row r="99" spans="2:18" s="13" customFormat="1" ht="13.15" customHeight="1" x14ac:dyDescent="0.15">
      <c r="B99" s="12" t="s">
        <v>67</v>
      </c>
      <c r="C99" s="13" t="s">
        <v>68</v>
      </c>
      <c r="G99" s="13" t="s">
        <v>55</v>
      </c>
      <c r="P99" s="27"/>
      <c r="Q99" s="34">
        <f>Q105*Q79/1000</f>
        <v>0</v>
      </c>
    </row>
    <row r="100" spans="2:18" s="13" customFormat="1" ht="13.15" customHeight="1" x14ac:dyDescent="0.15">
      <c r="B100" s="12"/>
    </row>
    <row r="101" spans="2:18" s="13" customFormat="1" ht="13.15" customHeight="1" x14ac:dyDescent="0.15">
      <c r="B101" s="12"/>
      <c r="C101" s="28" t="s">
        <v>72</v>
      </c>
      <c r="P101" s="27"/>
    </row>
    <row r="102" spans="2:18" s="13" customFormat="1" ht="13.15" customHeight="1" x14ac:dyDescent="0.15">
      <c r="B102" s="12"/>
      <c r="C102" s="13" t="s">
        <v>112</v>
      </c>
      <c r="P102" s="27"/>
      <c r="Q102" s="18"/>
    </row>
    <row r="103" spans="2:18" s="13" customFormat="1" ht="13.15" customHeight="1" x14ac:dyDescent="0.15">
      <c r="B103" s="12"/>
      <c r="C103" s="13" t="s">
        <v>96</v>
      </c>
      <c r="P103" s="27"/>
      <c r="Q103" s="18"/>
    </row>
    <row r="104" spans="2:18" s="13" customFormat="1" ht="13.15" customHeight="1" x14ac:dyDescent="0.15">
      <c r="B104" s="12"/>
      <c r="C104" s="13" t="s">
        <v>97</v>
      </c>
      <c r="P104" s="27"/>
      <c r="Q104" s="18"/>
    </row>
    <row r="105" spans="2:18" s="13" customFormat="1" ht="13.15" customHeight="1" x14ac:dyDescent="0.15">
      <c r="B105" s="12"/>
      <c r="C105" s="28" t="s">
        <v>98</v>
      </c>
      <c r="P105" s="27"/>
      <c r="Q105" s="34">
        <f>SUM(Q102:Q104)</f>
        <v>0</v>
      </c>
    </row>
    <row r="106" spans="2:18" ht="13.15" customHeight="1" x14ac:dyDescent="0.15">
      <c r="C106" s="13" t="s">
        <v>109</v>
      </c>
      <c r="D106" s="13"/>
      <c r="E106" s="13"/>
      <c r="F106" s="13"/>
      <c r="G106" s="13"/>
      <c r="H106" s="13"/>
      <c r="I106" s="13"/>
      <c r="J106" s="13"/>
      <c r="K106" s="13"/>
      <c r="L106" s="13"/>
      <c r="M106" s="13"/>
      <c r="N106" s="13"/>
      <c r="O106" s="13"/>
      <c r="P106" s="27"/>
      <c r="Q106" s="17"/>
    </row>
    <row r="107" spans="2:18" s="13" customFormat="1" ht="13.15" customHeight="1" x14ac:dyDescent="0.15">
      <c r="B107" s="12" t="s">
        <v>62</v>
      </c>
      <c r="C107" s="13" t="s">
        <v>21</v>
      </c>
      <c r="F107" s="13" t="s">
        <v>22</v>
      </c>
      <c r="N107" s="15"/>
      <c r="P107" s="15"/>
      <c r="Q107" s="19"/>
      <c r="R107" s="16"/>
    </row>
    <row r="108" spans="2:18" s="13" customFormat="1" ht="13.15" customHeight="1" x14ac:dyDescent="0.15">
      <c r="B108" s="12"/>
      <c r="C108" s="15" t="s">
        <v>79</v>
      </c>
      <c r="D108" s="42"/>
      <c r="E108" s="43"/>
      <c r="F108" s="43"/>
      <c r="G108" s="43"/>
      <c r="H108" s="43"/>
      <c r="I108" s="44"/>
      <c r="P108" s="15"/>
    </row>
    <row r="109" spans="2:18" s="13" customFormat="1" ht="13.15" customHeight="1" x14ac:dyDescent="0.15">
      <c r="B109" s="12"/>
      <c r="D109" s="26" t="s">
        <v>111</v>
      </c>
      <c r="P109" s="15"/>
    </row>
    <row r="110" spans="2:18" s="13" customFormat="1" ht="13.15" customHeight="1" x14ac:dyDescent="0.15">
      <c r="B110" s="12"/>
      <c r="D110" s="26"/>
      <c r="P110" s="15"/>
    </row>
    <row r="111" spans="2:18" s="13" customFormat="1" ht="13.15" customHeight="1" x14ac:dyDescent="0.15">
      <c r="B111" s="14" t="s">
        <v>108</v>
      </c>
      <c r="P111" s="15"/>
    </row>
    <row r="112" spans="2:18" ht="13.15" customHeight="1" x14ac:dyDescent="0.15">
      <c r="B112" s="14" t="s">
        <v>137</v>
      </c>
      <c r="C112" s="13"/>
      <c r="D112" s="13"/>
      <c r="E112" s="13"/>
      <c r="F112" s="13"/>
      <c r="G112" s="13"/>
      <c r="H112" s="13"/>
      <c r="I112" s="13"/>
      <c r="J112" s="13"/>
      <c r="K112" s="13"/>
      <c r="L112" s="48" t="e">
        <f>ROUNDDOWN((Q11+Q66),0)</f>
        <v>#DIV/0!</v>
      </c>
      <c r="M112" s="49"/>
      <c r="N112" s="13" t="s">
        <v>1</v>
      </c>
      <c r="O112" s="13"/>
      <c r="P112" s="30" t="s">
        <v>114</v>
      </c>
    </row>
  </sheetData>
  <sheetProtection algorithmName="SHA-512" hashValue="3sg5LJXTZGNZ26/uCT0UvNaXjDPwVU2/G7p9ZlSKpGzDoylio/8R4BWqQh4E8Fw0/X6bnYaHBSpi/sSQox/IIw==" saltValue="HujnFUwrqSH97I2hMskmMQ==" spinCount="100000" sheet="1" objects="1" scenarios="1"/>
  <mergeCells count="15">
    <mergeCell ref="D90:I90"/>
    <mergeCell ref="D108:I108"/>
    <mergeCell ref="L112:M112"/>
    <mergeCell ref="B7:D7"/>
    <mergeCell ref="E7:N7"/>
    <mergeCell ref="D31:I31"/>
    <mergeCell ref="D42:I42"/>
    <mergeCell ref="D52:I52"/>
    <mergeCell ref="D59:I59"/>
    <mergeCell ref="B4:D4"/>
    <mergeCell ref="E4:N4"/>
    <mergeCell ref="B5:C6"/>
    <mergeCell ref="E5:N5"/>
    <mergeCell ref="E6:G6"/>
    <mergeCell ref="I6:K6"/>
  </mergeCells>
  <phoneticPr fontId="1"/>
  <printOptions horizontalCentered="1"/>
  <pageMargins left="0.23622047244094491" right="0.23622047244094491" top="0.74803149606299213" bottom="0.74803149606299213" header="0.31496062992125984" footer="0.31496062992125984"/>
  <pageSetup paperSize="9" scale="63" fitToHeight="2" orientation="landscape" r:id="rId1"/>
  <rowBreaks count="1" manualBreakCount="1">
    <brk id="63" max="17"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67A6DC-56CD-474D-B1A4-CF670C6BBC64}">
  <dimension ref="B2:R113"/>
  <sheetViews>
    <sheetView view="pageBreakPreview" zoomScaleNormal="100" zoomScaleSheetLayoutView="100" workbookViewId="0"/>
  </sheetViews>
  <sheetFormatPr defaultRowHeight="13.15" customHeight="1" x14ac:dyDescent="0.15"/>
  <cols>
    <col min="1" max="1" width="3" style="29" customWidth="1"/>
    <col min="2" max="2" width="5.75" style="29" customWidth="1"/>
    <col min="3" max="16" width="9" style="29"/>
    <col min="17" max="17" width="14.25" style="29" customWidth="1"/>
    <col min="18" max="18" width="3.25" style="29" customWidth="1"/>
    <col min="19" max="19" width="13.75" style="29" customWidth="1"/>
    <col min="20" max="20" width="56" style="29" customWidth="1"/>
    <col min="21" max="16384" width="9" style="29"/>
  </cols>
  <sheetData>
    <row r="2" spans="2:17" s="4" customFormat="1" ht="18.75" customHeight="1" x14ac:dyDescent="0.15">
      <c r="B2" s="84" t="s">
        <v>172</v>
      </c>
      <c r="C2" s="86"/>
      <c r="D2" s="86"/>
      <c r="E2" s="86"/>
      <c r="F2" s="86"/>
      <c r="G2" s="86"/>
      <c r="H2" s="86"/>
      <c r="I2" s="86"/>
    </row>
    <row r="3" spans="2:17" s="4" customFormat="1" ht="18.75" customHeight="1" x14ac:dyDescent="0.15">
      <c r="B3" s="3"/>
    </row>
    <row r="4" spans="2:17" s="4" customFormat="1" ht="13.15" customHeight="1" x14ac:dyDescent="0.15"/>
    <row r="5" spans="2:17" s="4" customFormat="1" ht="13.15" customHeight="1" x14ac:dyDescent="0.15">
      <c r="B5" s="38" t="s">
        <v>73</v>
      </c>
      <c r="C5" s="38"/>
      <c r="D5" s="38"/>
      <c r="E5" s="39"/>
      <c r="F5" s="40"/>
      <c r="G5" s="40"/>
      <c r="H5" s="40"/>
      <c r="I5" s="40"/>
      <c r="J5" s="40"/>
      <c r="K5" s="40"/>
      <c r="L5" s="40"/>
      <c r="M5" s="40"/>
      <c r="N5" s="40"/>
      <c r="P5" s="6"/>
      <c r="Q5" s="7" t="s">
        <v>105</v>
      </c>
    </row>
    <row r="6" spans="2:17" s="4" customFormat="1" ht="13.15" customHeight="1" x14ac:dyDescent="0.15">
      <c r="B6" s="41" t="s">
        <v>74</v>
      </c>
      <c r="C6" s="41"/>
      <c r="D6" s="5" t="s">
        <v>75</v>
      </c>
      <c r="E6" s="39"/>
      <c r="F6" s="39"/>
      <c r="G6" s="39"/>
      <c r="H6" s="39"/>
      <c r="I6" s="39"/>
      <c r="J6" s="39"/>
      <c r="K6" s="39"/>
      <c r="L6" s="39"/>
      <c r="M6" s="39"/>
      <c r="N6" s="39"/>
      <c r="P6" s="32"/>
      <c r="Q6" s="8" t="s">
        <v>106</v>
      </c>
    </row>
    <row r="7" spans="2:17" s="4" customFormat="1" ht="13.15" customHeight="1" x14ac:dyDescent="0.15">
      <c r="B7" s="41"/>
      <c r="C7" s="41"/>
      <c r="D7" s="5" t="s">
        <v>76</v>
      </c>
      <c r="E7" s="52" t="s">
        <v>101</v>
      </c>
      <c r="F7" s="50"/>
      <c r="G7" s="51"/>
      <c r="H7" s="10" t="s">
        <v>77</v>
      </c>
      <c r="I7" s="50" t="s">
        <v>102</v>
      </c>
      <c r="J7" s="50"/>
      <c r="K7" s="51"/>
      <c r="L7" s="10" t="s">
        <v>103</v>
      </c>
      <c r="M7" s="9">
        <v>700</v>
      </c>
      <c r="N7" s="11" t="s">
        <v>104</v>
      </c>
    </row>
    <row r="8" spans="2:17" s="4" customFormat="1" ht="13.15" customHeight="1" x14ac:dyDescent="0.15">
      <c r="B8" s="45" t="s">
        <v>78</v>
      </c>
      <c r="C8" s="45"/>
      <c r="D8" s="45"/>
      <c r="E8" s="46"/>
      <c r="F8" s="47"/>
      <c r="G8" s="47"/>
      <c r="H8" s="47"/>
      <c r="I8" s="47"/>
      <c r="J8" s="47"/>
      <c r="K8" s="47"/>
      <c r="L8" s="47"/>
      <c r="M8" s="47"/>
      <c r="N8" s="47"/>
    </row>
    <row r="9" spans="2:17" s="13" customFormat="1" ht="13.15" customHeight="1" x14ac:dyDescent="0.15">
      <c r="B9" s="12"/>
    </row>
    <row r="10" spans="2:17" s="13" customFormat="1" ht="13.15" customHeight="1" x14ac:dyDescent="0.15">
      <c r="B10" s="14" t="s">
        <v>138</v>
      </c>
    </row>
    <row r="11" spans="2:17" s="13" customFormat="1" ht="13.15" customHeight="1" x14ac:dyDescent="0.15">
      <c r="B11" s="14" t="s">
        <v>158</v>
      </c>
    </row>
    <row r="12" spans="2:17" s="13" customFormat="1" ht="13.15" customHeight="1" x14ac:dyDescent="0.15">
      <c r="B12" s="12" t="s">
        <v>2</v>
      </c>
      <c r="C12" s="13" t="s">
        <v>0</v>
      </c>
      <c r="P12" s="15" t="s">
        <v>1</v>
      </c>
      <c r="Q12" s="33" t="e">
        <f>ROUNDDOWN((Q18-Q56),0)</f>
        <v>#DIV/0!</v>
      </c>
    </row>
    <row r="13" spans="2:17" s="13" customFormat="1" ht="13.15" customHeight="1" x14ac:dyDescent="0.15">
      <c r="B13" s="12"/>
      <c r="C13" s="13" t="s">
        <v>3</v>
      </c>
      <c r="P13" s="15" t="s">
        <v>1</v>
      </c>
      <c r="Q13" s="35">
        <f>Q18</f>
        <v>0</v>
      </c>
    </row>
    <row r="14" spans="2:17" s="13" customFormat="1" ht="13.15" customHeight="1" x14ac:dyDescent="0.15">
      <c r="B14" s="12" t="s">
        <v>141</v>
      </c>
      <c r="C14" s="13" t="s">
        <v>140</v>
      </c>
      <c r="P14" s="15" t="s">
        <v>1</v>
      </c>
      <c r="Q14" s="34" t="e">
        <f>Q56</f>
        <v>#DIV/0!</v>
      </c>
    </row>
    <row r="15" spans="2:17" s="13" customFormat="1" ht="13.15" customHeight="1" x14ac:dyDescent="0.15">
      <c r="B15" s="12" t="s">
        <v>6</v>
      </c>
      <c r="C15" s="13" t="s">
        <v>7</v>
      </c>
    </row>
    <row r="16" spans="2:17" s="13" customFormat="1" ht="13.15" customHeight="1" x14ac:dyDescent="0.15">
      <c r="B16" s="12"/>
    </row>
    <row r="17" spans="2:18" s="13" customFormat="1" ht="13.15" customHeight="1" x14ac:dyDescent="0.15">
      <c r="B17" s="14" t="s">
        <v>139</v>
      </c>
    </row>
    <row r="18" spans="2:18" s="13" customFormat="1" ht="13.15" customHeight="1" x14ac:dyDescent="0.15">
      <c r="B18" s="12"/>
      <c r="C18" s="13" t="s">
        <v>142</v>
      </c>
      <c r="P18" s="15" t="s">
        <v>1</v>
      </c>
      <c r="Q18" s="35">
        <f>Q25+Q36+Q46</f>
        <v>0</v>
      </c>
    </row>
    <row r="19" spans="2:18" s="13" customFormat="1" ht="13.15" customHeight="1" x14ac:dyDescent="0.15">
      <c r="B19" s="12" t="s">
        <v>143</v>
      </c>
      <c r="C19" s="13" t="s">
        <v>11</v>
      </c>
    </row>
    <row r="20" spans="2:18" s="13" customFormat="1" ht="13.15" customHeight="1" x14ac:dyDescent="0.15">
      <c r="B20" s="12" t="s">
        <v>144</v>
      </c>
      <c r="C20" s="13" t="s">
        <v>146</v>
      </c>
    </row>
    <row r="21" spans="2:18" s="13" customFormat="1" ht="13.15" customHeight="1" x14ac:dyDescent="0.15">
      <c r="B21" s="12"/>
      <c r="C21" s="16" t="s">
        <v>107</v>
      </c>
    </row>
    <row r="22" spans="2:18" s="13" customFormat="1" ht="13.15" customHeight="1" x14ac:dyDescent="0.15">
      <c r="B22" s="12" t="s">
        <v>145</v>
      </c>
      <c r="C22" s="13" t="s">
        <v>147</v>
      </c>
    </row>
    <row r="23" spans="2:18" s="13" customFormat="1" ht="13.15" customHeight="1" x14ac:dyDescent="0.15">
      <c r="B23" s="12"/>
      <c r="C23" s="16" t="s">
        <v>122</v>
      </c>
      <c r="R23" s="16"/>
    </row>
    <row r="24" spans="2:18" s="13" customFormat="1" ht="13.15" customHeight="1" x14ac:dyDescent="0.15">
      <c r="B24" s="12"/>
      <c r="R24" s="16"/>
    </row>
    <row r="25" spans="2:18" s="13" customFormat="1" ht="13.15" customHeight="1" x14ac:dyDescent="0.15">
      <c r="B25" s="12"/>
      <c r="C25" s="13" t="s">
        <v>148</v>
      </c>
      <c r="P25" s="15" t="s">
        <v>117</v>
      </c>
      <c r="Q25" s="35">
        <f>Q26*Q31</f>
        <v>0</v>
      </c>
    </row>
    <row r="26" spans="2:18" s="13" customFormat="1" ht="13.15" customHeight="1" x14ac:dyDescent="0.15">
      <c r="B26" s="12" t="s">
        <v>16</v>
      </c>
      <c r="C26" s="13" t="s">
        <v>17</v>
      </c>
      <c r="P26" s="15" t="s">
        <v>18</v>
      </c>
      <c r="Q26" s="35">
        <f>(Q28-Q29)*Q30/1000</f>
        <v>0</v>
      </c>
    </row>
    <row r="27" spans="2:18" s="13" customFormat="1" ht="13.15" customHeight="1" x14ac:dyDescent="0.15">
      <c r="B27" s="12"/>
      <c r="C27" s="13" t="s">
        <v>23</v>
      </c>
    </row>
    <row r="28" spans="2:18" s="13" customFormat="1" ht="13.15" customHeight="1" x14ac:dyDescent="0.15">
      <c r="B28" s="12"/>
      <c r="P28" s="15" t="s">
        <v>49</v>
      </c>
      <c r="Q28" s="17"/>
    </row>
    <row r="29" spans="2:18" s="13" customFormat="1" ht="13.15" customHeight="1" x14ac:dyDescent="0.15">
      <c r="P29" s="15" t="s">
        <v>50</v>
      </c>
      <c r="Q29" s="17"/>
    </row>
    <row r="30" spans="2:18" s="13" customFormat="1" ht="13.15" customHeight="1" x14ac:dyDescent="0.15">
      <c r="P30" s="15" t="s">
        <v>51</v>
      </c>
      <c r="Q30" s="18"/>
    </row>
    <row r="31" spans="2:18" s="13" customFormat="1" ht="13.15" customHeight="1" x14ac:dyDescent="0.15">
      <c r="B31" s="12" t="s">
        <v>167</v>
      </c>
      <c r="C31" s="13" t="s">
        <v>21</v>
      </c>
      <c r="P31" s="15" t="s">
        <v>22</v>
      </c>
      <c r="Q31" s="19"/>
    </row>
    <row r="32" spans="2:18" s="13" customFormat="1" ht="13.15" customHeight="1" x14ac:dyDescent="0.15">
      <c r="B32" s="12"/>
      <c r="C32" s="15" t="s">
        <v>79</v>
      </c>
      <c r="D32" s="42"/>
      <c r="E32" s="53"/>
      <c r="F32" s="53"/>
      <c r="G32" s="53"/>
      <c r="H32" s="53"/>
      <c r="I32" s="54"/>
      <c r="P32" s="15"/>
    </row>
    <row r="33" spans="2:17" s="13" customFormat="1" ht="13.15" customHeight="1" x14ac:dyDescent="0.15">
      <c r="B33" s="12"/>
      <c r="C33" s="31" t="s">
        <v>110</v>
      </c>
      <c r="D33" s="20"/>
      <c r="E33" s="20"/>
      <c r="F33" s="20"/>
      <c r="G33" s="20"/>
      <c r="P33" s="15"/>
    </row>
    <row r="34" spans="2:17" s="13" customFormat="1" ht="13.15" customHeight="1" x14ac:dyDescent="0.15">
      <c r="B34" s="12"/>
      <c r="P34" s="15"/>
      <c r="Q34" s="21"/>
    </row>
    <row r="35" spans="2:17" s="13" customFormat="1" ht="13.15" customHeight="1" x14ac:dyDescent="0.15">
      <c r="B35" s="14" t="s">
        <v>121</v>
      </c>
      <c r="C35" s="15"/>
      <c r="D35" s="15"/>
      <c r="E35" s="20"/>
      <c r="F35" s="20"/>
      <c r="G35" s="20"/>
      <c r="P35" s="15"/>
    </row>
    <row r="36" spans="2:17" s="13" customFormat="1" ht="13.15" customHeight="1" x14ac:dyDescent="0.15">
      <c r="B36" s="12"/>
      <c r="C36" s="12" t="s">
        <v>149</v>
      </c>
      <c r="P36" s="15" t="s">
        <v>117</v>
      </c>
      <c r="Q36" s="35">
        <f>IF(Q37=0,0,(Q37/Q41*Q42))</f>
        <v>0</v>
      </c>
    </row>
    <row r="37" spans="2:17" s="13" customFormat="1" ht="13.15" customHeight="1" x14ac:dyDescent="0.15">
      <c r="B37" s="12" t="s">
        <v>25</v>
      </c>
      <c r="C37" s="13" t="s">
        <v>118</v>
      </c>
      <c r="P37" s="15" t="s">
        <v>26</v>
      </c>
      <c r="Q37" s="35">
        <f>(Q39*Q40/1000)</f>
        <v>0</v>
      </c>
    </row>
    <row r="38" spans="2:17" s="13" customFormat="1" ht="13.15" customHeight="1" x14ac:dyDescent="0.15">
      <c r="B38" s="12"/>
      <c r="C38" s="13" t="s">
        <v>36</v>
      </c>
    </row>
    <row r="39" spans="2:17" s="13" customFormat="1" ht="13.15" customHeight="1" x14ac:dyDescent="0.15">
      <c r="B39" s="12"/>
      <c r="P39" s="15" t="s">
        <v>52</v>
      </c>
      <c r="Q39" s="18"/>
    </row>
    <row r="40" spans="2:17" s="13" customFormat="1" ht="13.15" customHeight="1" x14ac:dyDescent="0.15">
      <c r="B40" s="12"/>
      <c r="P40" s="15" t="s">
        <v>51</v>
      </c>
      <c r="Q40" s="18"/>
    </row>
    <row r="41" spans="2:17" s="13" customFormat="1" ht="13.15" customHeight="1" x14ac:dyDescent="0.15">
      <c r="B41" s="12" t="s">
        <v>152</v>
      </c>
      <c r="C41" s="22" t="s">
        <v>150</v>
      </c>
      <c r="P41" s="15"/>
      <c r="Q41" s="19"/>
    </row>
    <row r="42" spans="2:17" s="13" customFormat="1" ht="13.15" customHeight="1" x14ac:dyDescent="0.15">
      <c r="B42" s="12" t="s">
        <v>153</v>
      </c>
      <c r="C42" s="13" t="s">
        <v>151</v>
      </c>
      <c r="P42" s="15" t="s">
        <v>31</v>
      </c>
      <c r="Q42" s="19"/>
    </row>
    <row r="43" spans="2:17" s="13" customFormat="1" ht="13.15" customHeight="1" x14ac:dyDescent="0.15">
      <c r="B43" s="12"/>
      <c r="C43" s="15" t="s">
        <v>79</v>
      </c>
      <c r="D43" s="42"/>
      <c r="E43" s="53"/>
      <c r="F43" s="53"/>
      <c r="G43" s="53"/>
      <c r="H43" s="53"/>
      <c r="I43" s="54"/>
      <c r="P43" s="15"/>
    </row>
    <row r="44" spans="2:17" s="13" customFormat="1" ht="13.15" customHeight="1" x14ac:dyDescent="0.15">
      <c r="B44" s="12"/>
      <c r="C44" s="15"/>
      <c r="D44" s="15"/>
      <c r="E44" s="20"/>
      <c r="F44" s="20"/>
      <c r="G44" s="20"/>
      <c r="P44" s="15"/>
    </row>
    <row r="45" spans="2:17" s="13" customFormat="1" ht="13.15" customHeight="1" x14ac:dyDescent="0.15">
      <c r="B45" s="14" t="s">
        <v>120</v>
      </c>
      <c r="C45" s="15"/>
      <c r="D45" s="15"/>
      <c r="E45" s="20"/>
      <c r="F45" s="20"/>
      <c r="G45" s="20"/>
      <c r="P45" s="15"/>
    </row>
    <row r="46" spans="2:17" s="13" customFormat="1" ht="13.15" customHeight="1" x14ac:dyDescent="0.15">
      <c r="B46" s="12"/>
      <c r="C46" s="12" t="s">
        <v>154</v>
      </c>
      <c r="P46" s="15" t="s">
        <v>1</v>
      </c>
      <c r="Q46" s="35">
        <f>IF(Q47=0,0,(Q47/Q51*Q52))</f>
        <v>0</v>
      </c>
    </row>
    <row r="47" spans="2:17" s="13" customFormat="1" ht="13.15" customHeight="1" x14ac:dyDescent="0.15">
      <c r="B47" s="12" t="s">
        <v>33</v>
      </c>
      <c r="C47" s="13" t="s">
        <v>119</v>
      </c>
      <c r="P47" s="15" t="s">
        <v>115</v>
      </c>
      <c r="Q47" s="35">
        <f>(Q49*Q50/1000)</f>
        <v>0</v>
      </c>
    </row>
    <row r="48" spans="2:17" s="13" customFormat="1" ht="13.15" customHeight="1" x14ac:dyDescent="0.15">
      <c r="B48" s="12"/>
      <c r="C48" s="13" t="s">
        <v>37</v>
      </c>
    </row>
    <row r="49" spans="2:17" s="13" customFormat="1" ht="13.15" customHeight="1" x14ac:dyDescent="0.15">
      <c r="B49" s="12"/>
      <c r="P49" s="15" t="s">
        <v>116</v>
      </c>
      <c r="Q49" s="17"/>
    </row>
    <row r="50" spans="2:17" s="13" customFormat="1" ht="13.15" customHeight="1" x14ac:dyDescent="0.15">
      <c r="P50" s="15" t="s">
        <v>51</v>
      </c>
      <c r="Q50" s="18"/>
    </row>
    <row r="51" spans="2:17" s="13" customFormat="1" ht="13.15" customHeight="1" x14ac:dyDescent="0.15">
      <c r="B51" s="12" t="s">
        <v>155</v>
      </c>
      <c r="C51" s="13" t="s">
        <v>150</v>
      </c>
      <c r="P51" s="15"/>
      <c r="Q51" s="19"/>
    </row>
    <row r="52" spans="2:17" s="13" customFormat="1" ht="13.15" customHeight="1" x14ac:dyDescent="0.15">
      <c r="B52" s="12" t="s">
        <v>156</v>
      </c>
      <c r="C52" s="13" t="s">
        <v>151</v>
      </c>
      <c r="P52" s="15" t="s">
        <v>31</v>
      </c>
      <c r="Q52" s="19"/>
    </row>
    <row r="53" spans="2:17" s="13" customFormat="1" ht="13.15" customHeight="1" x14ac:dyDescent="0.15">
      <c r="B53" s="12"/>
      <c r="C53" s="15" t="s">
        <v>79</v>
      </c>
      <c r="D53" s="42"/>
      <c r="E53" s="53"/>
      <c r="F53" s="53"/>
      <c r="G53" s="53"/>
      <c r="H53" s="53"/>
      <c r="I53" s="54"/>
      <c r="P53" s="15"/>
    </row>
    <row r="54" spans="2:17" s="13" customFormat="1" ht="13.15" customHeight="1" x14ac:dyDescent="0.15">
      <c r="B54" s="12"/>
      <c r="H54" s="23"/>
      <c r="I54" s="15"/>
      <c r="P54" s="15"/>
    </row>
    <row r="55" spans="2:17" s="13" customFormat="1" ht="13.15" customHeight="1" x14ac:dyDescent="0.15">
      <c r="B55" s="14" t="s">
        <v>38</v>
      </c>
      <c r="P55" s="15"/>
    </row>
    <row r="56" spans="2:17" s="13" customFormat="1" ht="13.15" customHeight="1" x14ac:dyDescent="0.15">
      <c r="B56" s="12"/>
      <c r="C56" s="13" t="s">
        <v>48</v>
      </c>
      <c r="P56" s="15" t="s">
        <v>1</v>
      </c>
      <c r="Q56" s="34" t="e">
        <f>(Q26*3600/Q57/Q58*Q59)</f>
        <v>#DIV/0!</v>
      </c>
    </row>
    <row r="57" spans="2:17" s="13" customFormat="1" ht="13.15" customHeight="1" x14ac:dyDescent="0.15">
      <c r="B57" s="12" t="s">
        <v>39</v>
      </c>
      <c r="C57" s="13" t="s">
        <v>40</v>
      </c>
      <c r="P57" s="15" t="s">
        <v>1</v>
      </c>
      <c r="Q57" s="19"/>
    </row>
    <row r="58" spans="2:17" s="13" customFormat="1" ht="13.15" customHeight="1" x14ac:dyDescent="0.15">
      <c r="B58" s="12" t="s">
        <v>41</v>
      </c>
      <c r="C58" s="13" t="s">
        <v>42</v>
      </c>
      <c r="G58" s="13" t="s">
        <v>46</v>
      </c>
      <c r="P58" s="15" t="s">
        <v>45</v>
      </c>
      <c r="Q58" s="18"/>
    </row>
    <row r="59" spans="2:17" s="13" customFormat="1" ht="13.15" customHeight="1" x14ac:dyDescent="0.15">
      <c r="B59" s="12" t="s">
        <v>43</v>
      </c>
      <c r="C59" s="13" t="s">
        <v>44</v>
      </c>
      <c r="P59" s="15" t="s">
        <v>47</v>
      </c>
      <c r="Q59" s="19"/>
    </row>
    <row r="60" spans="2:17" s="13" customFormat="1" ht="13.15" customHeight="1" x14ac:dyDescent="0.15">
      <c r="B60" s="12"/>
      <c r="C60" s="15" t="s">
        <v>79</v>
      </c>
      <c r="D60" s="55"/>
      <c r="E60" s="56"/>
      <c r="F60" s="56"/>
      <c r="G60" s="56"/>
      <c r="H60" s="56"/>
      <c r="I60" s="57"/>
      <c r="P60" s="15"/>
    </row>
    <row r="61" spans="2:17" s="13" customFormat="1" ht="13.15" customHeight="1" x14ac:dyDescent="0.15">
      <c r="B61" s="12"/>
      <c r="I61" s="15"/>
      <c r="K61" s="20"/>
      <c r="L61" s="20"/>
      <c r="M61" s="20"/>
      <c r="P61" s="15"/>
    </row>
    <row r="62" spans="2:17" s="13" customFormat="1" ht="13.15" customHeight="1" x14ac:dyDescent="0.15">
      <c r="B62" s="12"/>
      <c r="P62" s="15"/>
    </row>
    <row r="63" spans="2:17" s="13" customFormat="1" ht="13.15" customHeight="1" x14ac:dyDescent="0.15">
      <c r="B63" s="12" t="s">
        <v>66</v>
      </c>
      <c r="P63" s="15" t="s">
        <v>22</v>
      </c>
      <c r="Q63" s="36" t="e">
        <f>ROUND((Q56/Q26),3)</f>
        <v>#DIV/0!</v>
      </c>
    </row>
    <row r="64" spans="2:17" s="13" customFormat="1" ht="13.15" customHeight="1" x14ac:dyDescent="0.15">
      <c r="B64" s="12"/>
      <c r="P64" s="15"/>
      <c r="Q64" s="24"/>
    </row>
    <row r="65" spans="2:18" s="13" customFormat="1" ht="13.15" customHeight="1" x14ac:dyDescent="0.15">
      <c r="B65" s="14" t="s">
        <v>157</v>
      </c>
      <c r="P65" s="15"/>
      <c r="Q65" s="24"/>
    </row>
    <row r="66" spans="2:18" s="13" customFormat="1" ht="13.15" customHeight="1" x14ac:dyDescent="0.15">
      <c r="B66" s="14" t="s">
        <v>158</v>
      </c>
      <c r="J66" s="15"/>
      <c r="P66" s="15"/>
      <c r="Q66" s="24"/>
    </row>
    <row r="67" spans="2:18" s="13" customFormat="1" ht="13.15" customHeight="1" x14ac:dyDescent="0.15">
      <c r="B67" s="12" t="s">
        <v>2</v>
      </c>
      <c r="C67" s="13" t="s">
        <v>0</v>
      </c>
      <c r="P67" s="15" t="s">
        <v>1</v>
      </c>
      <c r="Q67" s="37" t="e">
        <f>ROUNDDOWN((Q86-Q95),0)</f>
        <v>#DIV/0!</v>
      </c>
    </row>
    <row r="68" spans="2:18" s="13" customFormat="1" ht="13.15" customHeight="1" x14ac:dyDescent="0.15">
      <c r="B68" s="12"/>
      <c r="C68" s="13" t="s">
        <v>160</v>
      </c>
      <c r="P68" s="15"/>
      <c r="Q68" s="25"/>
    </row>
    <row r="69" spans="2:18" s="13" customFormat="1" ht="13.15" customHeight="1" x14ac:dyDescent="0.15">
      <c r="B69" s="12" t="s">
        <v>141</v>
      </c>
      <c r="C69" s="13" t="s">
        <v>140</v>
      </c>
      <c r="P69" s="15" t="s">
        <v>1</v>
      </c>
      <c r="Q69" s="34" t="e">
        <f>Q86</f>
        <v>#DIV/0!</v>
      </c>
    </row>
    <row r="70" spans="2:18" s="13" customFormat="1" ht="13.15" customHeight="1" x14ac:dyDescent="0.15">
      <c r="B70" s="12" t="s">
        <v>6</v>
      </c>
      <c r="C70" s="13" t="s">
        <v>7</v>
      </c>
      <c r="P70" s="15" t="s">
        <v>1</v>
      </c>
      <c r="Q70" s="35">
        <f>Q95</f>
        <v>0</v>
      </c>
    </row>
    <row r="71" spans="2:18" s="13" customFormat="1" ht="13.15" customHeight="1" x14ac:dyDescent="0.15">
      <c r="B71" s="12"/>
      <c r="P71" s="15"/>
    </row>
    <row r="72" spans="2:18" s="13" customFormat="1" ht="13.15" customHeight="1" x14ac:dyDescent="0.15">
      <c r="B72" s="14" t="s">
        <v>53</v>
      </c>
      <c r="P72" s="15"/>
    </row>
    <row r="73" spans="2:18" s="13" customFormat="1" ht="13.15" customHeight="1" x14ac:dyDescent="0.15">
      <c r="B73" s="14"/>
      <c r="P73" s="15"/>
    </row>
    <row r="74" spans="2:18" s="13" customFormat="1" ht="13.15" customHeight="1" x14ac:dyDescent="0.15">
      <c r="B74" s="14"/>
      <c r="P74" s="15"/>
    </row>
    <row r="75" spans="2:18" s="13" customFormat="1" ht="13.15" customHeight="1" x14ac:dyDescent="0.15">
      <c r="B75" s="12"/>
      <c r="P75" s="15"/>
      <c r="R75" s="16"/>
    </row>
    <row r="76" spans="2:18" s="13" customFormat="1" ht="13.15" customHeight="1" x14ac:dyDescent="0.15">
      <c r="B76" s="12"/>
      <c r="P76" s="15"/>
      <c r="R76" s="16"/>
    </row>
    <row r="77" spans="2:18" s="13" customFormat="1" ht="13.15" customHeight="1" x14ac:dyDescent="0.15">
      <c r="B77" s="12" t="s">
        <v>69</v>
      </c>
      <c r="C77" s="13" t="s">
        <v>54</v>
      </c>
      <c r="F77" s="13" t="s">
        <v>55</v>
      </c>
      <c r="P77" s="15"/>
      <c r="R77" s="16"/>
    </row>
    <row r="78" spans="2:18" s="13" customFormat="1" ht="13.15" customHeight="1" x14ac:dyDescent="0.15">
      <c r="B78" s="12"/>
      <c r="C78" s="13" t="s">
        <v>56</v>
      </c>
      <c r="J78" s="13" t="s">
        <v>57</v>
      </c>
      <c r="P78" s="15"/>
      <c r="Q78" s="35">
        <f>(Q79*Q80/1000)</f>
        <v>0</v>
      </c>
      <c r="R78" s="16"/>
    </row>
    <row r="79" spans="2:18" s="13" customFormat="1" ht="13.15" customHeight="1" x14ac:dyDescent="0.15">
      <c r="B79" s="12"/>
      <c r="C79" s="12" t="s">
        <v>58</v>
      </c>
      <c r="P79" s="15"/>
      <c r="Q79" s="18"/>
    </row>
    <row r="80" spans="2:18" s="13" customFormat="1" ht="13.15" customHeight="1" x14ac:dyDescent="0.15">
      <c r="B80" s="12"/>
      <c r="C80" s="12" t="s">
        <v>59</v>
      </c>
      <c r="P80" s="15"/>
      <c r="Q80" s="18"/>
      <c r="R80" s="16"/>
    </row>
    <row r="81" spans="2:18" s="13" customFormat="1" ht="13.15" customHeight="1" x14ac:dyDescent="0.15">
      <c r="B81" s="12"/>
      <c r="P81" s="15"/>
    </row>
    <row r="82" spans="2:18" s="13" customFormat="1" ht="13.15" customHeight="1" x14ac:dyDescent="0.15">
      <c r="B82" s="14" t="s">
        <v>139</v>
      </c>
      <c r="P82" s="15"/>
    </row>
    <row r="83" spans="2:18" s="13" customFormat="1" ht="13.15" hidden="1" customHeight="1" x14ac:dyDescent="0.15">
      <c r="B83" s="14"/>
      <c r="P83" s="15"/>
    </row>
    <row r="84" spans="2:18" s="13" customFormat="1" ht="13.15" hidden="1" customHeight="1" x14ac:dyDescent="0.15">
      <c r="B84" s="14"/>
      <c r="P84" s="15"/>
    </row>
    <row r="85" spans="2:18" s="13" customFormat="1" ht="13.15" hidden="1" customHeight="1" x14ac:dyDescent="0.15">
      <c r="B85" s="14"/>
      <c r="P85" s="15"/>
    </row>
    <row r="86" spans="2:18" s="13" customFormat="1" ht="13.15" customHeight="1" x14ac:dyDescent="0.15">
      <c r="B86" s="12"/>
      <c r="C86" s="13" t="s">
        <v>168</v>
      </c>
      <c r="F86" s="13" t="s">
        <v>1</v>
      </c>
      <c r="P86" s="15"/>
      <c r="Q86" s="34" t="e">
        <f>(Q87*Q90)</f>
        <v>#DIV/0!</v>
      </c>
    </row>
    <row r="87" spans="2:18" s="13" customFormat="1" ht="13.15" customHeight="1" x14ac:dyDescent="0.15">
      <c r="B87" s="12"/>
      <c r="C87" s="13" t="s">
        <v>161</v>
      </c>
      <c r="P87" s="15"/>
      <c r="Q87" s="34" t="e">
        <f>(Q78/Q89)</f>
        <v>#DIV/0!</v>
      </c>
      <c r="R87" s="16"/>
    </row>
    <row r="88" spans="2:18" s="13" customFormat="1" ht="13.15" customHeight="1" x14ac:dyDescent="0.15">
      <c r="B88" s="12" t="s">
        <v>162</v>
      </c>
      <c r="C88" s="13" t="s">
        <v>164</v>
      </c>
      <c r="G88" s="13" t="s">
        <v>55</v>
      </c>
      <c r="H88" s="26"/>
      <c r="P88" s="27"/>
    </row>
    <row r="89" spans="2:18" s="13" customFormat="1" ht="13.15" customHeight="1" x14ac:dyDescent="0.15">
      <c r="B89" s="12" t="s">
        <v>163</v>
      </c>
      <c r="C89" s="13" t="s">
        <v>165</v>
      </c>
      <c r="N89" s="15"/>
      <c r="P89" s="15"/>
      <c r="Q89" s="17"/>
      <c r="R89" s="16"/>
    </row>
    <row r="90" spans="2:18" s="13" customFormat="1" ht="13.15" customHeight="1" x14ac:dyDescent="0.15">
      <c r="B90" s="12" t="s">
        <v>62</v>
      </c>
      <c r="C90" s="13" t="s">
        <v>21</v>
      </c>
      <c r="F90" s="13" t="s">
        <v>22</v>
      </c>
      <c r="N90" s="15"/>
      <c r="P90" s="15"/>
      <c r="Q90" s="19"/>
      <c r="R90" s="16"/>
    </row>
    <row r="91" spans="2:18" s="13" customFormat="1" ht="13.15" customHeight="1" x14ac:dyDescent="0.15">
      <c r="B91" s="12"/>
      <c r="C91" s="15" t="s">
        <v>79</v>
      </c>
      <c r="D91" s="42"/>
      <c r="E91" s="43"/>
      <c r="F91" s="43"/>
      <c r="G91" s="43"/>
      <c r="H91" s="43"/>
      <c r="I91" s="44"/>
      <c r="P91" s="15"/>
    </row>
    <row r="92" spans="2:18" s="13" customFormat="1" ht="13.15" customHeight="1" x14ac:dyDescent="0.15">
      <c r="B92" s="12"/>
      <c r="D92" s="26" t="s">
        <v>111</v>
      </c>
      <c r="P92" s="15"/>
    </row>
    <row r="93" spans="2:18" s="13" customFormat="1" ht="13.15" customHeight="1" x14ac:dyDescent="0.15">
      <c r="B93" s="12"/>
      <c r="D93" s="26"/>
      <c r="P93" s="15"/>
    </row>
    <row r="94" spans="2:18" s="13" customFormat="1" ht="13.15" customHeight="1" x14ac:dyDescent="0.15">
      <c r="B94" s="14" t="s">
        <v>38</v>
      </c>
      <c r="P94" s="15"/>
    </row>
    <row r="95" spans="2:18" s="13" customFormat="1" ht="13.15" customHeight="1" x14ac:dyDescent="0.15">
      <c r="B95" s="12"/>
      <c r="C95" s="13" t="s">
        <v>71</v>
      </c>
      <c r="F95" s="13" t="s">
        <v>1</v>
      </c>
      <c r="P95" s="15"/>
      <c r="Q95" s="35">
        <f>(Q100*Q108)</f>
        <v>0</v>
      </c>
    </row>
    <row r="96" spans="2:18" s="13" customFormat="1" ht="13.15" customHeight="1" x14ac:dyDescent="0.15">
      <c r="B96" s="12"/>
      <c r="P96" s="15"/>
      <c r="Q96" s="15"/>
    </row>
    <row r="97" spans="2:18" s="13" customFormat="1" ht="13.15" customHeight="1" x14ac:dyDescent="0.15">
      <c r="B97" s="12"/>
      <c r="P97" s="15"/>
      <c r="Q97" s="15"/>
    </row>
    <row r="98" spans="2:18" s="13" customFormat="1" ht="13.15" customHeight="1" x14ac:dyDescent="0.15">
      <c r="R98" s="16"/>
    </row>
    <row r="99" spans="2:18" s="13" customFormat="1" ht="13.15" customHeight="1" x14ac:dyDescent="0.15"/>
    <row r="100" spans="2:18" s="13" customFormat="1" ht="13.15" customHeight="1" x14ac:dyDescent="0.15">
      <c r="B100" s="12" t="s">
        <v>67</v>
      </c>
      <c r="C100" s="13" t="s">
        <v>68</v>
      </c>
      <c r="G100" s="13" t="s">
        <v>55</v>
      </c>
      <c r="P100" s="27"/>
      <c r="Q100" s="35">
        <f>Q106*Q80/1000</f>
        <v>0</v>
      </c>
    </row>
    <row r="101" spans="2:18" s="13" customFormat="1" ht="13.15" customHeight="1" x14ac:dyDescent="0.15">
      <c r="B101" s="12"/>
    </row>
    <row r="102" spans="2:18" s="13" customFormat="1" ht="13.15" customHeight="1" x14ac:dyDescent="0.15">
      <c r="B102" s="12"/>
      <c r="C102" s="28" t="s">
        <v>72</v>
      </c>
      <c r="P102" s="27"/>
    </row>
    <row r="103" spans="2:18" s="13" customFormat="1" ht="13.15" customHeight="1" x14ac:dyDescent="0.15">
      <c r="B103" s="12"/>
      <c r="C103" s="13" t="s">
        <v>112</v>
      </c>
      <c r="P103" s="27"/>
      <c r="Q103" s="18"/>
    </row>
    <row r="104" spans="2:18" s="13" customFormat="1" ht="13.15" customHeight="1" x14ac:dyDescent="0.15">
      <c r="B104" s="12"/>
      <c r="C104" s="13" t="s">
        <v>170</v>
      </c>
      <c r="P104" s="27"/>
      <c r="Q104" s="18"/>
    </row>
    <row r="105" spans="2:18" s="13" customFormat="1" ht="13.15" customHeight="1" x14ac:dyDescent="0.15">
      <c r="B105" s="12"/>
      <c r="C105" s="13" t="s">
        <v>171</v>
      </c>
      <c r="P105" s="27"/>
      <c r="Q105" s="18"/>
    </row>
    <row r="106" spans="2:18" s="13" customFormat="1" ht="13.15" customHeight="1" x14ac:dyDescent="0.15">
      <c r="B106" s="12"/>
      <c r="C106" s="28" t="s">
        <v>98</v>
      </c>
      <c r="P106" s="27"/>
      <c r="Q106" s="35">
        <f>SUM(Q103:Q105)</f>
        <v>0</v>
      </c>
    </row>
    <row r="107" spans="2:18" ht="13.15" customHeight="1" x14ac:dyDescent="0.15">
      <c r="C107" s="13" t="s">
        <v>109</v>
      </c>
      <c r="D107" s="13"/>
      <c r="E107" s="13"/>
      <c r="F107" s="13"/>
      <c r="G107" s="13"/>
      <c r="H107" s="13"/>
      <c r="I107" s="13"/>
      <c r="J107" s="13"/>
      <c r="K107" s="13"/>
      <c r="L107" s="13"/>
      <c r="M107" s="13"/>
      <c r="N107" s="13"/>
      <c r="O107" s="13"/>
      <c r="P107" s="27"/>
      <c r="Q107" s="17"/>
    </row>
    <row r="108" spans="2:18" s="13" customFormat="1" ht="13.15" customHeight="1" x14ac:dyDescent="0.15">
      <c r="B108" s="12" t="s">
        <v>62</v>
      </c>
      <c r="C108" s="13" t="s">
        <v>21</v>
      </c>
      <c r="F108" s="13" t="s">
        <v>22</v>
      </c>
      <c r="N108" s="15"/>
      <c r="P108" s="15"/>
      <c r="Q108" s="19"/>
      <c r="R108" s="16"/>
    </row>
    <row r="109" spans="2:18" s="13" customFormat="1" ht="13.15" customHeight="1" x14ac:dyDescent="0.15">
      <c r="B109" s="12"/>
      <c r="C109" s="15" t="s">
        <v>79</v>
      </c>
      <c r="D109" s="42"/>
      <c r="E109" s="43"/>
      <c r="F109" s="43"/>
      <c r="G109" s="43"/>
      <c r="H109" s="43"/>
      <c r="I109" s="44"/>
      <c r="P109" s="15"/>
    </row>
    <row r="110" spans="2:18" s="13" customFormat="1" ht="13.15" customHeight="1" x14ac:dyDescent="0.15">
      <c r="B110" s="12"/>
      <c r="D110" s="26" t="s">
        <v>111</v>
      </c>
      <c r="P110" s="15"/>
    </row>
    <row r="111" spans="2:18" s="13" customFormat="1" ht="13.15" customHeight="1" x14ac:dyDescent="0.15">
      <c r="B111" s="12"/>
      <c r="D111" s="26"/>
      <c r="P111" s="15"/>
    </row>
    <row r="112" spans="2:18" s="13" customFormat="1" ht="13.15" customHeight="1" x14ac:dyDescent="0.15">
      <c r="B112" s="14" t="s">
        <v>108</v>
      </c>
      <c r="P112" s="15"/>
    </row>
    <row r="113" spans="2:16" ht="13.15" customHeight="1" x14ac:dyDescent="0.15">
      <c r="B113" s="14" t="s">
        <v>166</v>
      </c>
      <c r="C113" s="13"/>
      <c r="D113" s="13"/>
      <c r="E113" s="13"/>
      <c r="F113" s="13"/>
      <c r="G113" s="13"/>
      <c r="H113" s="13"/>
      <c r="I113" s="13"/>
      <c r="J113" s="13"/>
      <c r="K113" s="13"/>
      <c r="L113" s="48" t="e">
        <f>ROUNDDOWN((Q12+Q67),0)</f>
        <v>#DIV/0!</v>
      </c>
      <c r="M113" s="49"/>
      <c r="N113" s="13" t="s">
        <v>1</v>
      </c>
      <c r="O113" s="13"/>
      <c r="P113" s="30" t="s">
        <v>114</v>
      </c>
    </row>
  </sheetData>
  <sheetProtection algorithmName="SHA-512" hashValue="DY4cK1uJNL3tDKrTwvfmYKCrD3gAccZPurz7QziamUJW1jdMX0jK3O72g/vducyk4jtRe7vOyBa5xWuvrZ715w==" saltValue="+XBwSe3Lx/ZwsOeBbESd4A==" spinCount="100000" sheet="1" objects="1" scenarios="1"/>
  <mergeCells count="15">
    <mergeCell ref="D91:I91"/>
    <mergeCell ref="D109:I109"/>
    <mergeCell ref="L113:M113"/>
    <mergeCell ref="B8:D8"/>
    <mergeCell ref="E8:N8"/>
    <mergeCell ref="D32:I32"/>
    <mergeCell ref="D43:I43"/>
    <mergeCell ref="D53:I53"/>
    <mergeCell ref="D60:I60"/>
    <mergeCell ref="B5:D5"/>
    <mergeCell ref="E5:N5"/>
    <mergeCell ref="B6:C7"/>
    <mergeCell ref="E6:N6"/>
    <mergeCell ref="E7:G7"/>
    <mergeCell ref="I7:K7"/>
  </mergeCells>
  <phoneticPr fontId="1"/>
  <printOptions horizontalCentered="1"/>
  <pageMargins left="0.23622047244094491" right="0.23622047244094491" top="0.74803149606299213" bottom="0.74803149606299213" header="0.31496062992125984" footer="0.31496062992125984"/>
  <pageSetup paperSize="9" scale="63" fitToHeight="2" orientation="landscape" r:id="rId1"/>
  <rowBreaks count="1" manualBreakCount="1">
    <brk id="64" max="17"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D536F4-3617-49A2-AA33-1166802A819D}">
  <sheetPr>
    <pageSetUpPr fitToPage="1"/>
  </sheetPr>
  <dimension ref="B1:I78"/>
  <sheetViews>
    <sheetView tabSelected="1" view="pageBreakPreview" zoomScaleNormal="100" zoomScaleSheetLayoutView="100" workbookViewId="0"/>
  </sheetViews>
  <sheetFormatPr defaultRowHeight="13.5" x14ac:dyDescent="0.15"/>
  <cols>
    <col min="1" max="1" width="3.875" style="29" customWidth="1"/>
    <col min="2" max="16384" width="9" style="29"/>
  </cols>
  <sheetData>
    <row r="1" spans="2:9" ht="18.75" x14ac:dyDescent="0.15">
      <c r="B1" s="86" t="s">
        <v>176</v>
      </c>
      <c r="C1" s="85"/>
      <c r="D1" s="85"/>
      <c r="E1" s="85"/>
      <c r="F1" s="85"/>
      <c r="G1" s="85"/>
      <c r="H1" s="85"/>
    </row>
    <row r="2" spans="2:9" x14ac:dyDescent="0.15">
      <c r="B2" s="29" t="s">
        <v>169</v>
      </c>
    </row>
    <row r="4" spans="2:9" x14ac:dyDescent="0.15">
      <c r="B4" s="29" t="s">
        <v>128</v>
      </c>
    </row>
    <row r="5" spans="2:9" x14ac:dyDescent="0.15">
      <c r="B5" s="29" t="s">
        <v>125</v>
      </c>
      <c r="E5" s="87">
        <v>44.8</v>
      </c>
      <c r="F5" s="88" t="s">
        <v>127</v>
      </c>
      <c r="G5" s="89"/>
      <c r="H5" s="29" t="s">
        <v>132</v>
      </c>
    </row>
    <row r="6" spans="2:9" x14ac:dyDescent="0.15">
      <c r="E6" s="90">
        <f>E5*1000/1000000</f>
        <v>4.48E-2</v>
      </c>
      <c r="F6" s="88" t="s">
        <v>134</v>
      </c>
      <c r="H6" s="91" t="s">
        <v>133</v>
      </c>
      <c r="I6" s="92"/>
    </row>
    <row r="7" spans="2:9" x14ac:dyDescent="0.15">
      <c r="B7" s="29" t="s">
        <v>129</v>
      </c>
    </row>
    <row r="74" spans="2:9" x14ac:dyDescent="0.15">
      <c r="B74" s="29" t="s">
        <v>126</v>
      </c>
    </row>
    <row r="76" spans="2:9" x14ac:dyDescent="0.15">
      <c r="B76" s="29" t="s">
        <v>125</v>
      </c>
      <c r="E76" s="93">
        <v>61600</v>
      </c>
      <c r="F76" s="88" t="s">
        <v>124</v>
      </c>
      <c r="H76" s="29" t="s">
        <v>132</v>
      </c>
    </row>
    <row r="77" spans="2:9" x14ac:dyDescent="0.15">
      <c r="E77" s="90">
        <f>E76/1000/1000</f>
        <v>6.1600000000000002E-2</v>
      </c>
      <c r="F77" s="94" t="s">
        <v>131</v>
      </c>
      <c r="G77" s="89"/>
      <c r="H77" s="91" t="s">
        <v>130</v>
      </c>
      <c r="I77" s="92"/>
    </row>
    <row r="78" spans="2:9" x14ac:dyDescent="0.15">
      <c r="B78" s="29" t="s">
        <v>123</v>
      </c>
    </row>
  </sheetData>
  <sheetProtection algorithmName="SHA-512" hashValue="g5//Yaox6m6JHNvO6/wHHpkr3DD/+48v7gmUMRecdLaKkm86wkm+TfQgCg2evjikKkcmGHnjcFrmHcoOFJmfjg==" saltValue="R7Md3+JYJRD9Ec4z/C7a1A==" spinCount="100000" sheet="1" objects="1" scenarios="1"/>
  <phoneticPr fontId="1"/>
  <pageMargins left="0.70866141732283472" right="0.11811023622047245" top="0.74803149606299213" bottom="0.74803149606299213" header="0.31496062992125984" footer="0.31496062992125984"/>
  <pageSetup paperSize="9" scale="56" fitToHeight="2"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8</vt:i4>
      </vt:variant>
    </vt:vector>
  </HeadingPairs>
  <TitlesOfParts>
    <vt:vector size="13" baseType="lpstr">
      <vt:lpstr>説明 </vt:lpstr>
      <vt:lpstr>コジェネ+吸収式冷凍機(リファレンス)_記入例</vt:lpstr>
      <vt:lpstr>コジェネ+吸収式冷凍機(リファレンス)_記入用</vt:lpstr>
      <vt:lpstr>コジェネ+吸収式冷凍機(BaU)_記入用</vt:lpstr>
      <vt:lpstr>燃料の排出係数(IPCC)</vt:lpstr>
      <vt:lpstr>'コジェネ+吸収式冷凍機(BaU)_記入用'!Print_Area</vt:lpstr>
      <vt:lpstr>'コジェネ+吸収式冷凍機(リファレンス)_記入用'!Print_Area</vt:lpstr>
      <vt:lpstr>'コジェネ+吸収式冷凍機(リファレンス)_記入例'!Print_Area</vt:lpstr>
      <vt:lpstr>'説明 '!Print_Area</vt:lpstr>
      <vt:lpstr>'燃料の排出係数(IPCC)'!Print_Area</vt:lpstr>
      <vt:lpstr>'コジェネ+吸収式冷凍機(BaU)_記入用'!Print_Titles</vt:lpstr>
      <vt:lpstr>'コジェネ+吸収式冷凍機(リファレンス)_記入用'!Print_Titles</vt:lpstr>
      <vt:lpstr>'コジェネ+吸収式冷凍機(リファレンス)_記入例'!Print_Titles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2022-04-05T02:27:16Z</dcterms:created>
  <dcterms:modified xsi:type="dcterms:W3CDTF">2026-04-08T01:50:46Z</dcterms:modified>
</cp:coreProperties>
</file>