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cjp.sharepoint.com/sites/mp/Shared Documents/H31年度採択/01 案件公募/02 公募要領/10 CO2排出削減量計算シート/準備中/"/>
    </mc:Choice>
  </mc:AlternateContent>
  <xr:revisionPtr revIDLastSave="132" documentId="8_{728ED40D-7380-470D-93B6-A6CF22EB05AC}" xr6:coauthVersionLast="36" xr6:coauthVersionMax="36" xr10:uidLastSave="{A77BC23F-AE36-4375-BFAF-0A371E9F21C6}"/>
  <bookViews>
    <workbookView xWindow="0" yWindow="0" windowWidth="23040" windowHeight="8964" xr2:uid="{00000000-000D-0000-FFFF-FFFF00000000}"/>
  </bookViews>
  <sheets>
    <sheet name="温水ボイラーCO2＆負荷 記入例 " sheetId="10" r:id="rId1"/>
    <sheet name="温水ボイラーCO2＆負荷 記入用" sheetId="11" r:id="rId2"/>
  </sheets>
  <definedNames>
    <definedName name="_xlnm.Print_Area" localSheetId="1">'温水ボイラーCO2＆負荷 記入用'!$A$1:$P$79</definedName>
    <definedName name="_xlnm.Print_Area" localSheetId="0">'温水ボイラーCO2＆負荷 記入例 '!$A$1:$P$79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8" i="11" l="1"/>
  <c r="N76" i="11"/>
  <c r="M76" i="11"/>
  <c r="L76" i="11"/>
  <c r="K76" i="11"/>
  <c r="J76" i="11"/>
  <c r="I76" i="11"/>
  <c r="H76" i="11"/>
  <c r="G76" i="11"/>
  <c r="F76" i="11"/>
  <c r="E76" i="11"/>
  <c r="D76" i="11"/>
  <c r="C76" i="11"/>
  <c r="D76" i="10"/>
  <c r="E76" i="10"/>
  <c r="F76" i="10"/>
  <c r="G76" i="10"/>
  <c r="H76" i="10"/>
  <c r="I76" i="10"/>
  <c r="J76" i="10"/>
  <c r="K76" i="10"/>
  <c r="L76" i="10"/>
  <c r="M76" i="10"/>
  <c r="N76" i="10"/>
  <c r="C76" i="10"/>
  <c r="O64" i="11"/>
  <c r="O62" i="11"/>
  <c r="O61" i="11"/>
  <c r="O56" i="11"/>
  <c r="O54" i="11"/>
  <c r="O53" i="11" s="1"/>
  <c r="O46" i="11" s="1"/>
  <c r="O62" i="10"/>
  <c r="O61" i="10" s="1"/>
  <c r="O54" i="10"/>
  <c r="O53" i="10"/>
  <c r="O46" i="10" l="1"/>
  <c r="G63" i="11"/>
  <c r="G55" i="11"/>
  <c r="M30" i="11"/>
  <c r="E30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O56" i="10"/>
  <c r="F30" i="10"/>
  <c r="J30" i="10"/>
  <c r="N30" i="10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15" i="10"/>
  <c r="C42" i="10" s="1"/>
  <c r="C18" i="10"/>
  <c r="C41" i="10" s="1"/>
  <c r="F30" i="11" l="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C29" i="10"/>
  <c r="C30" i="10"/>
  <c r="M30" i="10"/>
  <c r="I30" i="10"/>
  <c r="K42" i="10"/>
  <c r="G42" i="10"/>
  <c r="E30" i="10"/>
  <c r="L30" i="10"/>
  <c r="H30" i="10"/>
  <c r="D30" i="10"/>
  <c r="O42" i="11" l="1"/>
  <c r="O30" i="1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41" i="11"/>
  <c r="O76" i="11" l="1"/>
  <c r="G63" i="10" l="1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O41" i="10" s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42" i="10"/>
  <c r="O64" i="10" s="1"/>
  <c r="O29" i="10" l="1"/>
  <c r="O76" i="10" l="1"/>
  <c r="O78" i="10" s="1"/>
</calcChain>
</file>

<file path=xl/sharedStrings.xml><?xml version="1.0" encoding="utf-8"?>
<sst xmlns="http://schemas.openxmlformats.org/spreadsheetml/2006/main" count="370" uniqueCount="132">
  <si>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</si>
  <si>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</si>
  <si>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</si>
  <si>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</si>
  <si>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</si>
  <si>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</si>
  <si>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</si>
  <si>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</si>
  <si>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</si>
  <si>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</si>
  <si>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</si>
  <si>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</si>
  <si>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</si>
  <si>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</si>
  <si>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</si>
  <si>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</si>
  <si>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</si>
  <si>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</si>
  <si>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</si>
  <si>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</si>
  <si>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</si>
  <si>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</si>
  <si>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</si>
  <si>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</si>
  <si>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</si>
  <si>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</si>
  <si>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</si>
  <si>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</si>
  <si>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</si>
  <si>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</si>
  <si>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</si>
  <si>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</si>
  <si>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</si>
  <si>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</si>
  <si>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</si>
  <si>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</si>
  <si>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</si>
  <si>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</si>
  <si>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</si>
  <si>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</si>
  <si>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</si>
  <si>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</si>
  <si>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</si>
  <si>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</si>
  <si>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</si>
  <si>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</si>
  <si>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</si>
  <si>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</si>
  <si>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</si>
  <si>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</si>
  <si>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</si>
  <si>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</si>
  <si>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</si>
  <si>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</si>
  <si>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</si>
  <si>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</si>
  <si>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</si>
  <si>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</si>
  <si>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</si>
  <si>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</si>
  <si>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</si>
  <si>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</si>
  <si>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</si>
  <si>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</si>
  <si>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</si>
  <si>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</si>
  <si>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</si>
  <si>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</si>
  <si>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</si>
  <si>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</si>
  <si>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</si>
  <si>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</si>
  <si>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</si>
  <si>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</si>
  <si>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</si>
  <si>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</si>
  <si>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</si>
  <si>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</si>
  <si>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</si>
  <si>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</si>
  <si>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</si>
  <si>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</si>
  <si>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</si>
  <si>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</si>
  <si>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</si>
  <si>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</si>
  <si>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</si>
  <si>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</si>
  <si>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</si>
  <si>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</si>
  <si>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</si>
  <si>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</si>
  <si>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</si>
  <si>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</si>
  <si>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</si>
  <si>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</si>
  <si>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</si>
  <si>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</si>
  <si>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</si>
  <si>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</si>
  <si>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</si>
  <si>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</si>
  <si>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</si>
  <si>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</si>
  <si>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</si>
  <si>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</si>
  <si>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</si>
  <si>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</si>
  <si>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</si>
  <si>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</si>
  <si>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</si>
  <si>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</si>
  <si>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</si>
  <si>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</si>
  <si>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出典</t>
    <rPh sb="0" eb="2">
      <t>シュッテン</t>
    </rPh>
    <phoneticPr fontId="1"/>
  </si>
  <si>
    <t>2019-2021JCM設備補助CO2排出削減量計算（温水ボイラー）</t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</si>
  <si>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</si>
  <si>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</si>
  <si>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</si>
  <si>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</si>
  <si>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</si>
  <si>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</si>
  <si>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</si>
  <si>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</si>
  <si>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</si>
  <si>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</si>
  <si>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2019-2021JCM設備補助CO2排出削減量計算（温水ボイラー）※記入例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</si>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</sst>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Fill="1" applyBorder="1">
      <alignment vertical="center"/>
    </xf>
    <xf numFmtId="0" fontId="0" fillId="0" borderId="0" xfId="0" applyFill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Fill="1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2" fillId="0" borderId="0" xfId="1" applyBorder="1">
      <alignment vertical="center"/>
    </xf>
    <xf numFmtId="179" fontId="3" fillId="0" borderId="9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10" xfId="1" applyNumberFormat="1" applyFont="1" applyFill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/>
    </xf>
    <xf numFmtId="177" fontId="0" fillId="0" borderId="3" xfId="0" applyNumberForma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5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 applyAlignme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6" fillId="0" borderId="0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1" applyFont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tabSelected="1" view="pageBreakPreview" topLeftCell="A56" zoomScale="85" zoomScaleNormal="85" zoomScaleSheetLayoutView="85" workbookViewId="0">
      <selection activeCell="D87" sqref="D87"/>
    </sheetView>
  </sheetViews>
  <sheetFormatPr defaultRowHeight="13.95" customHeight="1" x14ac:dyDescent="0.2"/>
  <cols>
    <col min="1" max="1" width="2" style="4" customWidth="1"/>
    <col min="2" max="2" width="25.6640625" style="4" customWidth="1"/>
    <col min="3" max="14" width="9.77734375" style="4" customWidth="1"/>
    <col min="15" max="15" width="14" style="4" customWidth="1"/>
    <col min="16" max="16" width="12" style="4" bestFit="1" customWidth="1"/>
    <col min="17" max="257" width="9" style="4"/>
    <col min="258" max="258" width="27.33203125" style="4" customWidth="1"/>
    <col min="259" max="260" width="8.88671875" style="4" customWidth="1"/>
    <col min="261" max="270" width="9.44140625" style="4" bestFit="1" customWidth="1"/>
    <col min="271" max="271" width="17.44140625" style="4" customWidth="1"/>
    <col min="272" max="513" width="9" style="4"/>
    <col min="514" max="514" width="27.33203125" style="4" customWidth="1"/>
    <col min="515" max="516" width="8.88671875" style="4" customWidth="1"/>
    <col min="517" max="526" width="9.44140625" style="4" bestFit="1" customWidth="1"/>
    <col min="527" max="527" width="17.44140625" style="4" customWidth="1"/>
    <col min="528" max="769" width="9" style="4"/>
    <col min="770" max="770" width="27.33203125" style="4" customWidth="1"/>
    <col min="771" max="772" width="8.88671875" style="4" customWidth="1"/>
    <col min="773" max="782" width="9.44140625" style="4" bestFit="1" customWidth="1"/>
    <col min="783" max="783" width="17.44140625" style="4" customWidth="1"/>
    <col min="784" max="1025" width="9" style="4"/>
    <col min="1026" max="1026" width="27.33203125" style="4" customWidth="1"/>
    <col min="1027" max="1028" width="8.88671875" style="4" customWidth="1"/>
    <col min="1029" max="1038" width="9.44140625" style="4" bestFit="1" customWidth="1"/>
    <col min="1039" max="1039" width="17.44140625" style="4" customWidth="1"/>
    <col min="1040" max="1281" width="9" style="4"/>
    <col min="1282" max="1282" width="27.33203125" style="4" customWidth="1"/>
    <col min="1283" max="1284" width="8.88671875" style="4" customWidth="1"/>
    <col min="1285" max="1294" width="9.44140625" style="4" bestFit="1" customWidth="1"/>
    <col min="1295" max="1295" width="17.44140625" style="4" customWidth="1"/>
    <col min="1296" max="1537" width="9" style="4"/>
    <col min="1538" max="1538" width="27.33203125" style="4" customWidth="1"/>
    <col min="1539" max="1540" width="8.88671875" style="4" customWidth="1"/>
    <col min="1541" max="1550" width="9.44140625" style="4" bestFit="1" customWidth="1"/>
    <col min="1551" max="1551" width="17.44140625" style="4" customWidth="1"/>
    <col min="1552" max="1793" width="9" style="4"/>
    <col min="1794" max="1794" width="27.33203125" style="4" customWidth="1"/>
    <col min="1795" max="1796" width="8.88671875" style="4" customWidth="1"/>
    <col min="1797" max="1806" width="9.44140625" style="4" bestFit="1" customWidth="1"/>
    <col min="1807" max="1807" width="17.44140625" style="4" customWidth="1"/>
    <col min="1808" max="2049" width="9" style="4"/>
    <col min="2050" max="2050" width="27.33203125" style="4" customWidth="1"/>
    <col min="2051" max="2052" width="8.88671875" style="4" customWidth="1"/>
    <col min="2053" max="2062" width="9.44140625" style="4" bestFit="1" customWidth="1"/>
    <col min="2063" max="2063" width="17.44140625" style="4" customWidth="1"/>
    <col min="2064" max="2305" width="9" style="4"/>
    <col min="2306" max="2306" width="27.33203125" style="4" customWidth="1"/>
    <col min="2307" max="2308" width="8.88671875" style="4" customWidth="1"/>
    <col min="2309" max="2318" width="9.44140625" style="4" bestFit="1" customWidth="1"/>
    <col min="2319" max="2319" width="17.44140625" style="4" customWidth="1"/>
    <col min="2320" max="2561" width="9" style="4"/>
    <col min="2562" max="2562" width="27.33203125" style="4" customWidth="1"/>
    <col min="2563" max="2564" width="8.88671875" style="4" customWidth="1"/>
    <col min="2565" max="2574" width="9.44140625" style="4" bestFit="1" customWidth="1"/>
    <col min="2575" max="2575" width="17.44140625" style="4" customWidth="1"/>
    <col min="2576" max="2817" width="9" style="4"/>
    <col min="2818" max="2818" width="27.33203125" style="4" customWidth="1"/>
    <col min="2819" max="2820" width="8.88671875" style="4" customWidth="1"/>
    <col min="2821" max="2830" width="9.44140625" style="4" bestFit="1" customWidth="1"/>
    <col min="2831" max="2831" width="17.44140625" style="4" customWidth="1"/>
    <col min="2832" max="3073" width="9" style="4"/>
    <col min="3074" max="3074" width="27.33203125" style="4" customWidth="1"/>
    <col min="3075" max="3076" width="8.88671875" style="4" customWidth="1"/>
    <col min="3077" max="3086" width="9.44140625" style="4" bestFit="1" customWidth="1"/>
    <col min="3087" max="3087" width="17.44140625" style="4" customWidth="1"/>
    <col min="3088" max="3329" width="9" style="4"/>
    <col min="3330" max="3330" width="27.33203125" style="4" customWidth="1"/>
    <col min="3331" max="3332" width="8.88671875" style="4" customWidth="1"/>
    <col min="3333" max="3342" width="9.44140625" style="4" bestFit="1" customWidth="1"/>
    <col min="3343" max="3343" width="17.44140625" style="4" customWidth="1"/>
    <col min="3344" max="3585" width="9" style="4"/>
    <col min="3586" max="3586" width="27.33203125" style="4" customWidth="1"/>
    <col min="3587" max="3588" width="8.88671875" style="4" customWidth="1"/>
    <col min="3589" max="3598" width="9.44140625" style="4" bestFit="1" customWidth="1"/>
    <col min="3599" max="3599" width="17.44140625" style="4" customWidth="1"/>
    <col min="3600" max="3841" width="9" style="4"/>
    <col min="3842" max="3842" width="27.33203125" style="4" customWidth="1"/>
    <col min="3843" max="3844" width="8.88671875" style="4" customWidth="1"/>
    <col min="3845" max="3854" width="9.44140625" style="4" bestFit="1" customWidth="1"/>
    <col min="3855" max="3855" width="17.44140625" style="4" customWidth="1"/>
    <col min="3856" max="4097" width="9" style="4"/>
    <col min="4098" max="4098" width="27.33203125" style="4" customWidth="1"/>
    <col min="4099" max="4100" width="8.88671875" style="4" customWidth="1"/>
    <col min="4101" max="4110" width="9.44140625" style="4" bestFit="1" customWidth="1"/>
    <col min="4111" max="4111" width="17.44140625" style="4" customWidth="1"/>
    <col min="4112" max="4353" width="9" style="4"/>
    <col min="4354" max="4354" width="27.33203125" style="4" customWidth="1"/>
    <col min="4355" max="4356" width="8.88671875" style="4" customWidth="1"/>
    <col min="4357" max="4366" width="9.44140625" style="4" bestFit="1" customWidth="1"/>
    <col min="4367" max="4367" width="17.44140625" style="4" customWidth="1"/>
    <col min="4368" max="4609" width="9" style="4"/>
    <col min="4610" max="4610" width="27.33203125" style="4" customWidth="1"/>
    <col min="4611" max="4612" width="8.88671875" style="4" customWidth="1"/>
    <col min="4613" max="4622" width="9.44140625" style="4" bestFit="1" customWidth="1"/>
    <col min="4623" max="4623" width="17.44140625" style="4" customWidth="1"/>
    <col min="4624" max="4865" width="9" style="4"/>
    <col min="4866" max="4866" width="27.33203125" style="4" customWidth="1"/>
    <col min="4867" max="4868" width="8.88671875" style="4" customWidth="1"/>
    <col min="4869" max="4878" width="9.44140625" style="4" bestFit="1" customWidth="1"/>
    <col min="4879" max="4879" width="17.44140625" style="4" customWidth="1"/>
    <col min="4880" max="5121" width="9" style="4"/>
    <col min="5122" max="5122" width="27.33203125" style="4" customWidth="1"/>
    <col min="5123" max="5124" width="8.88671875" style="4" customWidth="1"/>
    <col min="5125" max="5134" width="9.44140625" style="4" bestFit="1" customWidth="1"/>
    <col min="5135" max="5135" width="17.44140625" style="4" customWidth="1"/>
    <col min="5136" max="5377" width="9" style="4"/>
    <col min="5378" max="5378" width="27.33203125" style="4" customWidth="1"/>
    <col min="5379" max="5380" width="8.88671875" style="4" customWidth="1"/>
    <col min="5381" max="5390" width="9.44140625" style="4" bestFit="1" customWidth="1"/>
    <col min="5391" max="5391" width="17.44140625" style="4" customWidth="1"/>
    <col min="5392" max="5633" width="9" style="4"/>
    <col min="5634" max="5634" width="27.33203125" style="4" customWidth="1"/>
    <col min="5635" max="5636" width="8.88671875" style="4" customWidth="1"/>
    <col min="5637" max="5646" width="9.44140625" style="4" bestFit="1" customWidth="1"/>
    <col min="5647" max="5647" width="17.44140625" style="4" customWidth="1"/>
    <col min="5648" max="5889" width="9" style="4"/>
    <col min="5890" max="5890" width="27.33203125" style="4" customWidth="1"/>
    <col min="5891" max="5892" width="8.88671875" style="4" customWidth="1"/>
    <col min="5893" max="5902" width="9.44140625" style="4" bestFit="1" customWidth="1"/>
    <col min="5903" max="5903" width="17.44140625" style="4" customWidth="1"/>
    <col min="5904" max="6145" width="9" style="4"/>
    <col min="6146" max="6146" width="27.33203125" style="4" customWidth="1"/>
    <col min="6147" max="6148" width="8.88671875" style="4" customWidth="1"/>
    <col min="6149" max="6158" width="9.44140625" style="4" bestFit="1" customWidth="1"/>
    <col min="6159" max="6159" width="17.44140625" style="4" customWidth="1"/>
    <col min="6160" max="6401" width="9" style="4"/>
    <col min="6402" max="6402" width="27.33203125" style="4" customWidth="1"/>
    <col min="6403" max="6404" width="8.88671875" style="4" customWidth="1"/>
    <col min="6405" max="6414" width="9.44140625" style="4" bestFit="1" customWidth="1"/>
    <col min="6415" max="6415" width="17.44140625" style="4" customWidth="1"/>
    <col min="6416" max="6657" width="9" style="4"/>
    <col min="6658" max="6658" width="27.33203125" style="4" customWidth="1"/>
    <col min="6659" max="6660" width="8.88671875" style="4" customWidth="1"/>
    <col min="6661" max="6670" width="9.44140625" style="4" bestFit="1" customWidth="1"/>
    <col min="6671" max="6671" width="17.44140625" style="4" customWidth="1"/>
    <col min="6672" max="6913" width="9" style="4"/>
    <col min="6914" max="6914" width="27.33203125" style="4" customWidth="1"/>
    <col min="6915" max="6916" width="8.88671875" style="4" customWidth="1"/>
    <col min="6917" max="6926" width="9.44140625" style="4" bestFit="1" customWidth="1"/>
    <col min="6927" max="6927" width="17.44140625" style="4" customWidth="1"/>
    <col min="6928" max="7169" width="9" style="4"/>
    <col min="7170" max="7170" width="27.33203125" style="4" customWidth="1"/>
    <col min="7171" max="7172" width="8.88671875" style="4" customWidth="1"/>
    <col min="7173" max="7182" width="9.44140625" style="4" bestFit="1" customWidth="1"/>
    <col min="7183" max="7183" width="17.44140625" style="4" customWidth="1"/>
    <col min="7184" max="7425" width="9" style="4"/>
    <col min="7426" max="7426" width="27.33203125" style="4" customWidth="1"/>
    <col min="7427" max="7428" width="8.88671875" style="4" customWidth="1"/>
    <col min="7429" max="7438" width="9.44140625" style="4" bestFit="1" customWidth="1"/>
    <col min="7439" max="7439" width="17.44140625" style="4" customWidth="1"/>
    <col min="7440" max="7681" width="9" style="4"/>
    <col min="7682" max="7682" width="27.33203125" style="4" customWidth="1"/>
    <col min="7683" max="7684" width="8.88671875" style="4" customWidth="1"/>
    <col min="7685" max="7694" width="9.44140625" style="4" bestFit="1" customWidth="1"/>
    <col min="7695" max="7695" width="17.44140625" style="4" customWidth="1"/>
    <col min="7696" max="7937" width="9" style="4"/>
    <col min="7938" max="7938" width="27.33203125" style="4" customWidth="1"/>
    <col min="7939" max="7940" width="8.88671875" style="4" customWidth="1"/>
    <col min="7941" max="7950" width="9.44140625" style="4" bestFit="1" customWidth="1"/>
    <col min="7951" max="7951" width="17.44140625" style="4" customWidth="1"/>
    <col min="7952" max="8193" width="9" style="4"/>
    <col min="8194" max="8194" width="27.33203125" style="4" customWidth="1"/>
    <col min="8195" max="8196" width="8.88671875" style="4" customWidth="1"/>
    <col min="8197" max="8206" width="9.44140625" style="4" bestFit="1" customWidth="1"/>
    <col min="8207" max="8207" width="17.44140625" style="4" customWidth="1"/>
    <col min="8208" max="8449" width="9" style="4"/>
    <col min="8450" max="8450" width="27.33203125" style="4" customWidth="1"/>
    <col min="8451" max="8452" width="8.88671875" style="4" customWidth="1"/>
    <col min="8453" max="8462" width="9.44140625" style="4" bestFit="1" customWidth="1"/>
    <col min="8463" max="8463" width="17.44140625" style="4" customWidth="1"/>
    <col min="8464" max="8705" width="9" style="4"/>
    <col min="8706" max="8706" width="27.33203125" style="4" customWidth="1"/>
    <col min="8707" max="8708" width="8.88671875" style="4" customWidth="1"/>
    <col min="8709" max="8718" width="9.44140625" style="4" bestFit="1" customWidth="1"/>
    <col min="8719" max="8719" width="17.44140625" style="4" customWidth="1"/>
    <col min="8720" max="8961" width="9" style="4"/>
    <col min="8962" max="8962" width="27.33203125" style="4" customWidth="1"/>
    <col min="8963" max="8964" width="8.88671875" style="4" customWidth="1"/>
    <col min="8965" max="8974" width="9.44140625" style="4" bestFit="1" customWidth="1"/>
    <col min="8975" max="8975" width="17.44140625" style="4" customWidth="1"/>
    <col min="8976" max="9217" width="9" style="4"/>
    <col min="9218" max="9218" width="27.33203125" style="4" customWidth="1"/>
    <col min="9219" max="9220" width="8.88671875" style="4" customWidth="1"/>
    <col min="9221" max="9230" width="9.44140625" style="4" bestFit="1" customWidth="1"/>
    <col min="9231" max="9231" width="17.44140625" style="4" customWidth="1"/>
    <col min="9232" max="9473" width="9" style="4"/>
    <col min="9474" max="9474" width="27.33203125" style="4" customWidth="1"/>
    <col min="9475" max="9476" width="8.88671875" style="4" customWidth="1"/>
    <col min="9477" max="9486" width="9.44140625" style="4" bestFit="1" customWidth="1"/>
    <col min="9487" max="9487" width="17.44140625" style="4" customWidth="1"/>
    <col min="9488" max="9729" width="9" style="4"/>
    <col min="9730" max="9730" width="27.33203125" style="4" customWidth="1"/>
    <col min="9731" max="9732" width="8.88671875" style="4" customWidth="1"/>
    <col min="9733" max="9742" width="9.44140625" style="4" bestFit="1" customWidth="1"/>
    <col min="9743" max="9743" width="17.44140625" style="4" customWidth="1"/>
    <col min="9744" max="9985" width="9" style="4"/>
    <col min="9986" max="9986" width="27.33203125" style="4" customWidth="1"/>
    <col min="9987" max="9988" width="8.88671875" style="4" customWidth="1"/>
    <col min="9989" max="9998" width="9.44140625" style="4" bestFit="1" customWidth="1"/>
    <col min="9999" max="9999" width="17.44140625" style="4" customWidth="1"/>
    <col min="10000" max="10241" width="9" style="4"/>
    <col min="10242" max="10242" width="27.33203125" style="4" customWidth="1"/>
    <col min="10243" max="10244" width="8.88671875" style="4" customWidth="1"/>
    <col min="10245" max="10254" width="9.44140625" style="4" bestFit="1" customWidth="1"/>
    <col min="10255" max="10255" width="17.44140625" style="4" customWidth="1"/>
    <col min="10256" max="10497" width="9" style="4"/>
    <col min="10498" max="10498" width="27.33203125" style="4" customWidth="1"/>
    <col min="10499" max="10500" width="8.88671875" style="4" customWidth="1"/>
    <col min="10501" max="10510" width="9.44140625" style="4" bestFit="1" customWidth="1"/>
    <col min="10511" max="10511" width="17.44140625" style="4" customWidth="1"/>
    <col min="10512" max="10753" width="9" style="4"/>
    <col min="10754" max="10754" width="27.33203125" style="4" customWidth="1"/>
    <col min="10755" max="10756" width="8.88671875" style="4" customWidth="1"/>
    <col min="10757" max="10766" width="9.44140625" style="4" bestFit="1" customWidth="1"/>
    <col min="10767" max="10767" width="17.44140625" style="4" customWidth="1"/>
    <col min="10768" max="11009" width="9" style="4"/>
    <col min="11010" max="11010" width="27.33203125" style="4" customWidth="1"/>
    <col min="11011" max="11012" width="8.88671875" style="4" customWidth="1"/>
    <col min="11013" max="11022" width="9.44140625" style="4" bestFit="1" customWidth="1"/>
    <col min="11023" max="11023" width="17.44140625" style="4" customWidth="1"/>
    <col min="11024" max="11265" width="9" style="4"/>
    <col min="11266" max="11266" width="27.33203125" style="4" customWidth="1"/>
    <col min="11267" max="11268" width="8.88671875" style="4" customWidth="1"/>
    <col min="11269" max="11278" width="9.44140625" style="4" bestFit="1" customWidth="1"/>
    <col min="11279" max="11279" width="17.44140625" style="4" customWidth="1"/>
    <col min="11280" max="11521" width="9" style="4"/>
    <col min="11522" max="11522" width="27.33203125" style="4" customWidth="1"/>
    <col min="11523" max="11524" width="8.88671875" style="4" customWidth="1"/>
    <col min="11525" max="11534" width="9.44140625" style="4" bestFit="1" customWidth="1"/>
    <col min="11535" max="11535" width="17.44140625" style="4" customWidth="1"/>
    <col min="11536" max="11777" width="9" style="4"/>
    <col min="11778" max="11778" width="27.33203125" style="4" customWidth="1"/>
    <col min="11779" max="11780" width="8.88671875" style="4" customWidth="1"/>
    <col min="11781" max="11790" width="9.44140625" style="4" bestFit="1" customWidth="1"/>
    <col min="11791" max="11791" width="17.44140625" style="4" customWidth="1"/>
    <col min="11792" max="12033" width="9" style="4"/>
    <col min="12034" max="12034" width="27.33203125" style="4" customWidth="1"/>
    <col min="12035" max="12036" width="8.88671875" style="4" customWidth="1"/>
    <col min="12037" max="12046" width="9.44140625" style="4" bestFit="1" customWidth="1"/>
    <col min="12047" max="12047" width="17.44140625" style="4" customWidth="1"/>
    <col min="12048" max="12289" width="9" style="4"/>
    <col min="12290" max="12290" width="27.33203125" style="4" customWidth="1"/>
    <col min="12291" max="12292" width="8.88671875" style="4" customWidth="1"/>
    <col min="12293" max="12302" width="9.44140625" style="4" bestFit="1" customWidth="1"/>
    <col min="12303" max="12303" width="17.44140625" style="4" customWidth="1"/>
    <col min="12304" max="12545" width="9" style="4"/>
    <col min="12546" max="12546" width="27.33203125" style="4" customWidth="1"/>
    <col min="12547" max="12548" width="8.88671875" style="4" customWidth="1"/>
    <col min="12549" max="12558" width="9.44140625" style="4" bestFit="1" customWidth="1"/>
    <col min="12559" max="12559" width="17.44140625" style="4" customWidth="1"/>
    <col min="12560" max="12801" width="9" style="4"/>
    <col min="12802" max="12802" width="27.33203125" style="4" customWidth="1"/>
    <col min="12803" max="12804" width="8.88671875" style="4" customWidth="1"/>
    <col min="12805" max="12814" width="9.44140625" style="4" bestFit="1" customWidth="1"/>
    <col min="12815" max="12815" width="17.44140625" style="4" customWidth="1"/>
    <col min="12816" max="13057" width="9" style="4"/>
    <col min="13058" max="13058" width="27.33203125" style="4" customWidth="1"/>
    <col min="13059" max="13060" width="8.88671875" style="4" customWidth="1"/>
    <col min="13061" max="13070" width="9.44140625" style="4" bestFit="1" customWidth="1"/>
    <col min="13071" max="13071" width="17.44140625" style="4" customWidth="1"/>
    <col min="13072" max="13313" width="9" style="4"/>
    <col min="13314" max="13314" width="27.33203125" style="4" customWidth="1"/>
    <col min="13315" max="13316" width="8.88671875" style="4" customWidth="1"/>
    <col min="13317" max="13326" width="9.44140625" style="4" bestFit="1" customWidth="1"/>
    <col min="13327" max="13327" width="17.44140625" style="4" customWidth="1"/>
    <col min="13328" max="13569" width="9" style="4"/>
    <col min="13570" max="13570" width="27.33203125" style="4" customWidth="1"/>
    <col min="13571" max="13572" width="8.88671875" style="4" customWidth="1"/>
    <col min="13573" max="13582" width="9.44140625" style="4" bestFit="1" customWidth="1"/>
    <col min="13583" max="13583" width="17.44140625" style="4" customWidth="1"/>
    <col min="13584" max="13825" width="9" style="4"/>
    <col min="13826" max="13826" width="27.33203125" style="4" customWidth="1"/>
    <col min="13827" max="13828" width="8.88671875" style="4" customWidth="1"/>
    <col min="13829" max="13838" width="9.44140625" style="4" bestFit="1" customWidth="1"/>
    <col min="13839" max="13839" width="17.44140625" style="4" customWidth="1"/>
    <col min="13840" max="14081" width="9" style="4"/>
    <col min="14082" max="14082" width="27.33203125" style="4" customWidth="1"/>
    <col min="14083" max="14084" width="8.88671875" style="4" customWidth="1"/>
    <col min="14085" max="14094" width="9.44140625" style="4" bestFit="1" customWidth="1"/>
    <col min="14095" max="14095" width="17.44140625" style="4" customWidth="1"/>
    <col min="14096" max="14337" width="9" style="4"/>
    <col min="14338" max="14338" width="27.33203125" style="4" customWidth="1"/>
    <col min="14339" max="14340" width="8.88671875" style="4" customWidth="1"/>
    <col min="14341" max="14350" width="9.44140625" style="4" bestFit="1" customWidth="1"/>
    <col min="14351" max="14351" width="17.44140625" style="4" customWidth="1"/>
    <col min="14352" max="14593" width="9" style="4"/>
    <col min="14594" max="14594" width="27.33203125" style="4" customWidth="1"/>
    <col min="14595" max="14596" width="8.88671875" style="4" customWidth="1"/>
    <col min="14597" max="14606" width="9.44140625" style="4" bestFit="1" customWidth="1"/>
    <col min="14607" max="14607" width="17.44140625" style="4" customWidth="1"/>
    <col min="14608" max="14849" width="9" style="4"/>
    <col min="14850" max="14850" width="27.33203125" style="4" customWidth="1"/>
    <col min="14851" max="14852" width="8.88671875" style="4" customWidth="1"/>
    <col min="14853" max="14862" width="9.44140625" style="4" bestFit="1" customWidth="1"/>
    <col min="14863" max="14863" width="17.44140625" style="4" customWidth="1"/>
    <col min="14864" max="15105" width="9" style="4"/>
    <col min="15106" max="15106" width="27.33203125" style="4" customWidth="1"/>
    <col min="15107" max="15108" width="8.88671875" style="4" customWidth="1"/>
    <col min="15109" max="15118" width="9.44140625" style="4" bestFit="1" customWidth="1"/>
    <col min="15119" max="15119" width="17.44140625" style="4" customWidth="1"/>
    <col min="15120" max="15361" width="9" style="4"/>
    <col min="15362" max="15362" width="27.33203125" style="4" customWidth="1"/>
    <col min="15363" max="15364" width="8.88671875" style="4" customWidth="1"/>
    <col min="15365" max="15374" width="9.44140625" style="4" bestFit="1" customWidth="1"/>
    <col min="15375" max="15375" width="17.44140625" style="4" customWidth="1"/>
    <col min="15376" max="15617" width="9" style="4"/>
    <col min="15618" max="15618" width="27.33203125" style="4" customWidth="1"/>
    <col min="15619" max="15620" width="8.88671875" style="4" customWidth="1"/>
    <col min="15621" max="15630" width="9.44140625" style="4" bestFit="1" customWidth="1"/>
    <col min="15631" max="15631" width="17.44140625" style="4" customWidth="1"/>
    <col min="15632" max="15873" width="9" style="4"/>
    <col min="15874" max="15874" width="27.33203125" style="4" customWidth="1"/>
    <col min="15875" max="15876" width="8.88671875" style="4" customWidth="1"/>
    <col min="15877" max="15886" width="9.44140625" style="4" bestFit="1" customWidth="1"/>
    <col min="15887" max="15887" width="17.44140625" style="4" customWidth="1"/>
    <col min="15888" max="16129" width="9" style="4"/>
    <col min="16130" max="16130" width="27.33203125" style="4" customWidth="1"/>
    <col min="16131" max="16132" width="8.88671875" style="4" customWidth="1"/>
    <col min="16133" max="16142" width="9.44140625" style="4" bestFit="1" customWidth="1"/>
    <col min="16143" max="16143" width="17.44140625" style="4" customWidth="1"/>
    <col min="16144" max="16384" width="9" style="4"/>
  </cols>
  <sheetData>
    <row r="2" spans="2:15" ht="13.95" customHeight="1" x14ac:dyDescent="0.2">
      <c r="B2" s="83" t="s">
        <v>126</v>
      </c>
    </row>
    <row r="4" spans="2:15" ht="13.95" customHeight="1" x14ac:dyDescent="0.2">
      <c r="B4" s="5" t="s">
        <v>7</v>
      </c>
      <c r="C4" s="158" t="s">
        <v>90</v>
      </c>
      <c r="D4" s="158"/>
      <c r="E4" s="158"/>
      <c r="F4" s="158"/>
      <c r="G4" s="158"/>
      <c r="H4" s="158"/>
      <c r="I4" s="158"/>
      <c r="J4" s="158"/>
      <c r="K4" s="30"/>
    </row>
    <row r="5" spans="2:15" ht="13.95" customHeight="1" x14ac:dyDescent="0.2">
      <c r="B5" s="155" t="s">
        <v>8</v>
      </c>
      <c r="C5" s="5" t="s">
        <v>9</v>
      </c>
      <c r="D5" s="158"/>
      <c r="E5" s="159"/>
      <c r="F5" s="159"/>
      <c r="G5" s="159"/>
      <c r="H5" s="159"/>
      <c r="I5" s="159"/>
      <c r="J5" s="159"/>
      <c r="K5" s="80"/>
      <c r="O5" s="81"/>
    </row>
    <row r="6" spans="2:15" ht="13.95" customHeight="1" x14ac:dyDescent="0.2">
      <c r="B6" s="156"/>
      <c r="C6" s="5" t="s">
        <v>10</v>
      </c>
      <c r="D6" s="160" t="s">
        <v>124</v>
      </c>
      <c r="E6" s="161"/>
      <c r="F6" s="162"/>
      <c r="G6" s="6" t="s">
        <v>11</v>
      </c>
      <c r="H6" s="160" t="s">
        <v>125</v>
      </c>
      <c r="I6" s="161"/>
      <c r="J6" s="162"/>
      <c r="K6" s="82"/>
      <c r="L6" s="81"/>
      <c r="M6" s="81"/>
      <c r="N6" s="81"/>
      <c r="O6" s="81"/>
    </row>
    <row r="7" spans="2:15" ht="13.95" customHeight="1" x14ac:dyDescent="0.2">
      <c r="B7" s="157"/>
      <c r="C7" s="5" t="s">
        <v>94</v>
      </c>
      <c r="D7" s="67">
        <v>120</v>
      </c>
      <c r="E7" s="68" t="s">
        <v>95</v>
      </c>
      <c r="F7" s="61"/>
      <c r="G7" s="66"/>
      <c r="H7" s="69"/>
      <c r="I7" s="61"/>
      <c r="J7" s="62"/>
      <c r="K7" s="82"/>
      <c r="L7" s="81"/>
      <c r="M7" s="81"/>
      <c r="N7" s="87"/>
      <c r="O7" s="88" t="s">
        <v>116</v>
      </c>
    </row>
    <row r="8" spans="2:15" ht="13.95" customHeight="1" x14ac:dyDescent="0.2">
      <c r="B8" s="7" t="s">
        <v>32</v>
      </c>
      <c r="C8" s="152" t="s">
        <v>85</v>
      </c>
      <c r="D8" s="153"/>
      <c r="E8" s="153"/>
      <c r="F8" s="153"/>
      <c r="G8" s="153"/>
      <c r="H8" s="153"/>
      <c r="I8" s="153"/>
      <c r="J8" s="154"/>
      <c r="K8" s="82"/>
      <c r="L8" s="81"/>
      <c r="M8" s="81"/>
      <c r="N8" s="89"/>
      <c r="O8" s="90" t="s">
        <v>117</v>
      </c>
    </row>
    <row r="9" spans="2:15" ht="13.95" customHeight="1" x14ac:dyDescent="0.2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5" customHeight="1" x14ac:dyDescent="0.2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5" customHeight="1" x14ac:dyDescent="0.2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5" customHeight="1" x14ac:dyDescent="0.2">
      <c r="B12" s="32" t="s">
        <v>33</v>
      </c>
      <c r="C12" s="92">
        <v>15</v>
      </c>
      <c r="D12" s="92">
        <v>15</v>
      </c>
      <c r="E12" s="92">
        <v>16</v>
      </c>
      <c r="F12" s="92">
        <v>18</v>
      </c>
      <c r="G12" s="92">
        <v>22</v>
      </c>
      <c r="H12" s="92">
        <v>24</v>
      </c>
      <c r="I12" s="92">
        <v>26</v>
      </c>
      <c r="J12" s="92">
        <v>26</v>
      </c>
      <c r="K12" s="92">
        <v>25</v>
      </c>
      <c r="L12" s="92">
        <v>24</v>
      </c>
      <c r="M12" s="92">
        <v>20</v>
      </c>
      <c r="N12" s="92">
        <v>18</v>
      </c>
      <c r="O12" s="100" t="s">
        <v>97</v>
      </c>
    </row>
    <row r="13" spans="2:15" ht="13.95" customHeight="1" x14ac:dyDescent="0.2">
      <c r="B13" s="32" t="s">
        <v>87</v>
      </c>
      <c r="C13" s="92">
        <v>60</v>
      </c>
      <c r="D13" s="92">
        <v>60</v>
      </c>
      <c r="E13" s="92">
        <v>60</v>
      </c>
      <c r="F13" s="92">
        <v>60</v>
      </c>
      <c r="G13" s="92">
        <v>60</v>
      </c>
      <c r="H13" s="92">
        <v>60</v>
      </c>
      <c r="I13" s="92">
        <v>60</v>
      </c>
      <c r="J13" s="92">
        <v>60</v>
      </c>
      <c r="K13" s="92">
        <v>65</v>
      </c>
      <c r="L13" s="92">
        <v>65</v>
      </c>
      <c r="M13" s="92">
        <v>65</v>
      </c>
      <c r="N13" s="92">
        <v>65</v>
      </c>
      <c r="O13" s="100" t="s">
        <v>98</v>
      </c>
    </row>
    <row r="14" spans="2:15" ht="13.95" customHeight="1" x14ac:dyDescent="0.2">
      <c r="B14" s="32" t="s">
        <v>88</v>
      </c>
      <c r="C14" s="92">
        <v>100</v>
      </c>
      <c r="D14" s="92">
        <v>100</v>
      </c>
      <c r="E14" s="92">
        <v>100</v>
      </c>
      <c r="F14" s="92">
        <v>100</v>
      </c>
      <c r="G14" s="92">
        <v>100</v>
      </c>
      <c r="H14" s="92">
        <v>100</v>
      </c>
      <c r="I14" s="92">
        <v>100</v>
      </c>
      <c r="J14" s="92">
        <v>100</v>
      </c>
      <c r="K14" s="92">
        <v>100</v>
      </c>
      <c r="L14" s="92">
        <v>100</v>
      </c>
      <c r="M14" s="92">
        <v>100</v>
      </c>
      <c r="N14" s="92">
        <v>100</v>
      </c>
      <c r="O14" s="18"/>
    </row>
    <row r="15" spans="2:15" ht="13.95" customHeight="1" x14ac:dyDescent="0.2">
      <c r="B15" s="33" t="s">
        <v>89</v>
      </c>
      <c r="C15" s="93">
        <f>ROUND((4.19*C14*(C13-C12)*60/1000),0)</f>
        <v>1131</v>
      </c>
      <c r="D15" s="93">
        <f t="shared" ref="D15:N15" si="0">ROUND((4.19*D14*(D13-D12)*60/1000),0)</f>
        <v>1131</v>
      </c>
      <c r="E15" s="93">
        <f t="shared" si="0"/>
        <v>1106</v>
      </c>
      <c r="F15" s="93">
        <f t="shared" si="0"/>
        <v>1056</v>
      </c>
      <c r="G15" s="93">
        <f t="shared" si="0"/>
        <v>955</v>
      </c>
      <c r="H15" s="93">
        <f t="shared" si="0"/>
        <v>905</v>
      </c>
      <c r="I15" s="93">
        <f t="shared" si="0"/>
        <v>855</v>
      </c>
      <c r="J15" s="93">
        <f t="shared" si="0"/>
        <v>855</v>
      </c>
      <c r="K15" s="93">
        <f t="shared" si="0"/>
        <v>1006</v>
      </c>
      <c r="L15" s="93">
        <f t="shared" si="0"/>
        <v>1031</v>
      </c>
      <c r="M15" s="93">
        <f t="shared" si="0"/>
        <v>1131</v>
      </c>
      <c r="N15" s="93">
        <f t="shared" si="0"/>
        <v>1182</v>
      </c>
      <c r="O15" s="31"/>
    </row>
    <row r="16" spans="2:15" ht="13.95" customHeight="1" x14ac:dyDescent="0.2">
      <c r="B16" s="32" t="s">
        <v>34</v>
      </c>
      <c r="C16" s="92">
        <v>10</v>
      </c>
      <c r="D16" s="92">
        <v>10</v>
      </c>
      <c r="E16" s="92">
        <v>10</v>
      </c>
      <c r="F16" s="92">
        <v>10</v>
      </c>
      <c r="G16" s="92">
        <v>10</v>
      </c>
      <c r="H16" s="92">
        <v>10</v>
      </c>
      <c r="I16" s="92">
        <v>10</v>
      </c>
      <c r="J16" s="92">
        <v>10</v>
      </c>
      <c r="K16" s="92">
        <v>10</v>
      </c>
      <c r="L16" s="92">
        <v>10</v>
      </c>
      <c r="M16" s="92">
        <v>10</v>
      </c>
      <c r="N16" s="92">
        <v>10</v>
      </c>
      <c r="O16" s="94"/>
    </row>
    <row r="17" spans="2:18" ht="13.95" customHeight="1" x14ac:dyDescent="0.2">
      <c r="B17" s="32" t="s">
        <v>35</v>
      </c>
      <c r="C17" s="91">
        <v>24</v>
      </c>
      <c r="D17" s="91">
        <v>22</v>
      </c>
      <c r="E17" s="91">
        <v>26</v>
      </c>
      <c r="F17" s="91">
        <v>26</v>
      </c>
      <c r="G17" s="91">
        <v>25</v>
      </c>
      <c r="H17" s="91">
        <v>20</v>
      </c>
      <c r="I17" s="91">
        <v>26</v>
      </c>
      <c r="J17" s="91">
        <v>26</v>
      </c>
      <c r="K17" s="91">
        <v>26</v>
      </c>
      <c r="L17" s="91">
        <v>26</v>
      </c>
      <c r="M17" s="91">
        <v>26</v>
      </c>
      <c r="N17" s="91">
        <v>25</v>
      </c>
      <c r="O17" s="101" t="s">
        <v>99</v>
      </c>
    </row>
    <row r="18" spans="2:18" ht="13.95" customHeight="1" x14ac:dyDescent="0.2">
      <c r="B18" s="33" t="s">
        <v>36</v>
      </c>
      <c r="C18" s="93">
        <f>C15*C16*C17</f>
        <v>271440</v>
      </c>
      <c r="D18" s="93">
        <f t="shared" ref="D18:N18" si="1">D15*D16*D17</f>
        <v>248820</v>
      </c>
      <c r="E18" s="93">
        <f t="shared" si="1"/>
        <v>287560</v>
      </c>
      <c r="F18" s="93">
        <f t="shared" si="1"/>
        <v>274560</v>
      </c>
      <c r="G18" s="93">
        <f t="shared" si="1"/>
        <v>238750</v>
      </c>
      <c r="H18" s="93">
        <f t="shared" si="1"/>
        <v>181000</v>
      </c>
      <c r="I18" s="93">
        <f t="shared" si="1"/>
        <v>222300</v>
      </c>
      <c r="J18" s="93">
        <f t="shared" si="1"/>
        <v>222300</v>
      </c>
      <c r="K18" s="93">
        <f t="shared" si="1"/>
        <v>261560</v>
      </c>
      <c r="L18" s="93">
        <f t="shared" si="1"/>
        <v>268060</v>
      </c>
      <c r="M18" s="93">
        <f t="shared" si="1"/>
        <v>294060</v>
      </c>
      <c r="N18" s="93">
        <f t="shared" si="1"/>
        <v>295500</v>
      </c>
      <c r="O18" s="95">
        <f>SUM(C18:N18)</f>
        <v>3065910</v>
      </c>
    </row>
    <row r="19" spans="2:18" ht="13.95" customHeigh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5" customHeight="1" x14ac:dyDescent="0.2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5" customHeight="1" x14ac:dyDescent="0.2">
      <c r="B21" s="140" t="s">
        <v>37</v>
      </c>
      <c r="C21" s="144" t="s">
        <v>38</v>
      </c>
      <c r="D21" s="131"/>
      <c r="E21" s="145" t="s">
        <v>41</v>
      </c>
      <c r="F21" s="139"/>
      <c r="G21" s="131"/>
      <c r="H21" s="146"/>
      <c r="I21" s="147"/>
      <c r="J21" s="63"/>
      <c r="K21" s="64"/>
      <c r="L21" s="34"/>
      <c r="M21" s="34"/>
      <c r="N21" s="34"/>
      <c r="O21" s="34"/>
    </row>
    <row r="22" spans="2:18" ht="13.95" customHeight="1" x14ac:dyDescent="0.2">
      <c r="B22" s="141"/>
      <c r="C22" s="150" t="s">
        <v>42</v>
      </c>
      <c r="D22" s="151"/>
      <c r="E22" s="145" t="s">
        <v>53</v>
      </c>
      <c r="F22" s="139"/>
      <c r="G22" s="131"/>
      <c r="H22" s="50"/>
      <c r="I22" s="51"/>
      <c r="J22" s="52"/>
      <c r="K22" s="53"/>
      <c r="L22" s="34"/>
      <c r="M22" s="34"/>
      <c r="N22" s="34"/>
      <c r="O22" s="34"/>
    </row>
    <row r="23" spans="2:18" ht="13.95" customHeight="1" x14ac:dyDescent="0.2">
      <c r="B23" s="142"/>
      <c r="C23" s="144" t="s">
        <v>92</v>
      </c>
      <c r="D23" s="131"/>
      <c r="E23" s="92">
        <v>500</v>
      </c>
      <c r="F23" s="35" t="s">
        <v>93</v>
      </c>
      <c r="G23" s="35"/>
      <c r="H23" s="56" t="s">
        <v>45</v>
      </c>
      <c r="I23" s="57"/>
      <c r="J23" s="130" t="s">
        <v>48</v>
      </c>
      <c r="K23" s="131"/>
    </row>
    <row r="24" spans="2:18" ht="13.95" customHeight="1" x14ac:dyDescent="0.2">
      <c r="B24" s="142"/>
      <c r="C24" s="132" t="s">
        <v>39</v>
      </c>
      <c r="D24" s="133"/>
      <c r="E24" s="91">
        <v>90</v>
      </c>
      <c r="F24" s="36" t="s">
        <v>40</v>
      </c>
      <c r="G24" s="36"/>
      <c r="H24" s="123" t="s">
        <v>46</v>
      </c>
      <c r="I24" s="124"/>
      <c r="J24" s="134">
        <v>2061</v>
      </c>
      <c r="K24" s="135"/>
      <c r="L24" s="65" t="s">
        <v>47</v>
      </c>
      <c r="M24" s="122" t="s">
        <v>127</v>
      </c>
      <c r="N24" s="122"/>
    </row>
    <row r="25" spans="2:18" ht="13.95" customHeight="1" x14ac:dyDescent="0.2">
      <c r="B25" s="143"/>
      <c r="C25" s="123" t="s">
        <v>43</v>
      </c>
      <c r="D25" s="124"/>
      <c r="E25" s="97">
        <v>5</v>
      </c>
      <c r="F25" s="4" t="s">
        <v>44</v>
      </c>
      <c r="H25" s="123" t="s">
        <v>114</v>
      </c>
      <c r="I25" s="124"/>
      <c r="J25" s="130" t="s">
        <v>51</v>
      </c>
      <c r="K25" s="136"/>
      <c r="L25" s="137"/>
      <c r="M25" s="137"/>
      <c r="N25" s="124"/>
    </row>
    <row r="26" spans="2:18" ht="13.95" customHeight="1" x14ac:dyDescent="0.2">
      <c r="B26" s="43"/>
      <c r="C26" s="123" t="s">
        <v>52</v>
      </c>
      <c r="D26" s="124"/>
      <c r="E26" s="98">
        <v>3</v>
      </c>
      <c r="F26" s="24"/>
      <c r="G26" s="37"/>
      <c r="H26" s="44"/>
      <c r="I26" s="45"/>
      <c r="J26" s="46"/>
      <c r="K26" s="47"/>
    </row>
    <row r="27" spans="2:18" ht="13.95" customHeight="1" x14ac:dyDescent="0.2">
      <c r="B27" s="25"/>
      <c r="C27" s="125"/>
      <c r="D27" s="126"/>
      <c r="E27" s="39"/>
      <c r="F27" s="25"/>
      <c r="G27" s="127"/>
      <c r="H27" s="128"/>
      <c r="I27" s="40"/>
      <c r="J27" s="127"/>
      <c r="K27" s="129"/>
      <c r="L27" s="26"/>
      <c r="M27" s="18"/>
      <c r="N27" s="18"/>
    </row>
    <row r="28" spans="2:18" ht="13.95" customHeight="1" x14ac:dyDescent="0.2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5" customHeight="1" x14ac:dyDescent="0.2">
      <c r="B29" s="19" t="s">
        <v>50</v>
      </c>
      <c r="C29" s="93">
        <f>ROUND((C18/($E$24/100*$J$24/1000)),0)</f>
        <v>146337</v>
      </c>
      <c r="D29" s="93">
        <f t="shared" ref="D29:N29" si="2">ROUND((D18/($E$24/100*$J$24/1000)),0)</f>
        <v>134142</v>
      </c>
      <c r="E29" s="93">
        <f t="shared" si="2"/>
        <v>155027</v>
      </c>
      <c r="F29" s="93">
        <f t="shared" si="2"/>
        <v>148019</v>
      </c>
      <c r="G29" s="93">
        <f t="shared" si="2"/>
        <v>128713</v>
      </c>
      <c r="H29" s="93">
        <f t="shared" si="2"/>
        <v>97579</v>
      </c>
      <c r="I29" s="93">
        <f t="shared" si="2"/>
        <v>119845</v>
      </c>
      <c r="J29" s="93">
        <f t="shared" si="2"/>
        <v>119845</v>
      </c>
      <c r="K29" s="93">
        <f t="shared" si="2"/>
        <v>141010</v>
      </c>
      <c r="L29" s="93">
        <f t="shared" si="2"/>
        <v>144515</v>
      </c>
      <c r="M29" s="93">
        <f t="shared" si="2"/>
        <v>158531</v>
      </c>
      <c r="N29" s="93">
        <f t="shared" si="2"/>
        <v>159308</v>
      </c>
      <c r="O29" s="95">
        <f>SUM(C29:N29)</f>
        <v>1652871</v>
      </c>
      <c r="P29" s="41" t="s">
        <v>77</v>
      </c>
      <c r="Q29" s="122" t="s">
        <v>127</v>
      </c>
      <c r="R29" s="122"/>
    </row>
    <row r="30" spans="2:18" ht="13.95" customHeight="1" x14ac:dyDescent="0.2">
      <c r="B30" s="19" t="s">
        <v>118</v>
      </c>
      <c r="C30" s="84">
        <f>ROUND(((C15/($E$23*$E$26))*$E$25*$E$26*C16*C17/1000),2)</f>
        <v>2.71</v>
      </c>
      <c r="D30" s="84">
        <f t="shared" ref="D30:N30" si="3">ROUND(((D15/($E$23*$E$26))*$E$25*$E$26*D16*D17/1000),2)</f>
        <v>2.4900000000000002</v>
      </c>
      <c r="E30" s="84">
        <f t="shared" si="3"/>
        <v>2.88</v>
      </c>
      <c r="F30" s="84">
        <f t="shared" si="3"/>
        <v>2.75</v>
      </c>
      <c r="G30" s="84">
        <f t="shared" si="3"/>
        <v>2.39</v>
      </c>
      <c r="H30" s="84">
        <f t="shared" si="3"/>
        <v>1.81</v>
      </c>
      <c r="I30" s="84">
        <f t="shared" si="3"/>
        <v>2.2200000000000002</v>
      </c>
      <c r="J30" s="84">
        <f t="shared" si="3"/>
        <v>2.2200000000000002</v>
      </c>
      <c r="K30" s="84">
        <f t="shared" si="3"/>
        <v>2.62</v>
      </c>
      <c r="L30" s="84">
        <f t="shared" si="3"/>
        <v>2.68</v>
      </c>
      <c r="M30" s="84">
        <f t="shared" si="3"/>
        <v>2.94</v>
      </c>
      <c r="N30" s="84">
        <f t="shared" si="3"/>
        <v>2.96</v>
      </c>
      <c r="O30" s="85">
        <f>SUM(C30:N30)</f>
        <v>30.67</v>
      </c>
      <c r="P30" s="4" t="s">
        <v>78</v>
      </c>
    </row>
    <row r="31" spans="2:18" ht="13.95" customHeight="1" x14ac:dyDescent="0.2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5" customHeight="1" x14ac:dyDescent="0.2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5" customHeight="1" x14ac:dyDescent="0.2">
      <c r="B33" s="140" t="s">
        <v>56</v>
      </c>
      <c r="C33" s="144" t="s">
        <v>38</v>
      </c>
      <c r="D33" s="131"/>
      <c r="E33" s="145" t="s">
        <v>57</v>
      </c>
      <c r="F33" s="139"/>
      <c r="G33" s="131"/>
      <c r="H33" s="146"/>
      <c r="I33" s="147"/>
      <c r="J33" s="148"/>
      <c r="K33" s="149"/>
      <c r="L33" s="34"/>
      <c r="M33" s="34"/>
      <c r="N33" s="34"/>
      <c r="O33" s="34"/>
    </row>
    <row r="34" spans="2:18" ht="13.95" customHeight="1" x14ac:dyDescent="0.2">
      <c r="B34" s="141"/>
      <c r="C34" s="150" t="s">
        <v>42</v>
      </c>
      <c r="D34" s="151"/>
      <c r="E34" s="145" t="s">
        <v>58</v>
      </c>
      <c r="F34" s="139"/>
      <c r="G34" s="131"/>
      <c r="H34" s="50"/>
      <c r="I34" s="51"/>
      <c r="J34" s="52"/>
      <c r="K34" s="53"/>
      <c r="L34" s="34"/>
      <c r="M34" s="34"/>
      <c r="N34" s="34"/>
      <c r="O34" s="34"/>
    </row>
    <row r="35" spans="2:18" ht="13.95" customHeight="1" x14ac:dyDescent="0.2">
      <c r="B35" s="142"/>
      <c r="C35" s="144" t="s">
        <v>92</v>
      </c>
      <c r="D35" s="131"/>
      <c r="E35" s="17">
        <v>400</v>
      </c>
      <c r="F35" s="35" t="s">
        <v>93</v>
      </c>
      <c r="G35" s="35"/>
      <c r="H35" s="56" t="s">
        <v>45</v>
      </c>
      <c r="I35" s="57"/>
      <c r="J35" s="130" t="s">
        <v>59</v>
      </c>
      <c r="K35" s="131"/>
    </row>
    <row r="36" spans="2:18" ht="13.95" customHeight="1" x14ac:dyDescent="0.2">
      <c r="B36" s="142"/>
      <c r="C36" s="132" t="s">
        <v>39</v>
      </c>
      <c r="D36" s="133"/>
      <c r="E36" s="17">
        <v>97</v>
      </c>
      <c r="F36" s="36" t="s">
        <v>40</v>
      </c>
      <c r="G36" s="36"/>
      <c r="H36" s="123" t="s">
        <v>46</v>
      </c>
      <c r="I36" s="124"/>
      <c r="J36" s="134">
        <v>4350</v>
      </c>
      <c r="K36" s="135"/>
      <c r="L36" s="65" t="s">
        <v>75</v>
      </c>
      <c r="M36" s="122" t="s">
        <v>127</v>
      </c>
      <c r="N36" s="122"/>
    </row>
    <row r="37" spans="2:18" ht="13.95" customHeight="1" x14ac:dyDescent="0.2">
      <c r="B37" s="143"/>
      <c r="C37" s="123" t="s">
        <v>43</v>
      </c>
      <c r="D37" s="124"/>
      <c r="E37" s="48">
        <v>4</v>
      </c>
      <c r="F37" s="4" t="s">
        <v>44</v>
      </c>
      <c r="H37" s="123" t="s">
        <v>114</v>
      </c>
      <c r="I37" s="124"/>
      <c r="J37" s="130" t="s">
        <v>51</v>
      </c>
      <c r="K37" s="136"/>
      <c r="L37" s="137"/>
      <c r="M37" s="137"/>
      <c r="N37" s="124"/>
    </row>
    <row r="38" spans="2:18" ht="13.95" customHeight="1" x14ac:dyDescent="0.2">
      <c r="B38" s="43"/>
      <c r="C38" s="123" t="s">
        <v>52</v>
      </c>
      <c r="D38" s="124"/>
      <c r="E38" s="38">
        <v>3</v>
      </c>
      <c r="F38" s="24"/>
      <c r="G38" s="37"/>
      <c r="H38" s="44"/>
      <c r="I38" s="45"/>
      <c r="J38" s="46"/>
      <c r="K38" s="47"/>
    </row>
    <row r="39" spans="2:18" ht="13.95" customHeight="1" x14ac:dyDescent="0.2">
      <c r="B39" s="25"/>
      <c r="C39" s="125"/>
      <c r="D39" s="126"/>
      <c r="E39" s="39"/>
      <c r="F39" s="25"/>
      <c r="G39" s="127"/>
      <c r="H39" s="128"/>
      <c r="I39" s="40"/>
      <c r="J39" s="127"/>
      <c r="K39" s="129"/>
      <c r="L39" s="26"/>
      <c r="M39" s="18"/>
      <c r="N39" s="18"/>
    </row>
    <row r="40" spans="2:18" ht="13.95" customHeight="1" x14ac:dyDescent="0.2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5" customHeight="1" x14ac:dyDescent="0.2">
      <c r="B41" s="19" t="s">
        <v>50</v>
      </c>
      <c r="C41" s="93">
        <f>ROUND((C18/($E$36/100*$J$36/1000)),0)</f>
        <v>64330</v>
      </c>
      <c r="D41" s="93">
        <f t="shared" ref="D41:N41" si="4">ROUND((D18/($E$36/100*$J$36/1000)),0)</f>
        <v>58969</v>
      </c>
      <c r="E41" s="93">
        <f t="shared" si="4"/>
        <v>68150</v>
      </c>
      <c r="F41" s="93">
        <f t="shared" si="4"/>
        <v>65069</v>
      </c>
      <c r="G41" s="93">
        <f t="shared" si="4"/>
        <v>56583</v>
      </c>
      <c r="H41" s="93">
        <f t="shared" si="4"/>
        <v>42896</v>
      </c>
      <c r="I41" s="93">
        <f t="shared" si="4"/>
        <v>52684</v>
      </c>
      <c r="J41" s="93">
        <f t="shared" si="4"/>
        <v>52684</v>
      </c>
      <c r="K41" s="93">
        <f t="shared" si="4"/>
        <v>61988</v>
      </c>
      <c r="L41" s="93">
        <f t="shared" si="4"/>
        <v>63529</v>
      </c>
      <c r="M41" s="93">
        <f t="shared" si="4"/>
        <v>69691</v>
      </c>
      <c r="N41" s="93">
        <f t="shared" si="4"/>
        <v>70032</v>
      </c>
      <c r="O41" s="95">
        <f>SUM(C41:N41)</f>
        <v>726605</v>
      </c>
      <c r="P41" s="41" t="s">
        <v>76</v>
      </c>
      <c r="Q41" s="122" t="s">
        <v>127</v>
      </c>
      <c r="R41" s="122"/>
    </row>
    <row r="42" spans="2:18" ht="13.95" customHeight="1" x14ac:dyDescent="0.2">
      <c r="B42" s="19" t="s">
        <v>118</v>
      </c>
      <c r="C42" s="96">
        <f>ROUND(((C15/($E$35*$E$38))*$E$37*$E$38*C16*C17/1000),2)</f>
        <v>2.71</v>
      </c>
      <c r="D42" s="96">
        <f t="shared" ref="D42:N42" si="5">ROUND(((D15/($E$35*$E$38))*$E$37*$E$38*D16*D17/1000),2)</f>
        <v>2.4900000000000002</v>
      </c>
      <c r="E42" s="96">
        <f t="shared" si="5"/>
        <v>2.88</v>
      </c>
      <c r="F42" s="96">
        <f t="shared" si="5"/>
        <v>2.75</v>
      </c>
      <c r="G42" s="96">
        <f t="shared" si="5"/>
        <v>2.39</v>
      </c>
      <c r="H42" s="96">
        <f t="shared" si="5"/>
        <v>1.81</v>
      </c>
      <c r="I42" s="96">
        <f t="shared" si="5"/>
        <v>2.2200000000000002</v>
      </c>
      <c r="J42" s="96">
        <f t="shared" si="5"/>
        <v>2.2200000000000002</v>
      </c>
      <c r="K42" s="96">
        <f t="shared" si="5"/>
        <v>2.62</v>
      </c>
      <c r="L42" s="96">
        <f t="shared" si="5"/>
        <v>2.68</v>
      </c>
      <c r="M42" s="96">
        <f t="shared" si="5"/>
        <v>2.94</v>
      </c>
      <c r="N42" s="96">
        <f t="shared" si="5"/>
        <v>2.96</v>
      </c>
      <c r="O42" s="99">
        <f>SUM(C42:N42)</f>
        <v>30.67</v>
      </c>
      <c r="P42" s="4" t="s">
        <v>79</v>
      </c>
    </row>
    <row r="43" spans="2:18" ht="13.95" customHeight="1" x14ac:dyDescent="0.2">
      <c r="C43" s="4" t="s">
        <v>91</v>
      </c>
    </row>
    <row r="45" spans="2:18" ht="13.95" customHeight="1" x14ac:dyDescent="0.2">
      <c r="B45" s="102" t="s">
        <v>119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5" customHeight="1" x14ac:dyDescent="0.2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>
        <f>ROUNDDOWN(O53-O61,0)</f>
        <v>2662</v>
      </c>
    </row>
    <row r="47" spans="2:18" ht="13.95" customHeight="1" x14ac:dyDescent="0.2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5" customHeight="1" x14ac:dyDescent="0.2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5" customHeight="1" x14ac:dyDescent="0.2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5" customHeight="1" x14ac:dyDescent="0.2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5" ht="13.95" customHeight="1" x14ac:dyDescent="0.2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5" ht="13.95" customHeight="1" x14ac:dyDescent="0.2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>
        <f>(O54*H55+O56*H57)</f>
        <v>4291.4996059999994</v>
      </c>
    </row>
    <row r="54" spans="2:15" ht="13.95" customHeight="1" x14ac:dyDescent="0.2">
      <c r="B54" s="1" t="s">
        <v>65</v>
      </c>
      <c r="C54" t="s">
        <v>60</v>
      </c>
      <c r="D54"/>
      <c r="E54"/>
      <c r="F54"/>
      <c r="G54"/>
      <c r="H54" s="58" t="s">
        <v>84</v>
      </c>
      <c r="I54" t="s">
        <v>80</v>
      </c>
      <c r="J54" s="122" t="s">
        <v>127</v>
      </c>
      <c r="K54" s="122"/>
      <c r="L54"/>
      <c r="M54"/>
      <c r="N54"/>
      <c r="O54" s="86">
        <f>(O29/1000)</f>
        <v>1652.8710000000001</v>
      </c>
    </row>
    <row r="55" spans="2:15" ht="13.95" customHeight="1" x14ac:dyDescent="0.2">
      <c r="B55" s="1" t="s">
        <v>64</v>
      </c>
      <c r="C55" t="s">
        <v>61</v>
      </c>
      <c r="D55"/>
      <c r="E55"/>
      <c r="F55" s="60" t="s">
        <v>82</v>
      </c>
      <c r="G55" s="109" t="str">
        <f>H54</f>
        <v>Kl</v>
      </c>
      <c r="H55" s="2">
        <v>2.5859999999999999</v>
      </c>
      <c r="I55" s="1" t="s">
        <v>112</v>
      </c>
      <c r="J55" s="138" t="s">
        <v>51</v>
      </c>
      <c r="K55" s="139"/>
      <c r="L55" s="139"/>
      <c r="M55" s="131"/>
      <c r="N55"/>
      <c r="O55" s="55"/>
    </row>
    <row r="56" spans="2:15" ht="13.95" customHeight="1" x14ac:dyDescent="0.2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>
        <f>O30</f>
        <v>30.67</v>
      </c>
    </row>
    <row r="57" spans="2:15" ht="13.95" customHeight="1" x14ac:dyDescent="0.2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112</v>
      </c>
      <c r="J57" s="138" t="s">
        <v>113</v>
      </c>
      <c r="K57" s="139"/>
      <c r="L57" s="139"/>
      <c r="M57" s="131"/>
      <c r="N57" s="1"/>
      <c r="O57"/>
    </row>
    <row r="58" spans="2:15" ht="13.9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5" customHeight="1" x14ac:dyDescent="0.2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5" ht="13.95" customHeight="1" x14ac:dyDescent="0.2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>
        <f>(O62*H63+O64*H65)</f>
        <v>1629.1483925</v>
      </c>
    </row>
    <row r="62" spans="2:15" ht="13.95" customHeight="1" x14ac:dyDescent="0.2">
      <c r="B62" s="1" t="s">
        <v>70</v>
      </c>
      <c r="C62" t="s">
        <v>63</v>
      </c>
      <c r="D62"/>
      <c r="E62"/>
      <c r="F62"/>
      <c r="G62"/>
      <c r="H62" s="58" t="s">
        <v>83</v>
      </c>
      <c r="I62" t="s">
        <v>80</v>
      </c>
      <c r="J62" s="122" t="s">
        <v>127</v>
      </c>
      <c r="K62" s="122"/>
      <c r="L62"/>
      <c r="M62"/>
      <c r="N62"/>
      <c r="O62" s="86">
        <f>(O41/1000)</f>
        <v>726.60500000000002</v>
      </c>
    </row>
    <row r="63" spans="2:15" ht="13.95" customHeight="1" x14ac:dyDescent="0.2">
      <c r="B63" s="1" t="s">
        <v>71</v>
      </c>
      <c r="C63" t="s">
        <v>61</v>
      </c>
      <c r="D63"/>
      <c r="E63"/>
      <c r="F63" s="60" t="s">
        <v>82</v>
      </c>
      <c r="G63" s="109" t="str">
        <f>H62</f>
        <v>千Nm3</v>
      </c>
      <c r="H63" s="2">
        <v>2.2185000000000001</v>
      </c>
      <c r="I63" s="1" t="s">
        <v>112</v>
      </c>
      <c r="J63" s="138" t="s">
        <v>51</v>
      </c>
      <c r="K63" s="139"/>
      <c r="L63" s="139"/>
      <c r="M63" s="131"/>
      <c r="N63"/>
      <c r="O63" s="55"/>
    </row>
    <row r="64" spans="2:15" ht="13.95" customHeight="1" x14ac:dyDescent="0.2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>
        <f>O42</f>
        <v>30.67</v>
      </c>
    </row>
    <row r="65" spans="2:16" ht="13.95" customHeight="1" x14ac:dyDescent="0.2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112</v>
      </c>
      <c r="J65" s="138" t="s">
        <v>113</v>
      </c>
      <c r="K65" s="139"/>
      <c r="L65" s="139"/>
      <c r="M65" s="131"/>
      <c r="N65" s="1"/>
      <c r="O65" s="3"/>
      <c r="P65"/>
    </row>
    <row r="66" spans="2:16" ht="13.95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5" customHeight="1" x14ac:dyDescent="0.2">
      <c r="B67" s="102" t="s">
        <v>120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5" customHeight="1" x14ac:dyDescent="0.2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5" customHeight="1" x14ac:dyDescent="0.2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5" customHeight="1" x14ac:dyDescent="0.2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6" ht="13.95" customHeight="1" x14ac:dyDescent="0.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6" ht="13.95" customHeight="1" x14ac:dyDescent="0.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6" ht="13.95" customHeight="1" x14ac:dyDescent="0.2">
      <c r="B73" s="105" t="s">
        <v>109</v>
      </c>
      <c r="C73" s="113">
        <v>8</v>
      </c>
      <c r="D73" s="71" t="s">
        <v>110</v>
      </c>
      <c r="J73" s="119" t="s">
        <v>123</v>
      </c>
      <c r="M73"/>
      <c r="N73"/>
      <c r="O73"/>
      <c r="P73"/>
    </row>
    <row r="74" spans="2:16" ht="13.95" customHeight="1" x14ac:dyDescent="0.2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/>
      <c r="L74" s="72"/>
      <c r="M74" s="72"/>
      <c r="N74" s="72"/>
      <c r="O74" s="117" t="s">
        <v>111</v>
      </c>
    </row>
    <row r="75" spans="2:16" ht="13.95" customHeight="1" x14ac:dyDescent="0.2">
      <c r="B75" s="107" t="s">
        <v>99</v>
      </c>
      <c r="C75" s="103">
        <v>2130717</v>
      </c>
      <c r="D75" s="103">
        <v>2750877</v>
      </c>
      <c r="E75" s="103">
        <v>2856382</v>
      </c>
      <c r="F75" s="103">
        <v>3065823</v>
      </c>
      <c r="G75" s="103">
        <v>3065823</v>
      </c>
      <c r="H75" s="103">
        <v>3065823</v>
      </c>
      <c r="I75" s="103">
        <v>3065823</v>
      </c>
      <c r="J75" s="103">
        <v>3065823</v>
      </c>
      <c r="K75" s="103"/>
      <c r="L75" s="103"/>
      <c r="M75" s="103"/>
      <c r="N75" s="103"/>
      <c r="O75" s="118"/>
      <c r="P75"/>
    </row>
    <row r="76" spans="2:16" ht="13.95" customHeight="1" x14ac:dyDescent="0.2">
      <c r="B76" s="108" t="s">
        <v>108</v>
      </c>
      <c r="C76" s="104">
        <f>ROUNDDOWN(($O$46*C75/$O$18),0)</f>
        <v>1850</v>
      </c>
      <c r="D76" s="104">
        <f t="shared" ref="D76:N76" si="6">ROUNDDOWN(($O$46*D75/$O$18),0)</f>
        <v>2388</v>
      </c>
      <c r="E76" s="104">
        <f t="shared" si="6"/>
        <v>2480</v>
      </c>
      <c r="F76" s="104">
        <f t="shared" si="6"/>
        <v>2661</v>
      </c>
      <c r="G76" s="104">
        <f t="shared" si="6"/>
        <v>2661</v>
      </c>
      <c r="H76" s="104">
        <f t="shared" si="6"/>
        <v>2661</v>
      </c>
      <c r="I76" s="104">
        <f t="shared" si="6"/>
        <v>2661</v>
      </c>
      <c r="J76" s="104">
        <f t="shared" si="6"/>
        <v>2661</v>
      </c>
      <c r="K76" s="104">
        <f t="shared" si="6"/>
        <v>0</v>
      </c>
      <c r="L76" s="104">
        <f t="shared" si="6"/>
        <v>0</v>
      </c>
      <c r="M76" s="104">
        <f t="shared" si="6"/>
        <v>0</v>
      </c>
      <c r="N76" s="104">
        <f t="shared" si="6"/>
        <v>0</v>
      </c>
      <c r="O76" s="104">
        <f>SUM(C76:N76)</f>
        <v>20023</v>
      </c>
      <c r="P76"/>
    </row>
    <row r="77" spans="2:16" ht="13.95" customHeight="1" x14ac:dyDescent="0.2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6" ht="13.95" customHeight="1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 s="114">
        <f>ROUNDDOWN(O76/C73,0)</f>
        <v>2502</v>
      </c>
      <c r="P78" s="115" t="s">
        <v>121</v>
      </c>
    </row>
    <row r="79" spans="2:16" ht="13.95" customHeight="1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122</v>
      </c>
      <c r="P79"/>
    </row>
    <row r="80" spans="2:16" ht="13.95" customHeight="1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5" customHeight="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5" customHeight="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5" customHeight="1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5" customHeigh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C8:J8"/>
    <mergeCell ref="B5:B7"/>
    <mergeCell ref="C4:J4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Q41:R41"/>
    <mergeCell ref="Q29:R29"/>
    <mergeCell ref="J54:K54"/>
    <mergeCell ref="J62:K62"/>
    <mergeCell ref="M24:N24"/>
    <mergeCell ref="M36:N36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view="pageBreakPreview" zoomScale="85" zoomScaleNormal="85" zoomScaleSheetLayoutView="85" workbookViewId="0">
      <selection activeCell="O17" sqref="O17"/>
    </sheetView>
  </sheetViews>
  <sheetFormatPr defaultRowHeight="13.95" customHeight="1" x14ac:dyDescent="0.2"/>
  <cols>
    <col min="1" max="1" width="2" style="4" customWidth="1"/>
    <col min="2" max="2" width="25.6640625" style="4" customWidth="1"/>
    <col min="3" max="14" width="9.77734375" style="4" customWidth="1"/>
    <col min="15" max="15" width="14" style="4" customWidth="1"/>
    <col min="16" max="16" width="12" style="4" bestFit="1" customWidth="1"/>
    <col min="17" max="257" width="8.88671875" style="4"/>
    <col min="258" max="258" width="27.33203125" style="4" customWidth="1"/>
    <col min="259" max="260" width="8.88671875" style="4" customWidth="1"/>
    <col min="261" max="270" width="9.44140625" style="4" bestFit="1" customWidth="1"/>
    <col min="271" max="271" width="17.44140625" style="4" customWidth="1"/>
    <col min="272" max="513" width="8.88671875" style="4"/>
    <col min="514" max="514" width="27.33203125" style="4" customWidth="1"/>
    <col min="515" max="516" width="8.88671875" style="4" customWidth="1"/>
    <col min="517" max="526" width="9.44140625" style="4" bestFit="1" customWidth="1"/>
    <col min="527" max="527" width="17.44140625" style="4" customWidth="1"/>
    <col min="528" max="769" width="8.88671875" style="4"/>
    <col min="770" max="770" width="27.33203125" style="4" customWidth="1"/>
    <col min="771" max="772" width="8.88671875" style="4" customWidth="1"/>
    <col min="773" max="782" width="9.44140625" style="4" bestFit="1" customWidth="1"/>
    <col min="783" max="783" width="17.44140625" style="4" customWidth="1"/>
    <col min="784" max="1025" width="8.88671875" style="4"/>
    <col min="1026" max="1026" width="27.33203125" style="4" customWidth="1"/>
    <col min="1027" max="1028" width="8.88671875" style="4" customWidth="1"/>
    <col min="1029" max="1038" width="9.44140625" style="4" bestFit="1" customWidth="1"/>
    <col min="1039" max="1039" width="17.44140625" style="4" customWidth="1"/>
    <col min="1040" max="1281" width="8.88671875" style="4"/>
    <col min="1282" max="1282" width="27.33203125" style="4" customWidth="1"/>
    <col min="1283" max="1284" width="8.88671875" style="4" customWidth="1"/>
    <col min="1285" max="1294" width="9.44140625" style="4" bestFit="1" customWidth="1"/>
    <col min="1295" max="1295" width="17.44140625" style="4" customWidth="1"/>
    <col min="1296" max="1537" width="8.88671875" style="4"/>
    <col min="1538" max="1538" width="27.33203125" style="4" customWidth="1"/>
    <col min="1539" max="1540" width="8.88671875" style="4" customWidth="1"/>
    <col min="1541" max="1550" width="9.44140625" style="4" bestFit="1" customWidth="1"/>
    <col min="1551" max="1551" width="17.44140625" style="4" customWidth="1"/>
    <col min="1552" max="1793" width="8.88671875" style="4"/>
    <col min="1794" max="1794" width="27.33203125" style="4" customWidth="1"/>
    <col min="1795" max="1796" width="8.88671875" style="4" customWidth="1"/>
    <col min="1797" max="1806" width="9.44140625" style="4" bestFit="1" customWidth="1"/>
    <col min="1807" max="1807" width="17.44140625" style="4" customWidth="1"/>
    <col min="1808" max="2049" width="8.88671875" style="4"/>
    <col min="2050" max="2050" width="27.33203125" style="4" customWidth="1"/>
    <col min="2051" max="2052" width="8.88671875" style="4" customWidth="1"/>
    <col min="2053" max="2062" width="9.44140625" style="4" bestFit="1" customWidth="1"/>
    <col min="2063" max="2063" width="17.44140625" style="4" customWidth="1"/>
    <col min="2064" max="2305" width="8.88671875" style="4"/>
    <col min="2306" max="2306" width="27.33203125" style="4" customWidth="1"/>
    <col min="2307" max="2308" width="8.88671875" style="4" customWidth="1"/>
    <col min="2309" max="2318" width="9.44140625" style="4" bestFit="1" customWidth="1"/>
    <col min="2319" max="2319" width="17.44140625" style="4" customWidth="1"/>
    <col min="2320" max="2561" width="8.88671875" style="4"/>
    <col min="2562" max="2562" width="27.33203125" style="4" customWidth="1"/>
    <col min="2563" max="2564" width="8.88671875" style="4" customWidth="1"/>
    <col min="2565" max="2574" width="9.44140625" style="4" bestFit="1" customWidth="1"/>
    <col min="2575" max="2575" width="17.44140625" style="4" customWidth="1"/>
    <col min="2576" max="2817" width="8.88671875" style="4"/>
    <col min="2818" max="2818" width="27.33203125" style="4" customWidth="1"/>
    <col min="2819" max="2820" width="8.88671875" style="4" customWidth="1"/>
    <col min="2821" max="2830" width="9.44140625" style="4" bestFit="1" customWidth="1"/>
    <col min="2831" max="2831" width="17.44140625" style="4" customWidth="1"/>
    <col min="2832" max="3073" width="8.88671875" style="4"/>
    <col min="3074" max="3074" width="27.33203125" style="4" customWidth="1"/>
    <col min="3075" max="3076" width="8.88671875" style="4" customWidth="1"/>
    <col min="3077" max="3086" width="9.44140625" style="4" bestFit="1" customWidth="1"/>
    <col min="3087" max="3087" width="17.44140625" style="4" customWidth="1"/>
    <col min="3088" max="3329" width="8.88671875" style="4"/>
    <col min="3330" max="3330" width="27.33203125" style="4" customWidth="1"/>
    <col min="3331" max="3332" width="8.88671875" style="4" customWidth="1"/>
    <col min="3333" max="3342" width="9.44140625" style="4" bestFit="1" customWidth="1"/>
    <col min="3343" max="3343" width="17.44140625" style="4" customWidth="1"/>
    <col min="3344" max="3585" width="8.88671875" style="4"/>
    <col min="3586" max="3586" width="27.33203125" style="4" customWidth="1"/>
    <col min="3587" max="3588" width="8.88671875" style="4" customWidth="1"/>
    <col min="3589" max="3598" width="9.44140625" style="4" bestFit="1" customWidth="1"/>
    <col min="3599" max="3599" width="17.44140625" style="4" customWidth="1"/>
    <col min="3600" max="3841" width="8.88671875" style="4"/>
    <col min="3842" max="3842" width="27.33203125" style="4" customWidth="1"/>
    <col min="3843" max="3844" width="8.88671875" style="4" customWidth="1"/>
    <col min="3845" max="3854" width="9.44140625" style="4" bestFit="1" customWidth="1"/>
    <col min="3855" max="3855" width="17.44140625" style="4" customWidth="1"/>
    <col min="3856" max="4097" width="8.88671875" style="4"/>
    <col min="4098" max="4098" width="27.33203125" style="4" customWidth="1"/>
    <col min="4099" max="4100" width="8.88671875" style="4" customWidth="1"/>
    <col min="4101" max="4110" width="9.44140625" style="4" bestFit="1" customWidth="1"/>
    <col min="4111" max="4111" width="17.44140625" style="4" customWidth="1"/>
    <col min="4112" max="4353" width="8.88671875" style="4"/>
    <col min="4354" max="4354" width="27.33203125" style="4" customWidth="1"/>
    <col min="4355" max="4356" width="8.88671875" style="4" customWidth="1"/>
    <col min="4357" max="4366" width="9.44140625" style="4" bestFit="1" customWidth="1"/>
    <col min="4367" max="4367" width="17.44140625" style="4" customWidth="1"/>
    <col min="4368" max="4609" width="8.88671875" style="4"/>
    <col min="4610" max="4610" width="27.33203125" style="4" customWidth="1"/>
    <col min="4611" max="4612" width="8.88671875" style="4" customWidth="1"/>
    <col min="4613" max="4622" width="9.44140625" style="4" bestFit="1" customWidth="1"/>
    <col min="4623" max="4623" width="17.44140625" style="4" customWidth="1"/>
    <col min="4624" max="4865" width="8.88671875" style="4"/>
    <col min="4866" max="4866" width="27.33203125" style="4" customWidth="1"/>
    <col min="4867" max="4868" width="8.88671875" style="4" customWidth="1"/>
    <col min="4869" max="4878" width="9.44140625" style="4" bestFit="1" customWidth="1"/>
    <col min="4879" max="4879" width="17.44140625" style="4" customWidth="1"/>
    <col min="4880" max="5121" width="8.88671875" style="4"/>
    <col min="5122" max="5122" width="27.33203125" style="4" customWidth="1"/>
    <col min="5123" max="5124" width="8.88671875" style="4" customWidth="1"/>
    <col min="5125" max="5134" width="9.44140625" style="4" bestFit="1" customWidth="1"/>
    <col min="5135" max="5135" width="17.44140625" style="4" customWidth="1"/>
    <col min="5136" max="5377" width="8.88671875" style="4"/>
    <col min="5378" max="5378" width="27.33203125" style="4" customWidth="1"/>
    <col min="5379" max="5380" width="8.88671875" style="4" customWidth="1"/>
    <col min="5381" max="5390" width="9.44140625" style="4" bestFit="1" customWidth="1"/>
    <col min="5391" max="5391" width="17.44140625" style="4" customWidth="1"/>
    <col min="5392" max="5633" width="8.88671875" style="4"/>
    <col min="5634" max="5634" width="27.33203125" style="4" customWidth="1"/>
    <col min="5635" max="5636" width="8.88671875" style="4" customWidth="1"/>
    <col min="5637" max="5646" width="9.44140625" style="4" bestFit="1" customWidth="1"/>
    <col min="5647" max="5647" width="17.44140625" style="4" customWidth="1"/>
    <col min="5648" max="5889" width="8.88671875" style="4"/>
    <col min="5890" max="5890" width="27.33203125" style="4" customWidth="1"/>
    <col min="5891" max="5892" width="8.88671875" style="4" customWidth="1"/>
    <col min="5893" max="5902" width="9.44140625" style="4" bestFit="1" customWidth="1"/>
    <col min="5903" max="5903" width="17.44140625" style="4" customWidth="1"/>
    <col min="5904" max="6145" width="8.88671875" style="4"/>
    <col min="6146" max="6146" width="27.33203125" style="4" customWidth="1"/>
    <col min="6147" max="6148" width="8.88671875" style="4" customWidth="1"/>
    <col min="6149" max="6158" width="9.44140625" style="4" bestFit="1" customWidth="1"/>
    <col min="6159" max="6159" width="17.44140625" style="4" customWidth="1"/>
    <col min="6160" max="6401" width="8.88671875" style="4"/>
    <col min="6402" max="6402" width="27.33203125" style="4" customWidth="1"/>
    <col min="6403" max="6404" width="8.88671875" style="4" customWidth="1"/>
    <col min="6405" max="6414" width="9.44140625" style="4" bestFit="1" customWidth="1"/>
    <col min="6415" max="6415" width="17.44140625" style="4" customWidth="1"/>
    <col min="6416" max="6657" width="8.88671875" style="4"/>
    <col min="6658" max="6658" width="27.33203125" style="4" customWidth="1"/>
    <col min="6659" max="6660" width="8.88671875" style="4" customWidth="1"/>
    <col min="6661" max="6670" width="9.44140625" style="4" bestFit="1" customWidth="1"/>
    <col min="6671" max="6671" width="17.44140625" style="4" customWidth="1"/>
    <col min="6672" max="6913" width="8.88671875" style="4"/>
    <col min="6914" max="6914" width="27.33203125" style="4" customWidth="1"/>
    <col min="6915" max="6916" width="8.88671875" style="4" customWidth="1"/>
    <col min="6917" max="6926" width="9.44140625" style="4" bestFit="1" customWidth="1"/>
    <col min="6927" max="6927" width="17.44140625" style="4" customWidth="1"/>
    <col min="6928" max="7169" width="8.88671875" style="4"/>
    <col min="7170" max="7170" width="27.33203125" style="4" customWidth="1"/>
    <col min="7171" max="7172" width="8.88671875" style="4" customWidth="1"/>
    <col min="7173" max="7182" width="9.44140625" style="4" bestFit="1" customWidth="1"/>
    <col min="7183" max="7183" width="17.44140625" style="4" customWidth="1"/>
    <col min="7184" max="7425" width="8.88671875" style="4"/>
    <col min="7426" max="7426" width="27.33203125" style="4" customWidth="1"/>
    <col min="7427" max="7428" width="8.88671875" style="4" customWidth="1"/>
    <col min="7429" max="7438" width="9.44140625" style="4" bestFit="1" customWidth="1"/>
    <col min="7439" max="7439" width="17.44140625" style="4" customWidth="1"/>
    <col min="7440" max="7681" width="8.88671875" style="4"/>
    <col min="7682" max="7682" width="27.33203125" style="4" customWidth="1"/>
    <col min="7683" max="7684" width="8.88671875" style="4" customWidth="1"/>
    <col min="7685" max="7694" width="9.44140625" style="4" bestFit="1" customWidth="1"/>
    <col min="7695" max="7695" width="17.44140625" style="4" customWidth="1"/>
    <col min="7696" max="7937" width="8.88671875" style="4"/>
    <col min="7938" max="7938" width="27.33203125" style="4" customWidth="1"/>
    <col min="7939" max="7940" width="8.88671875" style="4" customWidth="1"/>
    <col min="7941" max="7950" width="9.44140625" style="4" bestFit="1" customWidth="1"/>
    <col min="7951" max="7951" width="17.44140625" style="4" customWidth="1"/>
    <col min="7952" max="8193" width="8.88671875" style="4"/>
    <col min="8194" max="8194" width="27.33203125" style="4" customWidth="1"/>
    <col min="8195" max="8196" width="8.88671875" style="4" customWidth="1"/>
    <col min="8197" max="8206" width="9.44140625" style="4" bestFit="1" customWidth="1"/>
    <col min="8207" max="8207" width="17.44140625" style="4" customWidth="1"/>
    <col min="8208" max="8449" width="8.88671875" style="4"/>
    <col min="8450" max="8450" width="27.33203125" style="4" customWidth="1"/>
    <col min="8451" max="8452" width="8.88671875" style="4" customWidth="1"/>
    <col min="8453" max="8462" width="9.44140625" style="4" bestFit="1" customWidth="1"/>
    <col min="8463" max="8463" width="17.44140625" style="4" customWidth="1"/>
    <col min="8464" max="8705" width="8.88671875" style="4"/>
    <col min="8706" max="8706" width="27.33203125" style="4" customWidth="1"/>
    <col min="8707" max="8708" width="8.88671875" style="4" customWidth="1"/>
    <col min="8709" max="8718" width="9.44140625" style="4" bestFit="1" customWidth="1"/>
    <col min="8719" max="8719" width="17.44140625" style="4" customWidth="1"/>
    <col min="8720" max="8961" width="8.88671875" style="4"/>
    <col min="8962" max="8962" width="27.33203125" style="4" customWidth="1"/>
    <col min="8963" max="8964" width="8.88671875" style="4" customWidth="1"/>
    <col min="8965" max="8974" width="9.44140625" style="4" bestFit="1" customWidth="1"/>
    <col min="8975" max="8975" width="17.44140625" style="4" customWidth="1"/>
    <col min="8976" max="9217" width="8.88671875" style="4"/>
    <col min="9218" max="9218" width="27.33203125" style="4" customWidth="1"/>
    <col min="9219" max="9220" width="8.88671875" style="4" customWidth="1"/>
    <col min="9221" max="9230" width="9.44140625" style="4" bestFit="1" customWidth="1"/>
    <col min="9231" max="9231" width="17.44140625" style="4" customWidth="1"/>
    <col min="9232" max="9473" width="8.88671875" style="4"/>
    <col min="9474" max="9474" width="27.33203125" style="4" customWidth="1"/>
    <col min="9475" max="9476" width="8.88671875" style="4" customWidth="1"/>
    <col min="9477" max="9486" width="9.44140625" style="4" bestFit="1" customWidth="1"/>
    <col min="9487" max="9487" width="17.44140625" style="4" customWidth="1"/>
    <col min="9488" max="9729" width="8.88671875" style="4"/>
    <col min="9730" max="9730" width="27.33203125" style="4" customWidth="1"/>
    <col min="9731" max="9732" width="8.88671875" style="4" customWidth="1"/>
    <col min="9733" max="9742" width="9.44140625" style="4" bestFit="1" customWidth="1"/>
    <col min="9743" max="9743" width="17.44140625" style="4" customWidth="1"/>
    <col min="9744" max="9985" width="8.88671875" style="4"/>
    <col min="9986" max="9986" width="27.33203125" style="4" customWidth="1"/>
    <col min="9987" max="9988" width="8.88671875" style="4" customWidth="1"/>
    <col min="9989" max="9998" width="9.44140625" style="4" bestFit="1" customWidth="1"/>
    <col min="9999" max="9999" width="17.44140625" style="4" customWidth="1"/>
    <col min="10000" max="10241" width="8.88671875" style="4"/>
    <col min="10242" max="10242" width="27.33203125" style="4" customWidth="1"/>
    <col min="10243" max="10244" width="8.88671875" style="4" customWidth="1"/>
    <col min="10245" max="10254" width="9.44140625" style="4" bestFit="1" customWidth="1"/>
    <col min="10255" max="10255" width="17.44140625" style="4" customWidth="1"/>
    <col min="10256" max="10497" width="8.88671875" style="4"/>
    <col min="10498" max="10498" width="27.33203125" style="4" customWidth="1"/>
    <col min="10499" max="10500" width="8.88671875" style="4" customWidth="1"/>
    <col min="10501" max="10510" width="9.44140625" style="4" bestFit="1" customWidth="1"/>
    <col min="10511" max="10511" width="17.44140625" style="4" customWidth="1"/>
    <col min="10512" max="10753" width="8.88671875" style="4"/>
    <col min="10754" max="10754" width="27.33203125" style="4" customWidth="1"/>
    <col min="10755" max="10756" width="8.88671875" style="4" customWidth="1"/>
    <col min="10757" max="10766" width="9.44140625" style="4" bestFit="1" customWidth="1"/>
    <col min="10767" max="10767" width="17.44140625" style="4" customWidth="1"/>
    <col min="10768" max="11009" width="8.88671875" style="4"/>
    <col min="11010" max="11010" width="27.33203125" style="4" customWidth="1"/>
    <col min="11011" max="11012" width="8.88671875" style="4" customWidth="1"/>
    <col min="11013" max="11022" width="9.44140625" style="4" bestFit="1" customWidth="1"/>
    <col min="11023" max="11023" width="17.44140625" style="4" customWidth="1"/>
    <col min="11024" max="11265" width="8.88671875" style="4"/>
    <col min="11266" max="11266" width="27.33203125" style="4" customWidth="1"/>
    <col min="11267" max="11268" width="8.88671875" style="4" customWidth="1"/>
    <col min="11269" max="11278" width="9.44140625" style="4" bestFit="1" customWidth="1"/>
    <col min="11279" max="11279" width="17.44140625" style="4" customWidth="1"/>
    <col min="11280" max="11521" width="8.88671875" style="4"/>
    <col min="11522" max="11522" width="27.33203125" style="4" customWidth="1"/>
    <col min="11523" max="11524" width="8.88671875" style="4" customWidth="1"/>
    <col min="11525" max="11534" width="9.44140625" style="4" bestFit="1" customWidth="1"/>
    <col min="11535" max="11535" width="17.44140625" style="4" customWidth="1"/>
    <col min="11536" max="11777" width="8.88671875" style="4"/>
    <col min="11778" max="11778" width="27.33203125" style="4" customWidth="1"/>
    <col min="11779" max="11780" width="8.88671875" style="4" customWidth="1"/>
    <col min="11781" max="11790" width="9.44140625" style="4" bestFit="1" customWidth="1"/>
    <col min="11791" max="11791" width="17.44140625" style="4" customWidth="1"/>
    <col min="11792" max="12033" width="8.88671875" style="4"/>
    <col min="12034" max="12034" width="27.33203125" style="4" customWidth="1"/>
    <col min="12035" max="12036" width="8.88671875" style="4" customWidth="1"/>
    <col min="12037" max="12046" width="9.44140625" style="4" bestFit="1" customWidth="1"/>
    <col min="12047" max="12047" width="17.44140625" style="4" customWidth="1"/>
    <col min="12048" max="12289" width="8.88671875" style="4"/>
    <col min="12290" max="12290" width="27.33203125" style="4" customWidth="1"/>
    <col min="12291" max="12292" width="8.88671875" style="4" customWidth="1"/>
    <col min="12293" max="12302" width="9.44140625" style="4" bestFit="1" customWidth="1"/>
    <col min="12303" max="12303" width="17.44140625" style="4" customWidth="1"/>
    <col min="12304" max="12545" width="8.88671875" style="4"/>
    <col min="12546" max="12546" width="27.33203125" style="4" customWidth="1"/>
    <col min="12547" max="12548" width="8.88671875" style="4" customWidth="1"/>
    <col min="12549" max="12558" width="9.44140625" style="4" bestFit="1" customWidth="1"/>
    <col min="12559" max="12559" width="17.44140625" style="4" customWidth="1"/>
    <col min="12560" max="12801" width="8.88671875" style="4"/>
    <col min="12802" max="12802" width="27.33203125" style="4" customWidth="1"/>
    <col min="12803" max="12804" width="8.88671875" style="4" customWidth="1"/>
    <col min="12805" max="12814" width="9.44140625" style="4" bestFit="1" customWidth="1"/>
    <col min="12815" max="12815" width="17.44140625" style="4" customWidth="1"/>
    <col min="12816" max="13057" width="8.88671875" style="4"/>
    <col min="13058" max="13058" width="27.33203125" style="4" customWidth="1"/>
    <col min="13059" max="13060" width="8.88671875" style="4" customWidth="1"/>
    <col min="13061" max="13070" width="9.44140625" style="4" bestFit="1" customWidth="1"/>
    <col min="13071" max="13071" width="17.44140625" style="4" customWidth="1"/>
    <col min="13072" max="13313" width="8.88671875" style="4"/>
    <col min="13314" max="13314" width="27.33203125" style="4" customWidth="1"/>
    <col min="13315" max="13316" width="8.88671875" style="4" customWidth="1"/>
    <col min="13317" max="13326" width="9.44140625" style="4" bestFit="1" customWidth="1"/>
    <col min="13327" max="13327" width="17.44140625" style="4" customWidth="1"/>
    <col min="13328" max="13569" width="8.88671875" style="4"/>
    <col min="13570" max="13570" width="27.33203125" style="4" customWidth="1"/>
    <col min="13571" max="13572" width="8.88671875" style="4" customWidth="1"/>
    <col min="13573" max="13582" width="9.44140625" style="4" bestFit="1" customWidth="1"/>
    <col min="13583" max="13583" width="17.44140625" style="4" customWidth="1"/>
    <col min="13584" max="13825" width="8.88671875" style="4"/>
    <col min="13826" max="13826" width="27.33203125" style="4" customWidth="1"/>
    <col min="13827" max="13828" width="8.88671875" style="4" customWidth="1"/>
    <col min="13829" max="13838" width="9.44140625" style="4" bestFit="1" customWidth="1"/>
    <col min="13839" max="13839" width="17.44140625" style="4" customWidth="1"/>
    <col min="13840" max="14081" width="8.88671875" style="4"/>
    <col min="14082" max="14082" width="27.33203125" style="4" customWidth="1"/>
    <col min="14083" max="14084" width="8.88671875" style="4" customWidth="1"/>
    <col min="14085" max="14094" width="9.44140625" style="4" bestFit="1" customWidth="1"/>
    <col min="14095" max="14095" width="17.44140625" style="4" customWidth="1"/>
    <col min="14096" max="14337" width="8.88671875" style="4"/>
    <col min="14338" max="14338" width="27.33203125" style="4" customWidth="1"/>
    <col min="14339" max="14340" width="8.88671875" style="4" customWidth="1"/>
    <col min="14341" max="14350" width="9.44140625" style="4" bestFit="1" customWidth="1"/>
    <col min="14351" max="14351" width="17.44140625" style="4" customWidth="1"/>
    <col min="14352" max="14593" width="8.88671875" style="4"/>
    <col min="14594" max="14594" width="27.33203125" style="4" customWidth="1"/>
    <col min="14595" max="14596" width="8.88671875" style="4" customWidth="1"/>
    <col min="14597" max="14606" width="9.44140625" style="4" bestFit="1" customWidth="1"/>
    <col min="14607" max="14607" width="17.44140625" style="4" customWidth="1"/>
    <col min="14608" max="14849" width="8.88671875" style="4"/>
    <col min="14850" max="14850" width="27.33203125" style="4" customWidth="1"/>
    <col min="14851" max="14852" width="8.88671875" style="4" customWidth="1"/>
    <col min="14853" max="14862" width="9.44140625" style="4" bestFit="1" customWidth="1"/>
    <col min="14863" max="14863" width="17.44140625" style="4" customWidth="1"/>
    <col min="14864" max="15105" width="8.88671875" style="4"/>
    <col min="15106" max="15106" width="27.33203125" style="4" customWidth="1"/>
    <col min="15107" max="15108" width="8.88671875" style="4" customWidth="1"/>
    <col min="15109" max="15118" width="9.44140625" style="4" bestFit="1" customWidth="1"/>
    <col min="15119" max="15119" width="17.44140625" style="4" customWidth="1"/>
    <col min="15120" max="15361" width="8.88671875" style="4"/>
    <col min="15362" max="15362" width="27.33203125" style="4" customWidth="1"/>
    <col min="15363" max="15364" width="8.88671875" style="4" customWidth="1"/>
    <col min="15365" max="15374" width="9.44140625" style="4" bestFit="1" customWidth="1"/>
    <col min="15375" max="15375" width="17.44140625" style="4" customWidth="1"/>
    <col min="15376" max="15617" width="8.88671875" style="4"/>
    <col min="15618" max="15618" width="27.33203125" style="4" customWidth="1"/>
    <col min="15619" max="15620" width="8.88671875" style="4" customWidth="1"/>
    <col min="15621" max="15630" width="9.44140625" style="4" bestFit="1" customWidth="1"/>
    <col min="15631" max="15631" width="17.44140625" style="4" customWidth="1"/>
    <col min="15632" max="15873" width="8.88671875" style="4"/>
    <col min="15874" max="15874" width="27.33203125" style="4" customWidth="1"/>
    <col min="15875" max="15876" width="8.88671875" style="4" customWidth="1"/>
    <col min="15877" max="15886" width="9.44140625" style="4" bestFit="1" customWidth="1"/>
    <col min="15887" max="15887" width="17.44140625" style="4" customWidth="1"/>
    <col min="15888" max="16129" width="8.88671875" style="4"/>
    <col min="16130" max="16130" width="27.33203125" style="4" customWidth="1"/>
    <col min="16131" max="16132" width="8.88671875" style="4" customWidth="1"/>
    <col min="16133" max="16142" width="9.44140625" style="4" bestFit="1" customWidth="1"/>
    <col min="16143" max="16143" width="17.44140625" style="4" customWidth="1"/>
    <col min="16144" max="16384" width="8.88671875" style="4"/>
  </cols>
  <sheetData>
    <row r="2" spans="2:15" ht="13.95" customHeight="1" x14ac:dyDescent="0.2">
      <c r="B2" s="83" t="s">
        <v>115</v>
      </c>
    </row>
    <row r="4" spans="2:15" ht="13.95" customHeight="1" x14ac:dyDescent="0.2">
      <c r="B4" s="5" t="s">
        <v>7</v>
      </c>
      <c r="C4" s="158"/>
      <c r="D4" s="158"/>
      <c r="E4" s="158"/>
      <c r="F4" s="158"/>
      <c r="G4" s="158"/>
      <c r="H4" s="158"/>
      <c r="I4" s="158"/>
      <c r="J4" s="158"/>
      <c r="K4" s="30"/>
    </row>
    <row r="5" spans="2:15" ht="13.95" customHeight="1" x14ac:dyDescent="0.2">
      <c r="B5" s="155" t="s">
        <v>8</v>
      </c>
      <c r="C5" s="5" t="s">
        <v>9</v>
      </c>
      <c r="D5" s="158"/>
      <c r="E5" s="159"/>
      <c r="F5" s="159"/>
      <c r="G5" s="159"/>
      <c r="H5" s="159"/>
      <c r="I5" s="159"/>
      <c r="J5" s="159"/>
      <c r="K5" s="80"/>
      <c r="O5" s="81"/>
    </row>
    <row r="6" spans="2:15" ht="13.95" customHeight="1" x14ac:dyDescent="0.2">
      <c r="B6" s="156"/>
      <c r="C6" s="5" t="s">
        <v>10</v>
      </c>
      <c r="D6" s="160"/>
      <c r="E6" s="161"/>
      <c r="F6" s="162"/>
      <c r="G6" s="6" t="s">
        <v>11</v>
      </c>
      <c r="H6" s="160"/>
      <c r="I6" s="161"/>
      <c r="J6" s="162"/>
      <c r="K6" s="82"/>
      <c r="L6" s="81"/>
      <c r="M6" s="81"/>
      <c r="N6" s="81"/>
      <c r="O6" s="81"/>
    </row>
    <row r="7" spans="2:15" ht="13.95" customHeight="1" x14ac:dyDescent="0.2">
      <c r="B7" s="157"/>
      <c r="C7" s="5" t="s">
        <v>94</v>
      </c>
      <c r="D7" s="67"/>
      <c r="E7" s="68" t="s">
        <v>95</v>
      </c>
      <c r="F7" s="76"/>
      <c r="G7" s="66"/>
      <c r="H7" s="69"/>
      <c r="I7" s="76"/>
      <c r="J7" s="77"/>
      <c r="K7" s="82"/>
      <c r="L7" s="81"/>
      <c r="M7" s="81"/>
      <c r="N7" s="87"/>
      <c r="O7" s="88" t="s">
        <v>116</v>
      </c>
    </row>
    <row r="8" spans="2:15" ht="13.95" customHeight="1" x14ac:dyDescent="0.2">
      <c r="B8" s="7" t="s">
        <v>32</v>
      </c>
      <c r="C8" s="152"/>
      <c r="D8" s="153"/>
      <c r="E8" s="153"/>
      <c r="F8" s="153"/>
      <c r="G8" s="153"/>
      <c r="H8" s="153"/>
      <c r="I8" s="153"/>
      <c r="J8" s="154"/>
      <c r="K8" s="82"/>
      <c r="L8" s="81"/>
      <c r="M8" s="81"/>
      <c r="N8" s="89"/>
      <c r="O8" s="90" t="s">
        <v>117</v>
      </c>
    </row>
    <row r="9" spans="2:15" ht="13.95" customHeight="1" x14ac:dyDescent="0.2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5" customHeight="1" x14ac:dyDescent="0.2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5" customHeight="1" x14ac:dyDescent="0.2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5" customHeight="1" x14ac:dyDescent="0.2">
      <c r="B12" s="32" t="s">
        <v>33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0" t="s">
        <v>97</v>
      </c>
    </row>
    <row r="13" spans="2:15" ht="13.95" customHeight="1" x14ac:dyDescent="0.2">
      <c r="B13" s="32" t="s">
        <v>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0" t="s">
        <v>98</v>
      </c>
    </row>
    <row r="14" spans="2:15" ht="13.95" customHeight="1" x14ac:dyDescent="0.2">
      <c r="B14" s="32" t="s">
        <v>88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8"/>
    </row>
    <row r="15" spans="2:15" ht="13.95" customHeight="1" x14ac:dyDescent="0.2">
      <c r="B15" s="33" t="s">
        <v>89</v>
      </c>
      <c r="C15" s="93">
        <f>ROUND((4.19*C14*(C13-C12)*60/1000),0)</f>
        <v>0</v>
      </c>
      <c r="D15" s="93">
        <f t="shared" ref="D15:N15" si="0">ROUND((4.19*D14*(D13-D12)*60/1000),0)</f>
        <v>0</v>
      </c>
      <c r="E15" s="93">
        <f t="shared" si="0"/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 t="shared" si="0"/>
        <v>0</v>
      </c>
      <c r="O15" s="31"/>
    </row>
    <row r="16" spans="2:15" ht="13.95" customHeight="1" x14ac:dyDescent="0.2">
      <c r="B16" s="32" t="s">
        <v>34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</row>
    <row r="17" spans="2:18" ht="13.95" customHeight="1" x14ac:dyDescent="0.2">
      <c r="B17" s="32" t="s">
        <v>35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01" t="s">
        <v>99</v>
      </c>
    </row>
    <row r="18" spans="2:18" ht="13.95" customHeight="1" x14ac:dyDescent="0.2">
      <c r="B18" s="33" t="s">
        <v>36</v>
      </c>
      <c r="C18" s="93">
        <f>C15*C16*C17</f>
        <v>0</v>
      </c>
      <c r="D18" s="93">
        <f t="shared" ref="D18:N18" si="1">D15*D16*D17</f>
        <v>0</v>
      </c>
      <c r="E18" s="93">
        <f t="shared" si="1"/>
        <v>0</v>
      </c>
      <c r="F18" s="93">
        <f t="shared" si="1"/>
        <v>0</v>
      </c>
      <c r="G18" s="93">
        <f t="shared" si="1"/>
        <v>0</v>
      </c>
      <c r="H18" s="93">
        <f t="shared" si="1"/>
        <v>0</v>
      </c>
      <c r="I18" s="93">
        <f t="shared" si="1"/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5">
        <f>SUM(C18:N18)</f>
        <v>0</v>
      </c>
    </row>
    <row r="19" spans="2:18" ht="13.95" customHeigh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5" customHeight="1" x14ac:dyDescent="0.2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5" customHeight="1" x14ac:dyDescent="0.2">
      <c r="B21" s="140" t="s">
        <v>37</v>
      </c>
      <c r="C21" s="144" t="s">
        <v>38</v>
      </c>
      <c r="D21" s="131"/>
      <c r="E21" s="145"/>
      <c r="F21" s="139"/>
      <c r="G21" s="131"/>
      <c r="H21" s="146"/>
      <c r="I21" s="147"/>
      <c r="J21" s="63"/>
      <c r="K21" s="64"/>
      <c r="L21" s="34"/>
      <c r="M21" s="34"/>
      <c r="N21" s="34"/>
      <c r="O21" s="34"/>
    </row>
    <row r="22" spans="2:18" ht="13.95" customHeight="1" x14ac:dyDescent="0.2">
      <c r="B22" s="141"/>
      <c r="C22" s="150" t="s">
        <v>42</v>
      </c>
      <c r="D22" s="151"/>
      <c r="E22" s="145"/>
      <c r="F22" s="139"/>
      <c r="G22" s="131"/>
      <c r="H22" s="50"/>
      <c r="I22" s="51"/>
      <c r="J22" s="52"/>
      <c r="K22" s="53"/>
      <c r="L22" s="34"/>
      <c r="M22" s="34"/>
      <c r="N22" s="34"/>
      <c r="O22" s="34"/>
    </row>
    <row r="23" spans="2:18" ht="13.95" customHeight="1" x14ac:dyDescent="0.2">
      <c r="B23" s="142"/>
      <c r="C23" s="144" t="s">
        <v>92</v>
      </c>
      <c r="D23" s="131"/>
      <c r="E23" s="92"/>
      <c r="F23" s="35" t="s">
        <v>93</v>
      </c>
      <c r="G23" s="35"/>
      <c r="H23" s="78" t="s">
        <v>45</v>
      </c>
      <c r="I23" s="79"/>
      <c r="J23" s="130"/>
      <c r="K23" s="131"/>
    </row>
    <row r="24" spans="2:18" ht="13.95" customHeight="1" x14ac:dyDescent="0.2">
      <c r="B24" s="142"/>
      <c r="C24" s="132" t="s">
        <v>39</v>
      </c>
      <c r="D24" s="133"/>
      <c r="E24" s="91"/>
      <c r="F24" s="36" t="s">
        <v>40</v>
      </c>
      <c r="G24" s="36"/>
      <c r="H24" s="123" t="s">
        <v>46</v>
      </c>
      <c r="I24" s="124"/>
      <c r="J24" s="134"/>
      <c r="K24" s="135"/>
      <c r="L24" s="65"/>
      <c r="M24" s="42" t="s">
        <v>49</v>
      </c>
    </row>
    <row r="25" spans="2:18" ht="13.95" customHeight="1" x14ac:dyDescent="0.2">
      <c r="B25" s="143"/>
      <c r="C25" s="123" t="s">
        <v>43</v>
      </c>
      <c r="D25" s="124"/>
      <c r="E25" s="97"/>
      <c r="F25" s="4" t="s">
        <v>44</v>
      </c>
      <c r="H25" s="123" t="s">
        <v>114</v>
      </c>
      <c r="I25" s="124"/>
      <c r="J25" s="130"/>
      <c r="K25" s="136"/>
      <c r="L25" s="137"/>
      <c r="M25" s="137"/>
      <c r="N25" s="124"/>
    </row>
    <row r="26" spans="2:18" ht="13.95" customHeight="1" x14ac:dyDescent="0.2">
      <c r="B26" s="43"/>
      <c r="C26" s="123" t="s">
        <v>52</v>
      </c>
      <c r="D26" s="124"/>
      <c r="E26" s="98"/>
      <c r="F26" s="24"/>
      <c r="G26" s="37"/>
      <c r="H26" s="44"/>
      <c r="I26" s="45"/>
      <c r="J26" s="46"/>
      <c r="K26" s="47"/>
    </row>
    <row r="27" spans="2:18" ht="13.95" customHeight="1" x14ac:dyDescent="0.2">
      <c r="B27" s="25"/>
      <c r="C27" s="125"/>
      <c r="D27" s="126"/>
      <c r="E27" s="39"/>
      <c r="F27" s="25"/>
      <c r="G27" s="127"/>
      <c r="H27" s="128"/>
      <c r="I27" s="40"/>
      <c r="J27" s="127"/>
      <c r="K27" s="129"/>
      <c r="L27" s="26"/>
      <c r="M27" s="18"/>
      <c r="N27" s="18"/>
    </row>
    <row r="28" spans="2:18" ht="13.95" customHeight="1" x14ac:dyDescent="0.2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5" customHeight="1" x14ac:dyDescent="0.2">
      <c r="B29" s="19" t="s">
        <v>50</v>
      </c>
      <c r="C29" s="93" t="e">
        <f>ROUND((C18/($E$24/100*$J$24/1000)),0)</f>
        <v>#DIV/0!</v>
      </c>
      <c r="D29" s="93" t="e">
        <f t="shared" ref="D29:N29" si="2">ROUND((D18/($E$24/100*$J$24/1000)),0)</f>
        <v>#DIV/0!</v>
      </c>
      <c r="E29" s="93" t="e">
        <f t="shared" si="2"/>
        <v>#DIV/0!</v>
      </c>
      <c r="F29" s="93" t="e">
        <f t="shared" si="2"/>
        <v>#DIV/0!</v>
      </c>
      <c r="G29" s="93" t="e">
        <f t="shared" si="2"/>
        <v>#DIV/0!</v>
      </c>
      <c r="H29" s="93" t="e">
        <f t="shared" si="2"/>
        <v>#DIV/0!</v>
      </c>
      <c r="I29" s="93" t="e">
        <f t="shared" si="2"/>
        <v>#DIV/0!</v>
      </c>
      <c r="J29" s="93" t="e">
        <f t="shared" si="2"/>
        <v>#DIV/0!</v>
      </c>
      <c r="K29" s="93" t="e">
        <f t="shared" si="2"/>
        <v>#DIV/0!</v>
      </c>
      <c r="L29" s="93" t="e">
        <f t="shared" si="2"/>
        <v>#DIV/0!</v>
      </c>
      <c r="M29" s="93" t="e">
        <f t="shared" si="2"/>
        <v>#DIV/0!</v>
      </c>
      <c r="N29" s="93" t="e">
        <f t="shared" si="2"/>
        <v>#DIV/0!</v>
      </c>
      <c r="O29" s="95" t="e">
        <f>SUM(C29:N29)</f>
        <v>#DIV/0!</v>
      </c>
      <c r="P29" s="41"/>
      <c r="Q29" s="122" t="s">
        <v>127</v>
      </c>
      <c r="R29" s="122"/>
    </row>
    <row r="30" spans="2:18" ht="13.95" customHeight="1" x14ac:dyDescent="0.2">
      <c r="B30" s="19" t="s">
        <v>118</v>
      </c>
      <c r="C30" s="84" t="e">
        <f>ROUND(((C15/($E$23*$E$26))*$E$25*$E$26*C16*C17/1000),2)</f>
        <v>#DIV/0!</v>
      </c>
      <c r="D30" s="84" t="e">
        <f t="shared" ref="D30:N30" si="3">ROUND(((D15/($E$23*$E$26))*$E$25*$E$26*D16*D17/1000),2)</f>
        <v>#DIV/0!</v>
      </c>
      <c r="E30" s="84" t="e">
        <f t="shared" si="3"/>
        <v>#DIV/0!</v>
      </c>
      <c r="F30" s="84" t="e">
        <f t="shared" si="3"/>
        <v>#DIV/0!</v>
      </c>
      <c r="G30" s="84" t="e">
        <f t="shared" si="3"/>
        <v>#DIV/0!</v>
      </c>
      <c r="H30" s="84" t="e">
        <f t="shared" si="3"/>
        <v>#DIV/0!</v>
      </c>
      <c r="I30" s="84" t="e">
        <f t="shared" si="3"/>
        <v>#DIV/0!</v>
      </c>
      <c r="J30" s="84" t="e">
        <f t="shared" si="3"/>
        <v>#DIV/0!</v>
      </c>
      <c r="K30" s="84" t="e">
        <f t="shared" si="3"/>
        <v>#DIV/0!</v>
      </c>
      <c r="L30" s="84" t="e">
        <f t="shared" si="3"/>
        <v>#DIV/0!</v>
      </c>
      <c r="M30" s="84" t="e">
        <f t="shared" si="3"/>
        <v>#DIV/0!</v>
      </c>
      <c r="N30" s="84" t="e">
        <f t="shared" si="3"/>
        <v>#DIV/0!</v>
      </c>
      <c r="O30" s="85" t="e">
        <f>SUM(C30:N30)</f>
        <v>#DIV/0!</v>
      </c>
      <c r="P30" s="4" t="s">
        <v>78</v>
      </c>
    </row>
    <row r="31" spans="2:18" ht="13.95" customHeight="1" x14ac:dyDescent="0.2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5" customHeight="1" x14ac:dyDescent="0.2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5" customHeight="1" x14ac:dyDescent="0.2">
      <c r="B33" s="140" t="s">
        <v>56</v>
      </c>
      <c r="C33" s="144" t="s">
        <v>38</v>
      </c>
      <c r="D33" s="131"/>
      <c r="E33" s="145"/>
      <c r="F33" s="139"/>
      <c r="G33" s="131"/>
      <c r="H33" s="146"/>
      <c r="I33" s="147"/>
      <c r="J33" s="148"/>
      <c r="K33" s="149"/>
      <c r="L33" s="34"/>
      <c r="M33" s="34"/>
      <c r="N33" s="34"/>
      <c r="O33" s="34"/>
    </row>
    <row r="34" spans="2:18" ht="13.95" customHeight="1" x14ac:dyDescent="0.2">
      <c r="B34" s="141"/>
      <c r="C34" s="150" t="s">
        <v>42</v>
      </c>
      <c r="D34" s="151"/>
      <c r="E34" s="145"/>
      <c r="F34" s="139"/>
      <c r="G34" s="131"/>
      <c r="H34" s="50"/>
      <c r="I34" s="51"/>
      <c r="J34" s="52"/>
      <c r="K34" s="53"/>
      <c r="L34" s="34"/>
      <c r="M34" s="34"/>
      <c r="N34" s="34"/>
      <c r="O34" s="34"/>
    </row>
    <row r="35" spans="2:18" ht="13.95" customHeight="1" x14ac:dyDescent="0.2">
      <c r="B35" s="142"/>
      <c r="C35" s="144" t="s">
        <v>92</v>
      </c>
      <c r="D35" s="131"/>
      <c r="E35" s="17"/>
      <c r="F35" s="35" t="s">
        <v>93</v>
      </c>
      <c r="G35" s="35"/>
      <c r="H35" s="78" t="s">
        <v>45</v>
      </c>
      <c r="I35" s="79"/>
      <c r="J35" s="130"/>
      <c r="K35" s="131"/>
    </row>
    <row r="36" spans="2:18" ht="13.95" customHeight="1" x14ac:dyDescent="0.2">
      <c r="B36" s="142"/>
      <c r="C36" s="132" t="s">
        <v>39</v>
      </c>
      <c r="D36" s="133"/>
      <c r="E36" s="17"/>
      <c r="F36" s="36" t="s">
        <v>40</v>
      </c>
      <c r="G36" s="36"/>
      <c r="H36" s="123" t="s">
        <v>46</v>
      </c>
      <c r="I36" s="124"/>
      <c r="J36" s="134"/>
      <c r="K36" s="135"/>
      <c r="L36" s="65"/>
      <c r="M36" s="42" t="s">
        <v>49</v>
      </c>
    </row>
    <row r="37" spans="2:18" ht="13.95" customHeight="1" x14ac:dyDescent="0.2">
      <c r="B37" s="143"/>
      <c r="C37" s="123" t="s">
        <v>43</v>
      </c>
      <c r="D37" s="124"/>
      <c r="E37" s="48"/>
      <c r="F37" s="4" t="s">
        <v>44</v>
      </c>
      <c r="H37" s="123" t="s">
        <v>114</v>
      </c>
      <c r="I37" s="124"/>
      <c r="J37" s="130"/>
      <c r="K37" s="136"/>
      <c r="L37" s="137"/>
      <c r="M37" s="137"/>
      <c r="N37" s="124"/>
    </row>
    <row r="38" spans="2:18" ht="13.95" customHeight="1" x14ac:dyDescent="0.2">
      <c r="B38" s="43"/>
      <c r="C38" s="123" t="s">
        <v>52</v>
      </c>
      <c r="D38" s="124"/>
      <c r="E38" s="38"/>
      <c r="F38" s="24"/>
      <c r="G38" s="37"/>
      <c r="H38" s="44"/>
      <c r="I38" s="45"/>
      <c r="J38" s="46"/>
      <c r="K38" s="47"/>
    </row>
    <row r="39" spans="2:18" ht="13.95" customHeight="1" x14ac:dyDescent="0.2">
      <c r="B39" s="25"/>
      <c r="C39" s="125"/>
      <c r="D39" s="126"/>
      <c r="E39" s="39"/>
      <c r="F39" s="25"/>
      <c r="G39" s="127"/>
      <c r="H39" s="128"/>
      <c r="I39" s="40"/>
      <c r="J39" s="127"/>
      <c r="K39" s="129"/>
      <c r="L39" s="26"/>
      <c r="M39" s="18"/>
      <c r="N39" s="18"/>
    </row>
    <row r="40" spans="2:18" ht="13.95" customHeight="1" x14ac:dyDescent="0.2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5" customHeight="1" x14ac:dyDescent="0.2">
      <c r="B41" s="19" t="s">
        <v>50</v>
      </c>
      <c r="C41" s="93" t="e">
        <f>ROUND((C18/($E$36/100*$J$36/1000)),0)</f>
        <v>#DIV/0!</v>
      </c>
      <c r="D41" s="93" t="e">
        <f t="shared" ref="D41:N41" si="4">ROUND((D18/($E$36/100*$J$36/1000)),0)</f>
        <v>#DIV/0!</v>
      </c>
      <c r="E41" s="93" t="e">
        <f t="shared" si="4"/>
        <v>#DIV/0!</v>
      </c>
      <c r="F41" s="93" t="e">
        <f t="shared" si="4"/>
        <v>#DIV/0!</v>
      </c>
      <c r="G41" s="93" t="e">
        <f t="shared" si="4"/>
        <v>#DIV/0!</v>
      </c>
      <c r="H41" s="93" t="e">
        <f t="shared" si="4"/>
        <v>#DIV/0!</v>
      </c>
      <c r="I41" s="93" t="e">
        <f t="shared" si="4"/>
        <v>#DIV/0!</v>
      </c>
      <c r="J41" s="93" t="e">
        <f t="shared" si="4"/>
        <v>#DIV/0!</v>
      </c>
      <c r="K41" s="93" t="e">
        <f t="shared" si="4"/>
        <v>#DIV/0!</v>
      </c>
      <c r="L41" s="93" t="e">
        <f t="shared" si="4"/>
        <v>#DIV/0!</v>
      </c>
      <c r="M41" s="93" t="e">
        <f t="shared" si="4"/>
        <v>#DIV/0!</v>
      </c>
      <c r="N41" s="93" t="e">
        <f t="shared" si="4"/>
        <v>#DIV/0!</v>
      </c>
      <c r="O41" s="95" t="e">
        <f>SUM(C41:N41)</f>
        <v>#DIV/0!</v>
      </c>
      <c r="P41" s="41"/>
      <c r="Q41" s="122" t="s">
        <v>127</v>
      </c>
      <c r="R41" s="122"/>
    </row>
    <row r="42" spans="2:18" ht="13.95" customHeight="1" x14ac:dyDescent="0.2">
      <c r="B42" s="19" t="s">
        <v>118</v>
      </c>
      <c r="C42" s="96" t="e">
        <f>ROUND(((C15/($E$35*$E$38))*$E$37*$E$38*C16*C17/1000),2)</f>
        <v>#DIV/0!</v>
      </c>
      <c r="D42" s="96" t="e">
        <f t="shared" ref="D42:N42" si="5">ROUND(((D15/($E$35*$E$38))*$E$37*$E$38*D16*D17/1000),2)</f>
        <v>#DIV/0!</v>
      </c>
      <c r="E42" s="96" t="e">
        <f t="shared" si="5"/>
        <v>#DIV/0!</v>
      </c>
      <c r="F42" s="96" t="e">
        <f t="shared" si="5"/>
        <v>#DIV/0!</v>
      </c>
      <c r="G42" s="96" t="e">
        <f t="shared" si="5"/>
        <v>#DIV/0!</v>
      </c>
      <c r="H42" s="96" t="e">
        <f t="shared" si="5"/>
        <v>#DIV/0!</v>
      </c>
      <c r="I42" s="96" t="e">
        <f t="shared" si="5"/>
        <v>#DIV/0!</v>
      </c>
      <c r="J42" s="96" t="e">
        <f t="shared" si="5"/>
        <v>#DIV/0!</v>
      </c>
      <c r="K42" s="96" t="e">
        <f t="shared" si="5"/>
        <v>#DIV/0!</v>
      </c>
      <c r="L42" s="96" t="e">
        <f t="shared" si="5"/>
        <v>#DIV/0!</v>
      </c>
      <c r="M42" s="96" t="e">
        <f t="shared" si="5"/>
        <v>#DIV/0!</v>
      </c>
      <c r="N42" s="96" t="e">
        <f t="shared" si="5"/>
        <v>#DIV/0!</v>
      </c>
      <c r="O42" s="99" t="e">
        <f>SUM(C42:N42)</f>
        <v>#DIV/0!</v>
      </c>
      <c r="P42" s="4" t="s">
        <v>78</v>
      </c>
    </row>
    <row r="43" spans="2:18" ht="13.95" customHeight="1" x14ac:dyDescent="0.2">
      <c r="C43" s="4" t="s">
        <v>91</v>
      </c>
    </row>
    <row r="45" spans="2:18" ht="13.95" customHeight="1" x14ac:dyDescent="0.2">
      <c r="B45" s="102" t="s">
        <v>119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5" customHeight="1" x14ac:dyDescent="0.2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 t="e">
        <f>ROUNDDOWN(O53-O61,0)</f>
        <v>#DIV/0!</v>
      </c>
    </row>
    <row r="47" spans="2:18" ht="13.95" customHeight="1" x14ac:dyDescent="0.2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5" customHeight="1" x14ac:dyDescent="0.2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5" customHeight="1" x14ac:dyDescent="0.2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5" customHeight="1" x14ac:dyDescent="0.2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8" ht="13.95" customHeight="1" x14ac:dyDescent="0.2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8" ht="13.95" customHeight="1" x14ac:dyDescent="0.2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 t="e">
        <f>(O54*H55+O56*H57)</f>
        <v>#DIV/0!</v>
      </c>
    </row>
    <row r="54" spans="2:18" ht="13.95" customHeight="1" x14ac:dyDescent="0.2">
      <c r="B54" s="1" t="s">
        <v>65</v>
      </c>
      <c r="C54" t="s">
        <v>60</v>
      </c>
      <c r="D54"/>
      <c r="E54"/>
      <c r="F54"/>
      <c r="G54"/>
      <c r="H54" s="58"/>
      <c r="I54" t="s">
        <v>80</v>
      </c>
      <c r="J54" s="29"/>
      <c r="K54"/>
      <c r="L54"/>
      <c r="M54"/>
      <c r="N54"/>
      <c r="O54" s="86" t="e">
        <f>(O29/1000)</f>
        <v>#DIV/0!</v>
      </c>
      <c r="Q54" s="122" t="s">
        <v>127</v>
      </c>
      <c r="R54" s="122"/>
    </row>
    <row r="55" spans="2:18" ht="13.95" customHeight="1" x14ac:dyDescent="0.2">
      <c r="B55" s="1" t="s">
        <v>64</v>
      </c>
      <c r="C55" t="s">
        <v>61</v>
      </c>
      <c r="D55"/>
      <c r="E55"/>
      <c r="F55" s="60" t="s">
        <v>82</v>
      </c>
      <c r="G55" s="109">
        <f>H54</f>
        <v>0</v>
      </c>
      <c r="H55" s="2"/>
      <c r="I55" s="1" t="s">
        <v>112</v>
      </c>
      <c r="J55" s="138"/>
      <c r="K55" s="139"/>
      <c r="L55" s="139"/>
      <c r="M55" s="131"/>
      <c r="N55"/>
      <c r="O55" s="55"/>
    </row>
    <row r="56" spans="2:18" ht="13.95" customHeight="1" x14ac:dyDescent="0.2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 t="e">
        <f>O30</f>
        <v>#DIV/0!</v>
      </c>
    </row>
    <row r="57" spans="2:18" ht="13.95" customHeight="1" x14ac:dyDescent="0.2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112</v>
      </c>
      <c r="J57" s="138"/>
      <c r="K57" s="139"/>
      <c r="L57" s="139"/>
      <c r="M57" s="131"/>
      <c r="N57" s="1"/>
      <c r="O57"/>
    </row>
    <row r="58" spans="2:18" ht="13.9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5" customHeight="1" x14ac:dyDescent="0.2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8" ht="13.95" customHeight="1" x14ac:dyDescent="0.2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 t="e">
        <f>(O62*H63+O64*H65)</f>
        <v>#DIV/0!</v>
      </c>
    </row>
    <row r="62" spans="2:18" ht="13.95" customHeight="1" x14ac:dyDescent="0.2">
      <c r="B62" s="1" t="s">
        <v>70</v>
      </c>
      <c r="C62" t="s">
        <v>63</v>
      </c>
      <c r="D62"/>
      <c r="E62"/>
      <c r="F62"/>
      <c r="G62"/>
      <c r="H62" s="58"/>
      <c r="I62" t="s">
        <v>80</v>
      </c>
      <c r="J62" s="29"/>
      <c r="K62"/>
      <c r="L62"/>
      <c r="M62"/>
      <c r="N62"/>
      <c r="O62" s="86" t="e">
        <f>(O41/1000)</f>
        <v>#DIV/0!</v>
      </c>
      <c r="Q62" s="122" t="s">
        <v>127</v>
      </c>
      <c r="R62" s="122"/>
    </row>
    <row r="63" spans="2:18" ht="13.95" customHeight="1" x14ac:dyDescent="0.2">
      <c r="B63" s="1" t="s">
        <v>71</v>
      </c>
      <c r="C63" t="s">
        <v>61</v>
      </c>
      <c r="D63"/>
      <c r="E63"/>
      <c r="F63" s="60" t="s">
        <v>82</v>
      </c>
      <c r="G63" s="109">
        <f>H62</f>
        <v>0</v>
      </c>
      <c r="H63" s="2"/>
      <c r="I63" s="1" t="s">
        <v>112</v>
      </c>
      <c r="J63" s="138"/>
      <c r="K63" s="139"/>
      <c r="L63" s="139"/>
      <c r="M63" s="131"/>
      <c r="N63"/>
      <c r="O63" s="55"/>
    </row>
    <row r="64" spans="2:18" ht="13.95" customHeight="1" x14ac:dyDescent="0.2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 t="e">
        <f>O42</f>
        <v>#DIV/0!</v>
      </c>
    </row>
    <row r="65" spans="2:17" ht="13.95" customHeight="1" x14ac:dyDescent="0.2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112</v>
      </c>
      <c r="J65" s="138"/>
      <c r="K65" s="139"/>
      <c r="L65" s="139"/>
      <c r="M65" s="131"/>
      <c r="N65" s="1"/>
      <c r="O65" s="3"/>
      <c r="P65"/>
    </row>
    <row r="66" spans="2:17" ht="13.95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5" customHeight="1" x14ac:dyDescent="0.2">
      <c r="B67" s="102" t="s">
        <v>120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5" customHeight="1" x14ac:dyDescent="0.2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5" customHeight="1" x14ac:dyDescent="0.2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5" customHeight="1" x14ac:dyDescent="0.2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7" ht="13.95" customHeight="1" x14ac:dyDescent="0.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7" ht="13.95" customHeight="1" x14ac:dyDescent="0.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7" ht="13.95" customHeight="1" x14ac:dyDescent="0.2">
      <c r="B73" s="105" t="s">
        <v>109</v>
      </c>
      <c r="C73" s="113"/>
      <c r="D73" s="71" t="s">
        <v>110</v>
      </c>
      <c r="M73"/>
      <c r="N73"/>
      <c r="O73"/>
      <c r="P73"/>
    </row>
    <row r="74" spans="2:17" ht="13.95" customHeight="1" x14ac:dyDescent="0.2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 t="s">
        <v>128</v>
      </c>
      <c r="L74" s="72" t="s">
        <v>129</v>
      </c>
      <c r="M74" s="72" t="s">
        <v>130</v>
      </c>
      <c r="N74" s="72" t="s">
        <v>131</v>
      </c>
      <c r="O74" s="117" t="s">
        <v>111</v>
      </c>
      <c r="Q74" s="119" t="s">
        <v>123</v>
      </c>
    </row>
    <row r="75" spans="2:17" ht="13.95" customHeight="1" x14ac:dyDescent="0.2">
      <c r="B75" s="107" t="s">
        <v>99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18"/>
      <c r="P75"/>
    </row>
    <row r="76" spans="2:17" ht="13.95" customHeight="1" x14ac:dyDescent="0.2">
      <c r="B76" s="108" t="s">
        <v>108</v>
      </c>
      <c r="C76" s="104" t="e">
        <f>ROUNDDOWN(($O$46*C75/$O$18),0)</f>
        <v>#DIV/0!</v>
      </c>
      <c r="D76" s="104" t="e">
        <f t="shared" ref="D76:N76" si="6">ROUNDDOWN(($O$46*D75/$O$18),0)</f>
        <v>#DIV/0!</v>
      </c>
      <c r="E76" s="104" t="e">
        <f t="shared" si="6"/>
        <v>#DIV/0!</v>
      </c>
      <c r="F76" s="104" t="e">
        <f t="shared" si="6"/>
        <v>#DIV/0!</v>
      </c>
      <c r="G76" s="104" t="e">
        <f t="shared" si="6"/>
        <v>#DIV/0!</v>
      </c>
      <c r="H76" s="104" t="e">
        <f t="shared" si="6"/>
        <v>#DIV/0!</v>
      </c>
      <c r="I76" s="104" t="e">
        <f t="shared" si="6"/>
        <v>#DIV/0!</v>
      </c>
      <c r="J76" s="104" t="e">
        <f t="shared" si="6"/>
        <v>#DIV/0!</v>
      </c>
      <c r="K76" s="104" t="e">
        <f t="shared" si="6"/>
        <v>#DIV/0!</v>
      </c>
      <c r="L76" s="104" t="e">
        <f t="shared" si="6"/>
        <v>#DIV/0!</v>
      </c>
      <c r="M76" s="104" t="e">
        <f t="shared" si="6"/>
        <v>#DIV/0!</v>
      </c>
      <c r="N76" s="104" t="e">
        <f t="shared" si="6"/>
        <v>#DIV/0!</v>
      </c>
      <c r="O76" s="104" t="e">
        <f>SUM(C76:N76)</f>
        <v>#DIV/0!</v>
      </c>
      <c r="P76"/>
    </row>
    <row r="77" spans="2:17" ht="13.95" customHeight="1" x14ac:dyDescent="0.2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7" ht="13.95" customHeight="1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 s="114" t="e">
        <f>ROUNDDOWN(O76/C73,0)</f>
        <v>#DIV/0!</v>
      </c>
      <c r="P78" s="115" t="s">
        <v>121</v>
      </c>
    </row>
    <row r="79" spans="2:17" ht="13.95" customHeight="1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122</v>
      </c>
      <c r="P79"/>
    </row>
    <row r="80" spans="2:17" ht="13.95" customHeight="1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5" customHeight="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5" customHeight="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5" customHeight="1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5" customHeigh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C4:J4"/>
    <mergeCell ref="B5:B7"/>
    <mergeCell ref="D5:J5"/>
    <mergeCell ref="D6:F6"/>
    <mergeCell ref="H6:J6"/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rowBreaks count="1" manualBreakCount="1">
    <brk id="44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D2067E-AA7F-4E0A-BE0A-5AA048CA2474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3fe9b1e-5bcf-4a08-912e-4034eab1d859"/>
    <ds:schemaRef ds:uri="0de5941f-0658-486a-bd95-c592dd158584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5BA6E6-7E06-46A7-B87B-88508B20A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7D93F-440B-4925-AB31-92613A75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温水ボイラーCO2＆負荷 記入例 </vt:lpstr>
      <vt:lpstr>温水ボイラーCO2＆負荷 記入用</vt:lpstr>
      <vt:lpstr>'温水ボイラーCO2＆負荷 記入用'!Print_Area</vt:lpstr>
      <vt:lpstr>'温水ボイラーCO2＆負荷 記入例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2019-04-04T04:52:21Z</cp:lastPrinted>
  <dcterms:created xsi:type="dcterms:W3CDTF">2014-05-19T08:27:13Z</dcterms:created>
  <dcterms:modified xsi:type="dcterms:W3CDTF">2019-04-04T08:00:06Z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