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95" activeTab="0"/>
  </bookViews>
  <sheets>
    <sheet name="小水路発電 (記入例)" sheetId="1" r:id="rId1"/>
    <sheet name="小水路発電" sheetId="2" r:id="rId2"/>
  </sheets>
  <definedNames/>
  <calcPr fullCalcOnLoad="1"/>
</workbook>
</file>

<file path=xl/sharedStrings.xml><?xml version="1.0" encoding="utf-8"?>
<sst xmlns="http://schemas.openxmlformats.org/spreadsheetml/2006/main" count="111" uniqueCount="54">
  <si>
    <t>実施サイト</t>
  </si>
  <si>
    <t>事業名</t>
  </si>
  <si>
    <t>住所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</si>
  <si>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</si>
  <si>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</si>
  <si>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</si>
  <si>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</si>
  <si>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</si>
  <si>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</si>
  <si>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</si>
  <si>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</si>
  <si>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</si>
  <si>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</si>
  <si>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</si>
  <si>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</si>
  <si>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kWh/年</t>
  </si>
  <si>
    <t>月間推定有効発電
電力量（ｋWh/月)</t>
  </si>
  <si>
    <t>kg-CO2/kWh</t>
  </si>
  <si>
    <t>ton-CO2/年</t>
  </si>
  <si>
    <t>売電先のCO2排出係数</t>
  </si>
  <si>
    <t>CO2排出削減量
Q=Re-Pj</t>
  </si>
  <si>
    <t>標高（ｍ）</t>
  </si>
  <si>
    <t>河川名</t>
  </si>
  <si>
    <t>（ｍ）</t>
  </si>
  <si>
    <t>落差Hｊ(m)</t>
  </si>
  <si>
    <t>有効落差H(m)</t>
  </si>
  <si>
    <t>損失水頭Hsm）</t>
  </si>
  <si>
    <t>Hj-Hs</t>
  </si>
  <si>
    <t>取水口Hi</t>
  </si>
  <si>
    <t>水車Ho</t>
  </si>
  <si>
    <t>Hi-Ho</t>
  </si>
  <si>
    <t>水力発電で利用可能平均水量(水路流量）Q(㎥/ｓ）</t>
  </si>
  <si>
    <t>水車効率Ew（0～1.0)</t>
  </si>
  <si>
    <t>発電機効率Eg(0～1.0)</t>
  </si>
  <si>
    <t>稼働日における平均売電可能電力量（ｋWh/日)</t>
  </si>
  <si>
    <t>年間推定総発電(売電）量</t>
  </si>
  <si>
    <t>年間売電量</t>
  </si>
  <si>
    <t>水力Pw(kW)=9.8*Q*H</t>
  </si>
  <si>
    <t>1日推定発電電力量（ｋWh/日）＝Pw*Ew*Eg*24</t>
  </si>
  <si>
    <t>年間平均降水量(mm/年）</t>
  </si>
  <si>
    <t>稼働実有効日数（停止日を除く）</t>
  </si>
  <si>
    <t>平均1日自家消費電力量（ｋWh/日)</t>
  </si>
  <si>
    <t>排出係数の根拠記載</t>
  </si>
  <si>
    <t>リファレンスCO2排出量Re</t>
  </si>
  <si>
    <t>プロジェクトCO2排出量Pj</t>
  </si>
  <si>
    <t>各月の平均降水量(実施サイト流域の値：mm/月）</t>
  </si>
  <si>
    <t>緯度</t>
  </si>
  <si>
    <t>経度</t>
  </si>
  <si>
    <t>※定期点検考慮</t>
  </si>
  <si>
    <t>記入</t>
  </si>
  <si>
    <t>自動計算</t>
  </si>
  <si>
    <r>
      <t>各月の該当河川の平均流量(㎥/ｓ）　</t>
    </r>
    <r>
      <rPr>
        <sz val="10"/>
        <color indexed="10"/>
        <rFont val="ＭＳ Ｐゴシック"/>
        <family val="3"/>
      </rPr>
      <t>※注</t>
    </r>
  </si>
  <si>
    <r>
      <rPr>
        <sz val="10"/>
        <color indexed="10"/>
        <rFont val="ＭＳ Ｐゴシック"/>
        <family val="3"/>
      </rPr>
      <t>※注</t>
    </r>
    <r>
      <rPr>
        <sz val="10"/>
        <rFont val="ＭＳ Ｐゴシック"/>
        <family val="3"/>
      </rPr>
      <t xml:space="preserve">：　○○国国土省河川流量データ
</t>
    </r>
  </si>
  <si>
    <r>
      <rPr>
        <sz val="10"/>
        <color indexed="10"/>
        <rFont val="ＭＳ Ｐゴシック"/>
        <family val="3"/>
      </rPr>
      <t>※注</t>
    </r>
    <r>
      <rPr>
        <sz val="10"/>
        <rFont val="ＭＳ Ｐゴシック"/>
        <family val="3"/>
      </rPr>
      <t xml:space="preserve">：　出展を記載する
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</si>
</sst>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0000%"/>
    <numFmt numFmtId="177" formatCode="0;_"/>
    <numFmt numFmtId="178" formatCode="0;_ꐀ"/>
    <numFmt numFmtId="179" formatCode="0.000_ "/>
    <numFmt numFmtId="180" formatCode="0.00_ "/>
    <numFmt numFmtId="181" formatCode="0.0_ "/>
    <numFmt numFmtId="182" formatCode="0_ "/>
    <numFmt numFmtId="183" formatCode="0.0000_ "/>
    <numFmt numFmtId="184" formatCode="0.0000000_ "/>
    <numFmt numFmtId="185" formatCode="0.000000_ "/>
    <numFmt numFmtId="186" formatCode="0.00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"/>
    <numFmt numFmtId="192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181" fontId="2" fillId="33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vertical="center"/>
    </xf>
    <xf numFmtId="191" fontId="2" fillId="34" borderId="10" xfId="0" applyNumberFormat="1" applyFont="1" applyFill="1" applyBorder="1" applyAlignment="1">
      <alignment vertical="center"/>
    </xf>
    <xf numFmtId="191" fontId="2" fillId="34" borderId="10" xfId="0" applyNumberFormat="1" applyFont="1" applyFill="1" applyBorder="1" applyAlignment="1">
      <alignment vertical="center"/>
    </xf>
    <xf numFmtId="192" fontId="2" fillId="34" borderId="10" xfId="0" applyNumberFormat="1" applyFont="1" applyFill="1" applyBorder="1" applyAlignment="1">
      <alignment vertical="center"/>
    </xf>
    <xf numFmtId="192" fontId="2" fillId="0" borderId="10" xfId="0" applyNumberFormat="1" applyFont="1" applyFill="1" applyBorder="1" applyAlignment="1">
      <alignment vertical="center"/>
    </xf>
    <xf numFmtId="192" fontId="2" fillId="0" borderId="0" xfId="0" applyNumberFormat="1" applyFont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vertical="center"/>
    </xf>
    <xf numFmtId="181" fontId="2" fillId="34" borderId="10" xfId="0" applyNumberFormat="1" applyFont="1" applyFill="1" applyBorder="1" applyAlignment="1">
      <alignment horizontal="right" vertical="center"/>
    </xf>
    <xf numFmtId="181" fontId="2" fillId="34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33" borderId="13" xfId="60" applyFont="1" applyFill="1" applyBorder="1" applyAlignment="1">
      <alignment vertical="center" shrinkToFit="1"/>
      <protection/>
    </xf>
    <xf numFmtId="0" fontId="2" fillId="0" borderId="14" xfId="60" applyFont="1" applyBorder="1" applyAlignment="1">
      <alignment vertical="center" shrinkToFit="1"/>
      <protection/>
    </xf>
    <xf numFmtId="0" fontId="2" fillId="0" borderId="15" xfId="60" applyFont="1" applyBorder="1" applyAlignment="1">
      <alignment vertical="center" shrinkToFit="1"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85" zoomScaleNormal="85" zoomScalePageLayoutView="0" workbookViewId="0" topLeftCell="A13">
      <selection activeCell="J31" sqref="J31"/>
    </sheetView>
  </sheetViews>
  <sheetFormatPr defaultColWidth="9.00390625" defaultRowHeight="13.5"/>
  <cols>
    <col min="1" max="1" width="21.875" style="0" customWidth="1"/>
    <col min="2" max="13" width="10.375" style="0" customWidth="1"/>
  </cols>
  <sheetData>
    <row r="1" spans="1:13" ht="13.5">
      <c r="A1" s="2" t="s">
        <v>1</v>
      </c>
      <c r="B1" s="43"/>
      <c r="C1" s="43"/>
      <c r="D1" s="43"/>
      <c r="E1" s="43"/>
      <c r="F1" s="43"/>
      <c r="G1" s="43"/>
      <c r="H1" s="43"/>
      <c r="I1" s="43"/>
      <c r="J1" s="1"/>
      <c r="K1" s="29" t="s">
        <v>49</v>
      </c>
      <c r="L1" s="1"/>
      <c r="M1" s="1"/>
    </row>
    <row r="2" spans="1:13" ht="13.5">
      <c r="A2" s="33" t="s">
        <v>0</v>
      </c>
      <c r="B2" s="2" t="s">
        <v>2</v>
      </c>
      <c r="C2" s="44"/>
      <c r="D2" s="45"/>
      <c r="E2" s="45"/>
      <c r="F2" s="45"/>
      <c r="G2" s="45"/>
      <c r="H2" s="45"/>
      <c r="I2" s="46"/>
      <c r="J2" s="1"/>
      <c r="K2" s="1"/>
      <c r="L2" s="1"/>
      <c r="M2" s="1"/>
    </row>
    <row r="3" spans="1:13" ht="13.5">
      <c r="A3" s="41"/>
      <c r="B3" s="2" t="s">
        <v>22</v>
      </c>
      <c r="C3" s="47"/>
      <c r="D3" s="36"/>
      <c r="E3" s="36"/>
      <c r="F3" s="48"/>
      <c r="G3" s="48"/>
      <c r="H3" s="48"/>
      <c r="I3" s="49"/>
      <c r="J3" s="1"/>
      <c r="K3" s="32" t="s">
        <v>50</v>
      </c>
      <c r="L3" s="1"/>
      <c r="M3" s="1"/>
    </row>
    <row r="4" spans="1:13" ht="13.5">
      <c r="A4" s="42"/>
      <c r="B4" s="27" t="s">
        <v>46</v>
      </c>
      <c r="C4" s="38">
        <v>6.1234</v>
      </c>
      <c r="D4" s="39"/>
      <c r="E4" s="40"/>
      <c r="F4" s="28" t="s">
        <v>47</v>
      </c>
      <c r="G4" s="38">
        <v>106.5768</v>
      </c>
      <c r="H4" s="39"/>
      <c r="I4" s="40"/>
      <c r="J4" s="1"/>
      <c r="K4" s="1"/>
      <c r="L4" s="1"/>
      <c r="M4" s="1"/>
    </row>
    <row r="5" spans="1:13" ht="13.5">
      <c r="A5" s="33" t="s">
        <v>21</v>
      </c>
      <c r="B5" s="2" t="s">
        <v>28</v>
      </c>
      <c r="C5" s="4">
        <v>300</v>
      </c>
      <c r="D5" s="35"/>
      <c r="E5" s="36"/>
      <c r="F5" s="36"/>
      <c r="G5" s="36"/>
      <c r="H5" s="36"/>
      <c r="I5" s="37"/>
      <c r="J5" s="1"/>
      <c r="K5" s="1"/>
      <c r="L5" s="1"/>
      <c r="M5" s="1"/>
    </row>
    <row r="6" spans="1:13" ht="13.5">
      <c r="A6" s="34"/>
      <c r="B6" s="2" t="s">
        <v>29</v>
      </c>
      <c r="C6" s="4">
        <v>200</v>
      </c>
      <c r="D6" s="35"/>
      <c r="E6" s="36"/>
      <c r="F6" s="36"/>
      <c r="G6" s="36"/>
      <c r="H6" s="36"/>
      <c r="I6" s="37"/>
      <c r="J6" s="1"/>
      <c r="K6" s="1"/>
      <c r="L6" s="1"/>
      <c r="M6" s="1"/>
    </row>
    <row r="7" spans="1:13" ht="13.5">
      <c r="A7" s="11" t="s">
        <v>24</v>
      </c>
      <c r="B7" s="30">
        <f>C5-C6</f>
        <v>100</v>
      </c>
      <c r="C7" s="8" t="s">
        <v>30</v>
      </c>
      <c r="D7" s="13"/>
      <c r="E7" s="13"/>
      <c r="F7" s="13"/>
      <c r="G7" s="13"/>
      <c r="H7" s="13"/>
      <c r="I7" s="13"/>
      <c r="J7" s="1"/>
      <c r="K7" s="1"/>
      <c r="L7" s="50"/>
      <c r="M7" s="1"/>
    </row>
    <row r="8" spans="1:13" ht="13.5">
      <c r="A8" s="11" t="s">
        <v>26</v>
      </c>
      <c r="B8" s="15">
        <v>5</v>
      </c>
      <c r="C8" s="8" t="s">
        <v>23</v>
      </c>
      <c r="D8" s="13"/>
      <c r="E8" s="13"/>
      <c r="F8" s="13"/>
      <c r="G8" s="13"/>
      <c r="H8" s="13"/>
      <c r="I8" s="13"/>
      <c r="J8" s="1"/>
      <c r="K8" s="1"/>
      <c r="L8" s="1"/>
      <c r="M8" s="1"/>
    </row>
    <row r="9" spans="1:13" ht="13.5">
      <c r="A9" s="2" t="s">
        <v>25</v>
      </c>
      <c r="B9" s="30">
        <f>B7-B8</f>
        <v>95</v>
      </c>
      <c r="C9" s="1" t="s">
        <v>27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3.5">
      <c r="A10" s="1"/>
      <c r="B10" s="14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6.25" customHeight="1">
      <c r="A11" s="3" t="s">
        <v>45</v>
      </c>
      <c r="B11" s="12">
        <v>10</v>
      </c>
      <c r="C11" s="12">
        <v>20</v>
      </c>
      <c r="D11" s="12">
        <v>30</v>
      </c>
      <c r="E11" s="12">
        <v>120</v>
      </c>
      <c r="F11" s="12">
        <v>180</v>
      </c>
      <c r="G11" s="12">
        <v>200</v>
      </c>
      <c r="H11" s="12">
        <v>20</v>
      </c>
      <c r="I11" s="12">
        <v>20</v>
      </c>
      <c r="J11" s="12">
        <v>30</v>
      </c>
      <c r="K11" s="12">
        <v>220</v>
      </c>
      <c r="L11" s="12">
        <v>180</v>
      </c>
      <c r="M11" s="12">
        <v>10</v>
      </c>
    </row>
    <row r="12" spans="1:13" ht="23.25" customHeight="1">
      <c r="A12" s="3" t="s">
        <v>39</v>
      </c>
      <c r="B12" s="31">
        <f>SUM(B11:M11)</f>
        <v>1040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4">
      <c r="A13" s="3" t="s">
        <v>51</v>
      </c>
      <c r="B13" s="10">
        <v>3</v>
      </c>
      <c r="C13" s="10">
        <v>5</v>
      </c>
      <c r="D13" s="10">
        <v>7</v>
      </c>
      <c r="E13" s="10">
        <v>26</v>
      </c>
      <c r="F13" s="10">
        <v>40</v>
      </c>
      <c r="G13" s="10">
        <v>42</v>
      </c>
      <c r="H13" s="10">
        <v>6</v>
      </c>
      <c r="I13" s="10">
        <v>5</v>
      </c>
      <c r="J13" s="10">
        <v>6</v>
      </c>
      <c r="K13" s="10">
        <v>43</v>
      </c>
      <c r="L13" s="10">
        <v>40</v>
      </c>
      <c r="M13" s="10">
        <v>4</v>
      </c>
    </row>
    <row r="14" spans="1:13" ht="24">
      <c r="A14" s="3" t="s">
        <v>31</v>
      </c>
      <c r="B14" s="10">
        <v>2</v>
      </c>
      <c r="C14" s="10">
        <v>4</v>
      </c>
      <c r="D14" s="10">
        <v>5</v>
      </c>
      <c r="E14" s="10">
        <v>20</v>
      </c>
      <c r="F14" s="10">
        <v>30</v>
      </c>
      <c r="G14" s="10">
        <v>30</v>
      </c>
      <c r="H14" s="10">
        <v>4</v>
      </c>
      <c r="I14" s="10">
        <v>4</v>
      </c>
      <c r="J14" s="10">
        <v>4.5</v>
      </c>
      <c r="K14" s="10">
        <v>30</v>
      </c>
      <c r="L14" s="10">
        <v>30</v>
      </c>
      <c r="M14" s="10">
        <v>2</v>
      </c>
    </row>
    <row r="15" spans="1:13" ht="13.5">
      <c r="A15" s="3" t="s">
        <v>37</v>
      </c>
      <c r="B15" s="12">
        <f>9.8*B14*B9</f>
        <v>1862.0000000000002</v>
      </c>
      <c r="C15" s="12">
        <f>9.8*C14*B9</f>
        <v>3724.0000000000005</v>
      </c>
      <c r="D15" s="12">
        <f>9.8*D14*B9</f>
        <v>4655</v>
      </c>
      <c r="E15" s="12">
        <f>9.8*E14*B9</f>
        <v>18620</v>
      </c>
      <c r="F15" s="12">
        <f>9.8*F14*B9</f>
        <v>27930</v>
      </c>
      <c r="G15" s="12">
        <f>9.8*G14*B9</f>
        <v>27930</v>
      </c>
      <c r="H15" s="12">
        <f>9.8*H14*B9</f>
        <v>3724.0000000000005</v>
      </c>
      <c r="I15" s="12">
        <f>9.8*I14*B9</f>
        <v>3724.0000000000005</v>
      </c>
      <c r="J15" s="12">
        <f>9.8*J14*B9</f>
        <v>4189.5</v>
      </c>
      <c r="K15" s="12">
        <f>9.8*K14*B9</f>
        <v>27930</v>
      </c>
      <c r="L15" s="12">
        <f>9.8*L14*B9</f>
        <v>27930</v>
      </c>
      <c r="M15" s="12">
        <f>9.8*M14*B9</f>
        <v>1862.0000000000002</v>
      </c>
    </row>
    <row r="16" spans="1:13" ht="13.5">
      <c r="A16" s="6" t="s">
        <v>32</v>
      </c>
      <c r="B16" s="4">
        <v>0.6</v>
      </c>
      <c r="C16" s="4">
        <v>0.7</v>
      </c>
      <c r="D16" s="4">
        <v>0.7</v>
      </c>
      <c r="E16" s="4">
        <v>0.8</v>
      </c>
      <c r="F16" s="4">
        <v>0.9</v>
      </c>
      <c r="G16" s="4">
        <v>0.9</v>
      </c>
      <c r="H16" s="4">
        <v>0.7</v>
      </c>
      <c r="I16" s="4">
        <v>0.7</v>
      </c>
      <c r="J16" s="4">
        <v>0.7</v>
      </c>
      <c r="K16" s="4">
        <v>0.9</v>
      </c>
      <c r="L16" s="4">
        <v>0.9</v>
      </c>
      <c r="M16" s="4">
        <v>0.6</v>
      </c>
    </row>
    <row r="17" spans="1:13" ht="13.5">
      <c r="A17" s="6" t="s">
        <v>33</v>
      </c>
      <c r="B17" s="4">
        <v>0.8</v>
      </c>
      <c r="C17" s="4">
        <v>0.85</v>
      </c>
      <c r="D17" s="4">
        <v>0.85</v>
      </c>
      <c r="E17" s="4">
        <v>0.85</v>
      </c>
      <c r="F17" s="4">
        <v>0.9</v>
      </c>
      <c r="G17" s="4">
        <v>0.9</v>
      </c>
      <c r="H17" s="4">
        <v>0.85</v>
      </c>
      <c r="I17" s="4">
        <v>0.85</v>
      </c>
      <c r="J17" s="4">
        <v>0.85</v>
      </c>
      <c r="K17" s="4">
        <v>0.9</v>
      </c>
      <c r="L17" s="4">
        <v>0.9</v>
      </c>
      <c r="M17" s="4">
        <v>0.8</v>
      </c>
    </row>
    <row r="18" spans="1:13" ht="24">
      <c r="A18" s="6" t="s">
        <v>38</v>
      </c>
      <c r="B18" s="7">
        <f>B15*B16*B17*24</f>
        <v>21450.24</v>
      </c>
      <c r="C18" s="7">
        <f aca="true" t="shared" si="0" ref="C18:M18">C15*C16*C17*24</f>
        <v>53178.72</v>
      </c>
      <c r="D18" s="7">
        <f t="shared" si="0"/>
        <v>66473.4</v>
      </c>
      <c r="E18" s="7">
        <f t="shared" si="0"/>
        <v>303878.4</v>
      </c>
      <c r="F18" s="7">
        <f t="shared" si="0"/>
        <v>542959.2</v>
      </c>
      <c r="G18" s="7">
        <f t="shared" si="0"/>
        <v>542959.2</v>
      </c>
      <c r="H18" s="7">
        <f t="shared" si="0"/>
        <v>53178.72</v>
      </c>
      <c r="I18" s="7">
        <f t="shared" si="0"/>
        <v>53178.72</v>
      </c>
      <c r="J18" s="7">
        <f t="shared" si="0"/>
        <v>59826.05999999999</v>
      </c>
      <c r="K18" s="7">
        <f t="shared" si="0"/>
        <v>542959.2</v>
      </c>
      <c r="L18" s="7">
        <f t="shared" si="0"/>
        <v>542959.2</v>
      </c>
      <c r="M18" s="7">
        <f t="shared" si="0"/>
        <v>21450.24</v>
      </c>
    </row>
    <row r="19" spans="1:13" ht="24" customHeight="1">
      <c r="A19" s="6" t="s">
        <v>41</v>
      </c>
      <c r="B19" s="4">
        <v>120</v>
      </c>
      <c r="C19" s="4">
        <v>120</v>
      </c>
      <c r="D19" s="4">
        <v>120</v>
      </c>
      <c r="E19" s="4">
        <v>100</v>
      </c>
      <c r="F19" s="4">
        <v>80</v>
      </c>
      <c r="G19" s="4">
        <v>80</v>
      </c>
      <c r="H19" s="4">
        <v>80</v>
      </c>
      <c r="I19" s="4">
        <v>80</v>
      </c>
      <c r="J19" s="4">
        <v>100</v>
      </c>
      <c r="K19" s="4">
        <v>100</v>
      </c>
      <c r="L19" s="4">
        <v>120</v>
      </c>
      <c r="M19" s="4">
        <v>120</v>
      </c>
    </row>
    <row r="20" spans="1:13" ht="24">
      <c r="A20" s="6" t="s">
        <v>34</v>
      </c>
      <c r="B20" s="7">
        <f>IF(B18-B19&gt;0,B18-B19,0)</f>
        <v>21330.24</v>
      </c>
      <c r="C20" s="7">
        <f aca="true" t="shared" si="1" ref="C20:M20">IF(C18-C19&gt;0,C18-C19,0)</f>
        <v>53058.72</v>
      </c>
      <c r="D20" s="7">
        <f t="shared" si="1"/>
        <v>66353.4</v>
      </c>
      <c r="E20" s="7">
        <f t="shared" si="1"/>
        <v>303778.4</v>
      </c>
      <c r="F20" s="7">
        <f t="shared" si="1"/>
        <v>542879.2</v>
      </c>
      <c r="G20" s="7">
        <f t="shared" si="1"/>
        <v>542879.2</v>
      </c>
      <c r="H20" s="7">
        <f t="shared" si="1"/>
        <v>53098.72</v>
      </c>
      <c r="I20" s="7">
        <f t="shared" si="1"/>
        <v>53098.72</v>
      </c>
      <c r="J20" s="7">
        <f t="shared" si="1"/>
        <v>59726.05999999999</v>
      </c>
      <c r="K20" s="7">
        <f t="shared" si="1"/>
        <v>542859.2</v>
      </c>
      <c r="L20" s="7">
        <f t="shared" si="1"/>
        <v>542839.2</v>
      </c>
      <c r="M20" s="7">
        <f t="shared" si="1"/>
        <v>21330.24</v>
      </c>
    </row>
    <row r="21" spans="1:13" ht="23.25" customHeight="1">
      <c r="A21" s="6" t="s">
        <v>40</v>
      </c>
      <c r="B21" s="4">
        <v>31</v>
      </c>
      <c r="C21" s="4">
        <v>28</v>
      </c>
      <c r="D21" s="4">
        <v>31</v>
      </c>
      <c r="E21" s="4">
        <v>30</v>
      </c>
      <c r="F21" s="4">
        <v>31</v>
      </c>
      <c r="G21" s="4">
        <v>30</v>
      </c>
      <c r="H21" s="16">
        <v>28</v>
      </c>
      <c r="I21" s="4">
        <v>31</v>
      </c>
      <c r="J21" s="4">
        <v>30</v>
      </c>
      <c r="K21" s="4">
        <v>31</v>
      </c>
      <c r="L21" s="4">
        <v>30</v>
      </c>
      <c r="M21" s="4">
        <v>31</v>
      </c>
    </row>
    <row r="22" spans="1:13" ht="24">
      <c r="A22" s="6" t="s">
        <v>16</v>
      </c>
      <c r="B22" s="17">
        <f>B20*B21</f>
        <v>661237.4400000001</v>
      </c>
      <c r="C22" s="17">
        <f aca="true" t="shared" si="2" ref="C22:M22">C20*C21</f>
        <v>1485644.1600000001</v>
      </c>
      <c r="D22" s="17">
        <f t="shared" si="2"/>
        <v>2056955.4</v>
      </c>
      <c r="E22" s="17">
        <f t="shared" si="2"/>
        <v>9113352</v>
      </c>
      <c r="F22" s="17">
        <f t="shared" si="2"/>
        <v>16829255.2</v>
      </c>
      <c r="G22" s="17">
        <f t="shared" si="2"/>
        <v>16286375.999999998</v>
      </c>
      <c r="H22" s="17">
        <f t="shared" si="2"/>
        <v>1486764.1600000001</v>
      </c>
      <c r="I22" s="17">
        <f t="shared" si="2"/>
        <v>1646060.32</v>
      </c>
      <c r="J22" s="17">
        <f t="shared" si="2"/>
        <v>1791781.7999999998</v>
      </c>
      <c r="K22" s="17">
        <f t="shared" si="2"/>
        <v>16828635.2</v>
      </c>
      <c r="L22" s="17">
        <f t="shared" si="2"/>
        <v>16285175.999999998</v>
      </c>
      <c r="M22" s="17">
        <f t="shared" si="2"/>
        <v>661237.4400000001</v>
      </c>
    </row>
    <row r="23" spans="1:13" ht="21" customHeight="1">
      <c r="A23" s="6" t="s">
        <v>35</v>
      </c>
      <c r="B23" s="18">
        <f>SUM(B22:M22)</f>
        <v>85132475.11999999</v>
      </c>
      <c r="C23" s="1" t="s">
        <v>15</v>
      </c>
      <c r="D23" s="1"/>
      <c r="E23" s="1"/>
      <c r="F23" s="1"/>
      <c r="G23" s="1"/>
      <c r="H23" s="1" t="s">
        <v>48</v>
      </c>
      <c r="I23" s="1"/>
      <c r="J23" s="1"/>
      <c r="K23" s="1"/>
      <c r="L23" s="1"/>
      <c r="M23" s="1"/>
    </row>
    <row r="24" spans="1:13" ht="17.25" customHeight="1">
      <c r="A24" s="51"/>
      <c r="B24" s="51"/>
      <c r="C24" s="51"/>
      <c r="D24" s="51"/>
      <c r="E24" s="52" t="s">
        <v>53</v>
      </c>
      <c r="F24" s="51"/>
      <c r="G24" s="51"/>
      <c r="H24" s="51"/>
      <c r="I24" s="51"/>
      <c r="J24" s="51"/>
      <c r="K24" s="51"/>
      <c r="L24" s="51"/>
      <c r="M24" s="51"/>
    </row>
    <row r="25" spans="1:13" ht="8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9.5" customHeight="1">
      <c r="A26" s="6" t="s">
        <v>19</v>
      </c>
      <c r="B26" s="4">
        <v>0.73</v>
      </c>
      <c r="C26" s="1" t="s">
        <v>17</v>
      </c>
      <c r="D26" s="1"/>
      <c r="E26" s="9" t="s">
        <v>42</v>
      </c>
      <c r="F26" s="9"/>
      <c r="G26" s="24"/>
      <c r="H26" s="25"/>
      <c r="I26" s="25"/>
      <c r="J26" s="25"/>
      <c r="K26" s="26"/>
      <c r="L26" s="9"/>
      <c r="M26" s="1"/>
    </row>
    <row r="27" spans="1:13" ht="7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5">
      <c r="A28" s="3" t="s">
        <v>36</v>
      </c>
      <c r="B28" s="18">
        <f>B23</f>
        <v>85132475.11999999</v>
      </c>
      <c r="C28" s="1" t="s">
        <v>15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5">
      <c r="A30" s="6" t="s">
        <v>43</v>
      </c>
      <c r="B30" s="19">
        <f>B28*B26/1000</f>
        <v>62146.706837599995</v>
      </c>
      <c r="C30" s="1" t="s">
        <v>18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3.5">
      <c r="A31" s="3" t="s">
        <v>44</v>
      </c>
      <c r="B31" s="20">
        <v>0</v>
      </c>
      <c r="C31" s="1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8.25" customHeight="1">
      <c r="A32" s="1"/>
      <c r="B32" s="2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4">
      <c r="A33" s="3" t="s">
        <v>20</v>
      </c>
      <c r="B33" s="19">
        <f>B30-B31</f>
        <v>62146.706837599995</v>
      </c>
      <c r="C33" s="1" t="s">
        <v>18</v>
      </c>
      <c r="D33" s="1"/>
      <c r="E33" s="1"/>
      <c r="F33" s="50"/>
      <c r="G33" s="1"/>
      <c r="H33" s="1"/>
      <c r="I33" s="1"/>
      <c r="J33" s="1"/>
      <c r="K33" s="1"/>
      <c r="L33" s="1"/>
      <c r="M33" s="1"/>
    </row>
    <row r="34" spans="1:13" ht="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ht="9" customHeight="1"/>
  </sheetData>
  <sheetProtection/>
  <mergeCells count="9">
    <mergeCell ref="B1:I1"/>
    <mergeCell ref="C2:I2"/>
    <mergeCell ref="C3:I3"/>
    <mergeCell ref="A5:A6"/>
    <mergeCell ref="D5:I5"/>
    <mergeCell ref="D6:I6"/>
    <mergeCell ref="C4:E4"/>
    <mergeCell ref="G4:I4"/>
    <mergeCell ref="A2:A4"/>
  </mergeCells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0">
      <selection activeCell="E19" sqref="E19"/>
    </sheetView>
  </sheetViews>
  <sheetFormatPr defaultColWidth="9.00390625" defaultRowHeight="13.5"/>
  <cols>
    <col min="1" max="1" width="21.875" style="0" customWidth="1"/>
    <col min="2" max="13" width="10.375" style="0" customWidth="1"/>
  </cols>
  <sheetData>
    <row r="1" spans="1:13" ht="13.5">
      <c r="A1" s="2" t="s">
        <v>1</v>
      </c>
      <c r="B1" s="43"/>
      <c r="C1" s="43"/>
      <c r="D1" s="43"/>
      <c r="E1" s="43"/>
      <c r="F1" s="43"/>
      <c r="G1" s="43"/>
      <c r="H1" s="43"/>
      <c r="I1" s="43"/>
      <c r="J1" s="1"/>
      <c r="K1" s="29" t="s">
        <v>49</v>
      </c>
      <c r="L1" s="1"/>
      <c r="M1" s="1"/>
    </row>
    <row r="2" spans="1:13" ht="13.5">
      <c r="A2" s="33" t="s">
        <v>0</v>
      </c>
      <c r="B2" s="2" t="s">
        <v>2</v>
      </c>
      <c r="C2" s="44"/>
      <c r="D2" s="45"/>
      <c r="E2" s="45"/>
      <c r="F2" s="45"/>
      <c r="G2" s="45"/>
      <c r="H2" s="45"/>
      <c r="I2" s="46"/>
      <c r="J2" s="1"/>
      <c r="K2" s="1"/>
      <c r="L2" s="1"/>
      <c r="M2" s="1"/>
    </row>
    <row r="3" spans="1:13" ht="13.5">
      <c r="A3" s="41"/>
      <c r="B3" s="2" t="s">
        <v>22</v>
      </c>
      <c r="C3" s="47"/>
      <c r="D3" s="36"/>
      <c r="E3" s="36"/>
      <c r="F3" s="48"/>
      <c r="G3" s="48"/>
      <c r="H3" s="48"/>
      <c r="I3" s="49"/>
      <c r="J3" s="1"/>
      <c r="K3" s="32" t="s">
        <v>50</v>
      </c>
      <c r="L3" s="1"/>
      <c r="M3" s="1"/>
    </row>
    <row r="4" spans="1:13" ht="13.5">
      <c r="A4" s="42"/>
      <c r="B4" s="27" t="s">
        <v>46</v>
      </c>
      <c r="C4" s="38"/>
      <c r="D4" s="39"/>
      <c r="E4" s="40"/>
      <c r="F4" s="28" t="s">
        <v>47</v>
      </c>
      <c r="G4" s="38"/>
      <c r="H4" s="39"/>
      <c r="I4" s="40"/>
      <c r="J4" s="1"/>
      <c r="K4" s="1"/>
      <c r="L4" s="1"/>
      <c r="M4" s="1"/>
    </row>
    <row r="5" spans="1:13" ht="13.5">
      <c r="A5" s="33" t="s">
        <v>21</v>
      </c>
      <c r="B5" s="2" t="s">
        <v>28</v>
      </c>
      <c r="C5" s="4"/>
      <c r="D5" s="35"/>
      <c r="E5" s="36"/>
      <c r="F5" s="36"/>
      <c r="G5" s="36"/>
      <c r="H5" s="36"/>
      <c r="I5" s="37"/>
      <c r="J5" s="1"/>
      <c r="K5" s="1"/>
      <c r="L5" s="1"/>
      <c r="M5" s="1"/>
    </row>
    <row r="6" spans="1:13" ht="13.5">
      <c r="A6" s="34"/>
      <c r="B6" s="2" t="s">
        <v>29</v>
      </c>
      <c r="C6" s="4"/>
      <c r="D6" s="35"/>
      <c r="E6" s="36"/>
      <c r="F6" s="36"/>
      <c r="G6" s="36"/>
      <c r="H6" s="36"/>
      <c r="I6" s="37"/>
      <c r="J6" s="1"/>
      <c r="K6" s="1"/>
      <c r="L6" s="1"/>
      <c r="M6" s="1"/>
    </row>
    <row r="7" spans="1:13" ht="13.5">
      <c r="A7" s="11" t="s">
        <v>24</v>
      </c>
      <c r="B7" s="30">
        <f>C5-C6</f>
        <v>0</v>
      </c>
      <c r="C7" s="8" t="s">
        <v>30</v>
      </c>
      <c r="D7" s="13"/>
      <c r="E7" s="13"/>
      <c r="F7" s="13"/>
      <c r="G7" s="13"/>
      <c r="H7" s="13"/>
      <c r="I7" s="13"/>
      <c r="J7" s="1"/>
      <c r="K7" s="1"/>
      <c r="L7" s="1"/>
      <c r="M7" s="1"/>
    </row>
    <row r="8" spans="1:13" ht="13.5">
      <c r="A8" s="11" t="s">
        <v>26</v>
      </c>
      <c r="B8" s="15"/>
      <c r="C8" s="8" t="s">
        <v>23</v>
      </c>
      <c r="D8" s="13"/>
      <c r="E8" s="13"/>
      <c r="F8" s="13"/>
      <c r="G8" s="13"/>
      <c r="H8" s="13"/>
      <c r="I8" s="13"/>
      <c r="J8" s="1"/>
      <c r="K8" s="1"/>
      <c r="L8" s="1"/>
      <c r="M8" s="1"/>
    </row>
    <row r="9" spans="1:13" ht="13.5">
      <c r="A9" s="2" t="s">
        <v>25</v>
      </c>
      <c r="B9" s="30">
        <f>B7-B8</f>
        <v>0</v>
      </c>
      <c r="C9" s="1" t="s">
        <v>27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3.5">
      <c r="A10" s="1"/>
      <c r="B10" s="14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  <c r="M10" s="5" t="s">
        <v>14</v>
      </c>
    </row>
    <row r="11" spans="1:13" ht="26.25" customHeight="1">
      <c r="A11" s="3" t="s">
        <v>45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23.25" customHeight="1">
      <c r="A12" s="3" t="s">
        <v>39</v>
      </c>
      <c r="B12" s="31">
        <f>SUM(B11:M11)</f>
        <v>0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4">
      <c r="A13" s="3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4">
      <c r="A14" s="3" t="s">
        <v>31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3.5">
      <c r="A15" s="3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3.5">
      <c r="A16" s="6" t="s">
        <v>32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3.5">
      <c r="A17" s="6" t="s">
        <v>33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4">
      <c r="A18" s="6" t="s">
        <v>38</v>
      </c>
      <c r="B18" s="7">
        <f>B15*B16*B17*24</f>
        <v>0</v>
      </c>
      <c r="C18" s="7">
        <f aca="true" t="shared" si="0" ref="C18:M18">C15*C16*C17*24</f>
        <v>0</v>
      </c>
      <c r="D18" s="7">
        <f t="shared" si="0"/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  <c r="H18" s="7">
        <f t="shared" si="0"/>
        <v>0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 t="shared" si="0"/>
        <v>0</v>
      </c>
    </row>
    <row r="19" spans="1:13" ht="24" customHeight="1">
      <c r="A19" s="6" t="s">
        <v>41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4">
      <c r="A20" s="6" t="s">
        <v>34</v>
      </c>
      <c r="B20" s="7">
        <f>IF(B18-B19&gt;0,B18-B19,0)</f>
        <v>0</v>
      </c>
      <c r="C20" s="7">
        <f aca="true" t="shared" si="1" ref="C20:M20">IF(C18-C19&gt;0,C18-C19,0)</f>
        <v>0</v>
      </c>
      <c r="D20" s="7">
        <f t="shared" si="1"/>
        <v>0</v>
      </c>
      <c r="E20" s="7">
        <f t="shared" si="1"/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7">
        <f t="shared" si="1"/>
        <v>0</v>
      </c>
      <c r="L20" s="7">
        <f t="shared" si="1"/>
        <v>0</v>
      </c>
      <c r="M20" s="7">
        <f t="shared" si="1"/>
        <v>0</v>
      </c>
    </row>
    <row r="21" spans="1:13" ht="23.25" customHeight="1">
      <c r="A21" s="6" t="s">
        <v>40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4">
      <c r="A22" s="6" t="s">
        <v>16</v>
      </c>
      <c r="B22" s="17">
        <f>B20*B21</f>
        <v>0</v>
      </c>
      <c r="C22" s="17">
        <f aca="true" t="shared" si="2" ref="C22:M22">C20*C21</f>
        <v>0</v>
      </c>
      <c r="D22" s="17">
        <f t="shared" si="2"/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2"/>
        <v>0</v>
      </c>
      <c r="K22" s="17">
        <f t="shared" si="2"/>
        <v>0</v>
      </c>
      <c r="L22" s="17">
        <f t="shared" si="2"/>
        <v>0</v>
      </c>
      <c r="M22" s="17">
        <f t="shared" si="2"/>
        <v>0</v>
      </c>
    </row>
    <row r="23" spans="1:13" ht="21" customHeight="1">
      <c r="A23" s="6" t="s">
        <v>35</v>
      </c>
      <c r="B23" s="18">
        <f>SUM(B22:M22)</f>
        <v>0</v>
      </c>
      <c r="C23" s="1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1.75" customHeight="1">
      <c r="A24" s="1"/>
      <c r="B24" s="1"/>
      <c r="C24" s="1"/>
      <c r="D24" s="1"/>
      <c r="E24" s="51" t="s">
        <v>52</v>
      </c>
      <c r="F24" s="1"/>
      <c r="G24" s="1"/>
      <c r="H24" s="1"/>
      <c r="I24" s="1"/>
      <c r="J24" s="1"/>
      <c r="K24" s="1"/>
      <c r="L24" s="1"/>
      <c r="M24" s="1"/>
    </row>
    <row r="25" spans="1:13" ht="8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9.5" customHeight="1">
      <c r="A26" s="6" t="s">
        <v>19</v>
      </c>
      <c r="B26" s="4"/>
      <c r="C26" s="1" t="s">
        <v>17</v>
      </c>
      <c r="D26" s="1"/>
      <c r="E26" s="9" t="s">
        <v>42</v>
      </c>
      <c r="F26" s="9"/>
      <c r="G26" s="24"/>
      <c r="H26" s="25"/>
      <c r="I26" s="25"/>
      <c r="J26" s="25"/>
      <c r="K26" s="26"/>
      <c r="L26" s="9"/>
      <c r="M26" s="1"/>
    </row>
    <row r="27" spans="1:13" ht="7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5">
      <c r="A28" s="3" t="s">
        <v>36</v>
      </c>
      <c r="B28" s="18">
        <f>B23</f>
        <v>0</v>
      </c>
      <c r="C28" s="1" t="s">
        <v>15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5">
      <c r="A30" s="6" t="s">
        <v>43</v>
      </c>
      <c r="B30" s="19">
        <f>B28*B26/1000</f>
        <v>0</v>
      </c>
      <c r="C30" s="1" t="s">
        <v>18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3.5">
      <c r="A31" s="3" t="s">
        <v>44</v>
      </c>
      <c r="B31" s="20">
        <v>0</v>
      </c>
      <c r="C31" s="1" t="s">
        <v>18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8.25" customHeight="1">
      <c r="A32" s="1"/>
      <c r="B32" s="2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4">
      <c r="A33" s="3" t="s">
        <v>20</v>
      </c>
      <c r="B33" s="19">
        <f>B30-B31</f>
        <v>0</v>
      </c>
      <c r="C33" s="1" t="s">
        <v>18</v>
      </c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ht="9" customHeight="1"/>
  </sheetData>
  <sheetProtection/>
  <mergeCells count="9">
    <mergeCell ref="B1:I1"/>
    <mergeCell ref="C2:I2"/>
    <mergeCell ref="A5:A6"/>
    <mergeCell ref="D5:I5"/>
    <mergeCell ref="D6:I6"/>
    <mergeCell ref="C3:I3"/>
    <mergeCell ref="A2:A4"/>
    <mergeCell ref="C4:E4"/>
    <mergeCell ref="G4:I4"/>
  </mergeCells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研究開発本部　エコロジー技術研究所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079455</dc:creator>
  <cp:keywords/>
  <dc:description/>
  <cp:lastModifiedBy>Tango</cp:lastModifiedBy>
  <cp:lastPrinted>2016-09-08T01:35:20Z</cp:lastPrinted>
  <dcterms:created xsi:type="dcterms:W3CDTF">2013-06-05T11:40:48Z</dcterms:created>
  <dcterms:modified xsi:type="dcterms:W3CDTF">2017-04-07T03:50:56Z</dcterms:modified>
  <cp:category/>
  <cp:version/>
  <cp:contentType/>
  <cp:contentStatus/>
</cp:coreProperties>
</file>