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ga\Desktop\"/>
    </mc:Choice>
  </mc:AlternateContent>
  <bookViews>
    <workbookView xWindow="0" yWindow="0" windowWidth="21210" windowHeight="9165"/>
  </bookViews>
  <sheets>
    <sheet name="コジェネ"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7" i="1" l="1"/>
  <c r="Q26" i="1" s="1"/>
  <c r="Q21" i="1"/>
  <c r="Q20" i="1" s="1"/>
  <c r="Q15" i="1"/>
  <c r="Q34" i="1" s="1"/>
  <c r="Q40" i="1" s="1"/>
  <c r="Q14" i="1" l="1"/>
  <c r="Q9" i="1" s="1"/>
  <c r="Q3" i="1" s="1"/>
</calcChain>
</file>

<file path=xl/sharedStrings.xml><?xml version="1.0" encoding="utf-8"?>
<sst xmlns="http://schemas.openxmlformats.org/spreadsheetml/2006/main" count="81" uniqueCount="64">
  <si>
    <t>コジェネレーションシステムにおけるCO2排出削減量の計算</t>
    <rPh sb="20" eb="22">
      <t>ハイシュツ</t>
    </rPh>
    <rPh sb="22" eb="24">
      <t>サクゲン</t>
    </rPh>
    <rPh sb="24" eb="25">
      <t>リョウ</t>
    </rPh>
    <rPh sb="26" eb="28">
      <t>ケイサン</t>
    </rPh>
    <phoneticPr fontId="2"/>
  </si>
  <si>
    <t>黄色セルに記入</t>
    <rPh sb="0" eb="2">
      <t>キイロ</t>
    </rPh>
    <rPh sb="5" eb="7">
      <t>キニュウ</t>
    </rPh>
    <phoneticPr fontId="2"/>
  </si>
  <si>
    <t>自動計算結果</t>
    <rPh sb="0" eb="2">
      <t>ジドウ</t>
    </rPh>
    <rPh sb="2" eb="4">
      <t>ケイサン</t>
    </rPh>
    <rPh sb="4" eb="6">
      <t>ケッカ</t>
    </rPh>
    <phoneticPr fontId="2"/>
  </si>
  <si>
    <t>事業名：</t>
    <rPh sb="0" eb="2">
      <t>ジギョウ</t>
    </rPh>
    <rPh sb="2" eb="3">
      <t>メイ</t>
    </rPh>
    <phoneticPr fontId="2"/>
  </si>
  <si>
    <t>Q</t>
    <phoneticPr fontId="2"/>
  </si>
  <si>
    <t>CO2排出削減量</t>
    <rPh sb="3" eb="5">
      <t>ハイシュツ</t>
    </rPh>
    <rPh sb="5" eb="7">
      <t>サクゲン</t>
    </rPh>
    <rPh sb="7" eb="8">
      <t>リョウ</t>
    </rPh>
    <phoneticPr fontId="2"/>
  </si>
  <si>
    <t>ton-CO2/年</t>
    <rPh sb="8" eb="9">
      <t>ネン</t>
    </rPh>
    <phoneticPr fontId="2"/>
  </si>
  <si>
    <t>Q=Ry-Py</t>
    <phoneticPr fontId="2"/>
  </si>
  <si>
    <t>Ry</t>
    <phoneticPr fontId="2"/>
  </si>
  <si>
    <t>リファレンスCO2排出量</t>
    <rPh sb="9" eb="11">
      <t>ハイシュツ</t>
    </rPh>
    <rPh sb="11" eb="12">
      <t>リョウ</t>
    </rPh>
    <phoneticPr fontId="2"/>
  </si>
  <si>
    <t>Py</t>
    <phoneticPr fontId="2"/>
  </si>
  <si>
    <t>プロジェクトCO2排出量</t>
    <rPh sb="9" eb="11">
      <t>ハイシュツ</t>
    </rPh>
    <rPh sb="11" eb="12">
      <t>リョウ</t>
    </rPh>
    <phoneticPr fontId="2"/>
  </si>
  <si>
    <t>●リファレンスＣＯ２排出量の計算</t>
    <rPh sb="10" eb="12">
      <t>ハイシュツ</t>
    </rPh>
    <rPh sb="12" eb="13">
      <t>リョウ</t>
    </rPh>
    <rPh sb="14" eb="16">
      <t>ケイサン</t>
    </rPh>
    <phoneticPr fontId="2"/>
  </si>
  <si>
    <t>Ｒｙ＝Ｒｅ+Rsｔ+Ｒhw</t>
    <phoneticPr fontId="2"/>
  </si>
  <si>
    <t>Ｒｅ</t>
    <phoneticPr fontId="2"/>
  </si>
  <si>
    <t>ガスエンジン発電機による発電により代替されたグリッドの消費電力量に伴うCO2排出量</t>
    <rPh sb="6" eb="9">
      <t>ハツデンキ</t>
    </rPh>
    <rPh sb="12" eb="14">
      <t>ハツデン</t>
    </rPh>
    <rPh sb="17" eb="19">
      <t>ダイタイ</t>
    </rPh>
    <rPh sb="27" eb="29">
      <t>ショウヒ</t>
    </rPh>
    <rPh sb="29" eb="31">
      <t>デンリョク</t>
    </rPh>
    <rPh sb="31" eb="32">
      <t>リョウ</t>
    </rPh>
    <rPh sb="33" eb="34">
      <t>トモナ</t>
    </rPh>
    <rPh sb="38" eb="40">
      <t>ハイシュツ</t>
    </rPh>
    <rPh sb="40" eb="41">
      <t>リョウ</t>
    </rPh>
    <phoneticPr fontId="2"/>
  </si>
  <si>
    <t>Rst</t>
    <phoneticPr fontId="2"/>
  </si>
  <si>
    <t>ガスエンジンからの熱回収設備による蒸気供給により代替されたリファレンス設備（ボイラー）での化石燃料消費に伴うCO2排出量</t>
    <rPh sb="9" eb="10">
      <t>ネツ</t>
    </rPh>
    <rPh sb="10" eb="12">
      <t>カイシュウ</t>
    </rPh>
    <rPh sb="12" eb="14">
      <t>セツビ</t>
    </rPh>
    <rPh sb="17" eb="19">
      <t>ジョウキ</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2"/>
  </si>
  <si>
    <t>Rhw</t>
    <phoneticPr fontId="2"/>
  </si>
  <si>
    <t>ガスエンジンからの熱回収設備による温水供給により代替されたリファレンス設備（ボイラー）での化石燃料消費に伴うCO2排出量</t>
    <rPh sb="9" eb="10">
      <t>ネツ</t>
    </rPh>
    <rPh sb="10" eb="12">
      <t>カイシュウ</t>
    </rPh>
    <rPh sb="12" eb="14">
      <t>セツビ</t>
    </rPh>
    <rPh sb="17" eb="19">
      <t>オンスイ</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2"/>
  </si>
  <si>
    <t>Re＝Geｙ×Eｇｆ</t>
    <phoneticPr fontId="2"/>
  </si>
  <si>
    <t>Geｙ</t>
  </si>
  <si>
    <t>システムの自家消費電力（補機消費電力）を除いたガスエンジンの年間発電量</t>
    <rPh sb="5" eb="7">
      <t>ジカ</t>
    </rPh>
    <rPh sb="7" eb="9">
      <t>ショウヒ</t>
    </rPh>
    <rPh sb="9" eb="11">
      <t>デンリョク</t>
    </rPh>
    <rPh sb="12" eb="13">
      <t>タスク</t>
    </rPh>
    <rPh sb="13" eb="14">
      <t>キ</t>
    </rPh>
    <rPh sb="14" eb="16">
      <t>ショウヒ</t>
    </rPh>
    <rPh sb="16" eb="18">
      <t>デンリョク</t>
    </rPh>
    <rPh sb="20" eb="21">
      <t>ノゾ</t>
    </rPh>
    <rPh sb="30" eb="32">
      <t>ネンカン</t>
    </rPh>
    <rPh sb="32" eb="34">
      <t>ハツデン</t>
    </rPh>
    <rPh sb="34" eb="35">
      <t>リョウ</t>
    </rPh>
    <phoneticPr fontId="2"/>
  </si>
  <si>
    <t>MWｈ/年</t>
    <rPh sb="4" eb="5">
      <t>ネン</t>
    </rPh>
    <phoneticPr fontId="2"/>
  </si>
  <si>
    <t>Gey＝（（ガス発電機能力（ｋW）-補機消費電力（ｋW)）×年間稼働時間（h/年））/1000</t>
    <rPh sb="8" eb="11">
      <t>ハツデンキ</t>
    </rPh>
    <rPh sb="11" eb="13">
      <t>ノウリョク</t>
    </rPh>
    <rPh sb="18" eb="19">
      <t>タスク</t>
    </rPh>
    <rPh sb="19" eb="20">
      <t>キ</t>
    </rPh>
    <rPh sb="20" eb="22">
      <t>ショウヒ</t>
    </rPh>
    <rPh sb="22" eb="24">
      <t>デンリョク</t>
    </rPh>
    <rPh sb="30" eb="32">
      <t>ネンカン</t>
    </rPh>
    <rPh sb="32" eb="34">
      <t>カドウ</t>
    </rPh>
    <rPh sb="34" eb="36">
      <t>ジカン</t>
    </rPh>
    <rPh sb="39" eb="40">
      <t>ネン</t>
    </rPh>
    <phoneticPr fontId="2"/>
  </si>
  <si>
    <t>ガス発電機能力（ｋW）</t>
  </si>
  <si>
    <t>Eｇｆ</t>
  </si>
  <si>
    <t>グリッド電力のCO2排出係数</t>
    <rPh sb="4" eb="6">
      <t>デンリョク</t>
    </rPh>
    <rPh sb="10" eb="12">
      <t>ハイシュツ</t>
    </rPh>
    <rPh sb="12" eb="14">
      <t>ケイスウ</t>
    </rPh>
    <phoneticPr fontId="2"/>
  </si>
  <si>
    <t>ton-CO2/MWｈ</t>
    <phoneticPr fontId="2"/>
  </si>
  <si>
    <t>出展：</t>
    <rPh sb="0" eb="2">
      <t>シュッテン</t>
    </rPh>
    <phoneticPr fontId="2"/>
  </si>
  <si>
    <t>補機消費電力（ｋW)</t>
  </si>
  <si>
    <t>（ex:IPCC 2008年）</t>
    <rPh sb="13" eb="14">
      <t>ネン</t>
    </rPh>
    <phoneticPr fontId="2"/>
  </si>
  <si>
    <t>年間稼働時間（h/年）</t>
  </si>
  <si>
    <t>Rst＝Qs/ηs×Esf</t>
    <phoneticPr fontId="2"/>
  </si>
  <si>
    <t>Qs</t>
    <phoneticPr fontId="2"/>
  </si>
  <si>
    <t>ガスエンジンからの熱回収設備により供給され消費する蒸気熱量</t>
    <rPh sb="9" eb="10">
      <t>ネツ</t>
    </rPh>
    <rPh sb="10" eb="12">
      <t>カイシュウ</t>
    </rPh>
    <rPh sb="12" eb="14">
      <t>セツビ</t>
    </rPh>
    <rPh sb="17" eb="19">
      <t>キョウキュウ</t>
    </rPh>
    <rPh sb="21" eb="23">
      <t>ショウヒ</t>
    </rPh>
    <rPh sb="25" eb="27">
      <t>ジョウキ</t>
    </rPh>
    <rPh sb="27" eb="29">
      <t>ネツリョウ</t>
    </rPh>
    <phoneticPr fontId="2"/>
  </si>
  <si>
    <t>Gj/年</t>
    <rPh sb="3" eb="4">
      <t>ネン</t>
    </rPh>
    <phoneticPr fontId="2"/>
  </si>
  <si>
    <t>Qs＝（時間当たり消費蒸気熱量（Mj/h)）×年間稼働時間（h/年））/1000</t>
    <rPh sb="4" eb="6">
      <t>ジカン</t>
    </rPh>
    <rPh sb="6" eb="7">
      <t>ア</t>
    </rPh>
    <rPh sb="9" eb="11">
      <t>ショウヒ</t>
    </rPh>
    <rPh sb="11" eb="13">
      <t>ジョウキ</t>
    </rPh>
    <rPh sb="13" eb="15">
      <t>ネツリョウ</t>
    </rPh>
    <rPh sb="23" eb="25">
      <t>ネンカン</t>
    </rPh>
    <rPh sb="25" eb="27">
      <t>カドウ</t>
    </rPh>
    <rPh sb="27" eb="29">
      <t>ジカン</t>
    </rPh>
    <rPh sb="32" eb="33">
      <t>ネン</t>
    </rPh>
    <phoneticPr fontId="2"/>
  </si>
  <si>
    <t>時間当たり消費蒸気熱量（Mj/h)</t>
  </si>
  <si>
    <t>ηs</t>
    <phoneticPr fontId="2"/>
  </si>
  <si>
    <t>リファレス設備（ボイラー）の効率　（ex：0.9）</t>
    <rPh sb="5" eb="7">
      <t>セツビ</t>
    </rPh>
    <rPh sb="14" eb="16">
      <t>コウリツ</t>
    </rPh>
    <phoneticPr fontId="2"/>
  </si>
  <si>
    <t>Esf</t>
    <phoneticPr fontId="2"/>
  </si>
  <si>
    <t>リファレス設備（ボイラー）で使用されるエネルギー（化石燃料）のCO2排出係数</t>
    <rPh sb="5" eb="7">
      <t>セツビ</t>
    </rPh>
    <rPh sb="14" eb="16">
      <t>シヨウ</t>
    </rPh>
    <rPh sb="25" eb="27">
      <t>カセキ</t>
    </rPh>
    <rPh sb="27" eb="29">
      <t>ネンリョウ</t>
    </rPh>
    <rPh sb="34" eb="36">
      <t>ハイシュツ</t>
    </rPh>
    <rPh sb="36" eb="38">
      <t>ケイスウ</t>
    </rPh>
    <phoneticPr fontId="2"/>
  </si>
  <si>
    <t>ton-CO2/Gj</t>
    <phoneticPr fontId="2"/>
  </si>
  <si>
    <t>Rhw＝Qhw/ηhw×Ehwf</t>
    <phoneticPr fontId="2"/>
  </si>
  <si>
    <t>Qhw</t>
    <phoneticPr fontId="2"/>
  </si>
  <si>
    <t>ガスエンジンからの熱回収設備により供給され消費する温水熱量</t>
    <rPh sb="9" eb="10">
      <t>ネツ</t>
    </rPh>
    <rPh sb="10" eb="12">
      <t>カイシュウ</t>
    </rPh>
    <rPh sb="12" eb="14">
      <t>セツビ</t>
    </rPh>
    <rPh sb="17" eb="19">
      <t>キョウキュウ</t>
    </rPh>
    <rPh sb="21" eb="23">
      <t>ショウヒ</t>
    </rPh>
    <rPh sb="25" eb="27">
      <t>オンスイ</t>
    </rPh>
    <rPh sb="27" eb="29">
      <t>ネツリョウ</t>
    </rPh>
    <phoneticPr fontId="2"/>
  </si>
  <si>
    <t>Qhw＝（時間当たり消費温水熱量（Mj/h)）×年間稼働時間（h/年））/1000</t>
    <rPh sb="5" eb="7">
      <t>ジカン</t>
    </rPh>
    <rPh sb="7" eb="8">
      <t>ア</t>
    </rPh>
    <rPh sb="10" eb="12">
      <t>ショウヒ</t>
    </rPh>
    <rPh sb="12" eb="14">
      <t>オンスイ</t>
    </rPh>
    <rPh sb="14" eb="16">
      <t>ネツリョウ</t>
    </rPh>
    <rPh sb="24" eb="26">
      <t>ネンカン</t>
    </rPh>
    <rPh sb="26" eb="28">
      <t>カドウ</t>
    </rPh>
    <rPh sb="28" eb="30">
      <t>ジカン</t>
    </rPh>
    <rPh sb="33" eb="34">
      <t>ネン</t>
    </rPh>
    <phoneticPr fontId="2"/>
  </si>
  <si>
    <t>時間当たり消費温水熱量（Mj/h)</t>
  </si>
  <si>
    <t>ηhw</t>
    <phoneticPr fontId="2"/>
  </si>
  <si>
    <t>Ehwf</t>
    <phoneticPr fontId="2"/>
  </si>
  <si>
    <t>●プロジェクトＣＯ２排出量の計算</t>
    <rPh sb="10" eb="12">
      <t>ハイシュツ</t>
    </rPh>
    <rPh sb="12" eb="13">
      <t>リョウ</t>
    </rPh>
    <rPh sb="14" eb="16">
      <t>ケイサン</t>
    </rPh>
    <phoneticPr fontId="2"/>
  </si>
  <si>
    <t>Py=Gey×3600/ηｇ×（1/NCV）×Egf</t>
    <phoneticPr fontId="2"/>
  </si>
  <si>
    <t>ηｇ</t>
    <phoneticPr fontId="2"/>
  </si>
  <si>
    <t>ガスｴﾝｼﾞﾝの発電効率　（ex:0.45)</t>
    <rPh sb="8" eb="10">
      <t>ハツデン</t>
    </rPh>
    <rPh sb="10" eb="12">
      <t>コウリツ</t>
    </rPh>
    <phoneticPr fontId="2"/>
  </si>
  <si>
    <t>NCV</t>
    <phoneticPr fontId="2"/>
  </si>
  <si>
    <t>使用するガスの真発熱量　</t>
    <rPh sb="0" eb="2">
      <t>シヨウ</t>
    </rPh>
    <rPh sb="7" eb="8">
      <t>シン</t>
    </rPh>
    <rPh sb="8" eb="10">
      <t>ハツネツ</t>
    </rPh>
    <rPh sb="10" eb="11">
      <t>リョウ</t>
    </rPh>
    <phoneticPr fontId="2"/>
  </si>
  <si>
    <t>Mj/Nm3</t>
    <phoneticPr fontId="2"/>
  </si>
  <si>
    <t>（1MWh＝3600Mj)</t>
    <phoneticPr fontId="2"/>
  </si>
  <si>
    <t>使用するガスの真発熱量　</t>
  </si>
  <si>
    <t>Egf</t>
    <phoneticPr fontId="2"/>
  </si>
  <si>
    <t>使用するガスのCO２排出係数</t>
    <rPh sb="0" eb="2">
      <t>シヨウ</t>
    </rPh>
    <rPh sb="10" eb="12">
      <t>ハイシュツ</t>
    </rPh>
    <rPh sb="12" eb="14">
      <t>ケイスウ</t>
    </rPh>
    <phoneticPr fontId="2"/>
  </si>
  <si>
    <t>ton-CO2/Nm3</t>
    <phoneticPr fontId="2"/>
  </si>
  <si>
    <t>※参考　ガスエンジンで発電した電力のCO2排出係数＝Py/Gey</t>
    <rPh sb="1" eb="3">
      <t>サンコウ</t>
    </rPh>
    <rPh sb="11" eb="13">
      <t>ハツデン</t>
    </rPh>
    <rPh sb="15" eb="17">
      <t>デンリョク</t>
    </rPh>
    <rPh sb="21" eb="23">
      <t>ハイシュツ</t>
    </rPh>
    <rPh sb="23" eb="25">
      <t>ケイスウ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</si>
</sst>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0_ "/>
    <numFmt numFmtId="178" formatCode="0.000_ "/>
    <numFmt numFmtId="179" formatCode="0.00_ "/>
    <numFmt numFmtId="180" formatCode="#,##0.000_ "/>
    <numFmt numFmtId="181" formatCode="0.00000_ "/>
  </numFmts>
  <fonts count="3" x14ac:knownFonts="1">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99FF9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1" fillId="0" borderId="0" xfId="0" applyFont="1">
      <alignment vertical="center"/>
    </xf>
    <xf numFmtId="0" fontId="0" fillId="2" borderId="0" xfId="0" applyFill="1">
      <alignment vertical="center"/>
    </xf>
    <xf numFmtId="0" fontId="0" fillId="3" borderId="0" xfId="0" applyFill="1">
      <alignment vertical="center"/>
    </xf>
    <xf numFmtId="0" fontId="0" fillId="0" borderId="0" xfId="0" applyAlignment="1">
      <alignment horizontal="right" vertical="center"/>
    </xf>
    <xf numFmtId="176" fontId="0" fillId="3" borderId="1" xfId="0" applyNumberFormat="1" applyFill="1" applyBorder="1">
      <alignment vertical="center"/>
    </xf>
    <xf numFmtId="177" fontId="0" fillId="2" borderId="1" xfId="0" applyNumberFormat="1" applyFill="1" applyBorder="1">
      <alignment vertical="center"/>
    </xf>
    <xf numFmtId="178" fontId="0" fillId="2" borderId="1" xfId="0" applyNumberFormat="1" applyFill="1" applyBorder="1">
      <alignment vertical="center"/>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0" xfId="0" applyFill="1" applyAlignment="1">
      <alignment horizontal="right" vertical="center"/>
    </xf>
    <xf numFmtId="176" fontId="0" fillId="2" borderId="1" xfId="0" applyNumberFormat="1" applyFill="1" applyBorder="1">
      <alignment vertical="center"/>
    </xf>
    <xf numFmtId="177" fontId="0" fillId="0" borderId="0" xfId="0" applyNumberFormat="1" applyFill="1">
      <alignment vertical="center"/>
    </xf>
    <xf numFmtId="0" fontId="0" fillId="0" borderId="0" xfId="0" applyAlignment="1">
      <alignment horizontal="left" vertical="center"/>
    </xf>
    <xf numFmtId="176" fontId="0" fillId="0" borderId="0" xfId="0" applyNumberFormat="1" applyFill="1">
      <alignment vertical="center"/>
    </xf>
    <xf numFmtId="0" fontId="0" fillId="2" borderId="1" xfId="0" applyFill="1" applyBorder="1">
      <alignment vertical="center"/>
    </xf>
    <xf numFmtId="178" fontId="0" fillId="0" borderId="0" xfId="0" applyNumberFormat="1" applyFill="1" applyBorder="1">
      <alignment vertical="center"/>
    </xf>
    <xf numFmtId="0" fontId="0" fillId="0" borderId="0" xfId="0" applyFill="1" applyBorder="1">
      <alignment vertical="center"/>
    </xf>
    <xf numFmtId="179" fontId="0" fillId="2" borderId="1" xfId="0" applyNumberFormat="1" applyFill="1" applyBorder="1">
      <alignment vertical="center"/>
    </xf>
    <xf numFmtId="0" fontId="0" fillId="0" borderId="0" xfId="0" applyBorder="1">
      <alignment vertical="center"/>
    </xf>
    <xf numFmtId="0" fontId="0" fillId="0" borderId="0" xfId="0" applyBorder="1" applyAlignment="1">
      <alignment horizontal="right" vertical="center"/>
    </xf>
    <xf numFmtId="179" fontId="0" fillId="0" borderId="0" xfId="0" applyNumberFormat="1" applyFill="1" applyBorder="1">
      <alignment vertical="center"/>
    </xf>
    <xf numFmtId="180" fontId="0" fillId="2" borderId="1" xfId="0" applyNumberFormat="1" applyFill="1" applyBorder="1">
      <alignment vertical="center"/>
    </xf>
    <xf numFmtId="181" fontId="0" fillId="2" borderId="1" xfId="0" applyNumberFormat="1" applyFill="1" applyBorder="1">
      <alignment vertical="center"/>
    </xf>
    <xf numFmtId="0" fontId="0" fillId="3" borderId="1" xfId="0"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topLeftCell="A22" workbookViewId="0">
      <selection activeCell="P36" sqref="P36"/>
    </sheetView>
  </sheetViews>
  <sheetFormatPr defaultRowHeight="13.5" x14ac:dyDescent="0.15"/>
  <cols>
    <col min="1" max="1" width="5.75" customWidth="1"/>
    <col min="14" max="14" width="5.375" customWidth="1"/>
  </cols>
  <sheetData>
    <row r="1" spans="1:17" ht="14.25" x14ac:dyDescent="0.15">
      <c r="A1" s="1" t="s">
        <v>0</v>
      </c>
      <c r="I1" s="2" t="s">
        <v>1</v>
      </c>
      <c r="K1" s="3" t="s">
        <v>2</v>
      </c>
    </row>
    <row r="2" spans="1:17" ht="14.25" x14ac:dyDescent="0.15">
      <c r="A2" s="1"/>
      <c r="I2" s="4" t="s">
        <v>3</v>
      </c>
      <c r="J2" s="2"/>
      <c r="K2" s="2"/>
      <c r="L2" s="2"/>
      <c r="M2" s="2"/>
      <c r="N2" s="2"/>
      <c r="O2" s="2"/>
      <c r="P2" s="2"/>
    </row>
    <row r="3" spans="1:17" x14ac:dyDescent="0.15">
      <c r="A3" s="4" t="s">
        <v>4</v>
      </c>
      <c r="B3" t="s">
        <v>5</v>
      </c>
      <c r="E3" t="s">
        <v>6</v>
      </c>
      <c r="Q3" s="5" t="e">
        <f>Q9-Q34</f>
        <v>#DIV/0!</v>
      </c>
    </row>
    <row r="4" spans="1:17" x14ac:dyDescent="0.15">
      <c r="A4" s="4"/>
      <c r="B4" t="s">
        <v>7</v>
      </c>
    </row>
    <row r="5" spans="1:17" x14ac:dyDescent="0.15">
      <c r="A5" s="4" t="s">
        <v>8</v>
      </c>
      <c r="B5" t="s">
        <v>9</v>
      </c>
      <c r="E5" t="s">
        <v>6</v>
      </c>
    </row>
    <row r="6" spans="1:17" x14ac:dyDescent="0.15">
      <c r="A6" s="4" t="s">
        <v>10</v>
      </c>
      <c r="B6" t="s">
        <v>11</v>
      </c>
      <c r="E6" t="s">
        <v>6</v>
      </c>
    </row>
    <row r="8" spans="1:17" x14ac:dyDescent="0.15">
      <c r="A8" t="s">
        <v>12</v>
      </c>
    </row>
    <row r="9" spans="1:17" x14ac:dyDescent="0.15">
      <c r="B9" t="s">
        <v>13</v>
      </c>
      <c r="E9" t="s">
        <v>6</v>
      </c>
      <c r="Q9" s="5" t="e">
        <f>Q14+Q20+Q26</f>
        <v>#DIV/0!</v>
      </c>
    </row>
    <row r="10" spans="1:17" x14ac:dyDescent="0.15">
      <c r="A10" s="4" t="s">
        <v>14</v>
      </c>
      <c r="B10" t="s">
        <v>15</v>
      </c>
      <c r="K10" t="s">
        <v>6</v>
      </c>
    </row>
    <row r="11" spans="1:17" x14ac:dyDescent="0.15">
      <c r="A11" s="4" t="s">
        <v>16</v>
      </c>
      <c r="B11" t="s">
        <v>17</v>
      </c>
      <c r="O11" t="s">
        <v>6</v>
      </c>
    </row>
    <row r="12" spans="1:17" x14ac:dyDescent="0.15">
      <c r="A12" s="4" t="s">
        <v>18</v>
      </c>
      <c r="B12" t="s">
        <v>19</v>
      </c>
      <c r="O12" t="s">
        <v>6</v>
      </c>
    </row>
    <row r="13" spans="1:17" ht="8.4499999999999993" customHeight="1" x14ac:dyDescent="0.15"/>
    <row r="14" spans="1:17" x14ac:dyDescent="0.15">
      <c r="A14" s="4"/>
      <c r="B14" t="s">
        <v>20</v>
      </c>
      <c r="Q14" s="5">
        <f>Q15*G17</f>
        <v>0</v>
      </c>
    </row>
    <row r="15" spans="1:17" x14ac:dyDescent="0.15">
      <c r="A15" s="4" t="s">
        <v>21</v>
      </c>
      <c r="B15" t="s">
        <v>22</v>
      </c>
      <c r="J15" t="s">
        <v>23</v>
      </c>
      <c r="Q15" s="5">
        <f>(P16-P17)*P18/1000</f>
        <v>0</v>
      </c>
    </row>
    <row r="16" spans="1:17" x14ac:dyDescent="0.15">
      <c r="A16" s="4"/>
      <c r="B16" t="s">
        <v>24</v>
      </c>
      <c r="O16" s="4" t="s">
        <v>25</v>
      </c>
      <c r="P16" s="6"/>
    </row>
    <row r="17" spans="1:17" x14ac:dyDescent="0.15">
      <c r="A17" s="4" t="s">
        <v>26</v>
      </c>
      <c r="B17" t="s">
        <v>27</v>
      </c>
      <c r="E17" t="s">
        <v>28</v>
      </c>
      <c r="G17" s="7"/>
      <c r="H17" s="4" t="s">
        <v>29</v>
      </c>
      <c r="I17" s="8"/>
      <c r="J17" s="9"/>
      <c r="K17" s="9"/>
      <c r="L17" s="10"/>
      <c r="O17" s="4" t="s">
        <v>30</v>
      </c>
      <c r="P17" s="6"/>
    </row>
    <row r="18" spans="1:17" x14ac:dyDescent="0.15">
      <c r="A18" s="4"/>
      <c r="I18" t="s">
        <v>31</v>
      </c>
      <c r="O18" s="11" t="s">
        <v>32</v>
      </c>
      <c r="P18" s="12"/>
    </row>
    <row r="19" spans="1:17" ht="8.4499999999999993" customHeight="1" x14ac:dyDescent="0.15">
      <c r="A19" s="4"/>
      <c r="O19" s="4"/>
      <c r="P19" s="13"/>
    </row>
    <row r="20" spans="1:17" x14ac:dyDescent="0.15">
      <c r="B20" s="14" t="s">
        <v>33</v>
      </c>
      <c r="O20" s="11"/>
      <c r="P20" s="15"/>
      <c r="Q20" s="5" t="e">
        <f>Q21/G23*G25</f>
        <v>#DIV/0!</v>
      </c>
    </row>
    <row r="21" spans="1:17" x14ac:dyDescent="0.15">
      <c r="A21" s="4" t="s">
        <v>34</v>
      </c>
      <c r="B21" t="s">
        <v>35</v>
      </c>
      <c r="I21" t="s">
        <v>36</v>
      </c>
      <c r="Q21" s="5">
        <f>P22*P23/1000</f>
        <v>0</v>
      </c>
    </row>
    <row r="22" spans="1:17" x14ac:dyDescent="0.15">
      <c r="A22" s="4"/>
      <c r="B22" t="s">
        <v>37</v>
      </c>
      <c r="O22" s="4" t="s">
        <v>38</v>
      </c>
      <c r="P22" s="16"/>
    </row>
    <row r="23" spans="1:17" x14ac:dyDescent="0.15">
      <c r="A23" s="4" t="s">
        <v>39</v>
      </c>
      <c r="B23" t="s">
        <v>40</v>
      </c>
      <c r="G23" s="7"/>
      <c r="O23" s="11" t="s">
        <v>32</v>
      </c>
      <c r="P23" s="12"/>
    </row>
    <row r="24" spans="1:17" x14ac:dyDescent="0.15">
      <c r="A24" s="4" t="s">
        <v>41</v>
      </c>
      <c r="B24" t="s">
        <v>42</v>
      </c>
      <c r="J24" t="s">
        <v>43</v>
      </c>
    </row>
    <row r="25" spans="1:17" x14ac:dyDescent="0.15">
      <c r="A25" s="4"/>
      <c r="G25" s="7"/>
      <c r="H25" s="4" t="s">
        <v>29</v>
      </c>
      <c r="I25" s="8"/>
      <c r="J25" s="9"/>
      <c r="K25" s="9"/>
      <c r="L25" s="10"/>
    </row>
    <row r="26" spans="1:17" x14ac:dyDescent="0.15">
      <c r="B26" s="14" t="s">
        <v>44</v>
      </c>
      <c r="Q26" s="5" t="e">
        <f>Q27/G29*G31</f>
        <v>#DIV/0!</v>
      </c>
    </row>
    <row r="27" spans="1:17" x14ac:dyDescent="0.15">
      <c r="A27" s="4" t="s">
        <v>45</v>
      </c>
      <c r="B27" t="s">
        <v>46</v>
      </c>
      <c r="I27" t="s">
        <v>36</v>
      </c>
      <c r="Q27" s="5">
        <f>P28*P29/1000</f>
        <v>0</v>
      </c>
    </row>
    <row r="28" spans="1:17" x14ac:dyDescent="0.15">
      <c r="A28" s="4"/>
      <c r="B28" t="s">
        <v>47</v>
      </c>
      <c r="O28" s="4" t="s">
        <v>48</v>
      </c>
      <c r="P28" s="16"/>
    </row>
    <row r="29" spans="1:17" x14ac:dyDescent="0.15">
      <c r="A29" s="4" t="s">
        <v>49</v>
      </c>
      <c r="B29" t="s">
        <v>40</v>
      </c>
      <c r="G29" s="7"/>
      <c r="O29" s="11" t="s">
        <v>32</v>
      </c>
      <c r="P29" s="12"/>
    </row>
    <row r="30" spans="1:17" x14ac:dyDescent="0.15">
      <c r="A30" s="4" t="s">
        <v>50</v>
      </c>
      <c r="B30" t="s">
        <v>42</v>
      </c>
      <c r="J30" t="s">
        <v>43</v>
      </c>
    </row>
    <row r="31" spans="1:17" x14ac:dyDescent="0.15">
      <c r="G31" s="7"/>
      <c r="H31" s="4" t="s">
        <v>29</v>
      </c>
      <c r="I31" s="8"/>
      <c r="J31" s="9"/>
      <c r="K31" s="9"/>
      <c r="L31" s="10"/>
    </row>
    <row r="32" spans="1:17" x14ac:dyDescent="0.15">
      <c r="G32" s="17"/>
      <c r="H32" s="11"/>
      <c r="I32" s="18"/>
      <c r="J32" s="18"/>
      <c r="K32" s="18"/>
      <c r="L32" s="18"/>
    </row>
    <row r="33" spans="1:17" x14ac:dyDescent="0.15">
      <c r="A33" t="s">
        <v>51</v>
      </c>
    </row>
    <row r="34" spans="1:17" x14ac:dyDescent="0.15">
      <c r="B34" t="s">
        <v>52</v>
      </c>
      <c r="F34" t="s">
        <v>6</v>
      </c>
      <c r="Q34" s="5" t="e">
        <f>Q15*3600/G35/P36*G38</f>
        <v>#DIV/0!</v>
      </c>
    </row>
    <row r="35" spans="1:17" x14ac:dyDescent="0.15">
      <c r="A35" s="4" t="s">
        <v>53</v>
      </c>
      <c r="B35" t="s">
        <v>54</v>
      </c>
      <c r="G35" s="19"/>
      <c r="M35" s="20"/>
      <c r="N35" s="20"/>
      <c r="O35" s="21"/>
      <c r="P35" s="22"/>
    </row>
    <row r="36" spans="1:17" x14ac:dyDescent="0.15">
      <c r="A36" s="4" t="s">
        <v>55</v>
      </c>
      <c r="B36" t="s">
        <v>56</v>
      </c>
      <c r="E36" t="s">
        <v>57</v>
      </c>
      <c r="F36" t="s">
        <v>58</v>
      </c>
      <c r="O36" s="4" t="s">
        <v>59</v>
      </c>
      <c r="P36" s="23"/>
    </row>
    <row r="37" spans="1:17" x14ac:dyDescent="0.15">
      <c r="A37" s="4" t="s">
        <v>60</v>
      </c>
      <c r="B37" t="s">
        <v>61</v>
      </c>
      <c r="F37" t="s">
        <v>62</v>
      </c>
    </row>
    <row r="38" spans="1:17" x14ac:dyDescent="0.15">
      <c r="G38" s="24"/>
      <c r="H38" s="4" t="s">
        <v>29</v>
      </c>
      <c r="I38" s="8"/>
      <c r="J38" s="9"/>
      <c r="K38" s="9"/>
      <c r="L38" s="10"/>
    </row>
    <row r="40" spans="1:17" x14ac:dyDescent="0.15">
      <c r="A40" t="s">
        <v>63</v>
      </c>
      <c r="O40" s="4" t="s">
        <v>28</v>
      </c>
      <c r="Q40" s="25" t="e">
        <f>Q34/Q15</f>
        <v>#DIV/0!</v>
      </c>
    </row>
  </sheetData>
  <mergeCells count="4">
    <mergeCell ref="I17:L17"/>
    <mergeCell ref="I25:L25"/>
    <mergeCell ref="I31:L31"/>
    <mergeCell ref="I38:L38"/>
  </mergeCells>
  <phoneticPr fontId="2"/>
  <pageMargins left="0.25" right="0.25"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1DE040133253349A06CB607A50B2B4F" ma:contentTypeVersion="7" ma:contentTypeDescription="新しいドキュメントを作成します。" ma:contentTypeScope="" ma:versionID="9bcde65f0df2f5ae99a236aa158f6e90">
  <xsd:schema xmlns:xsd="http://www.w3.org/2001/XMLSchema" xmlns:xs="http://www.w3.org/2001/XMLSchema" xmlns:p="http://schemas.microsoft.com/office/2006/metadata/properties" xmlns:ns1="http://schemas.microsoft.com/sharepoint/v3" xmlns:ns2="e1b75270-c2b9-45a9-bebd-2cda8e93f21a" targetNamespace="http://schemas.microsoft.com/office/2006/metadata/properties" ma:root="true" ma:fieldsID="509af68c483a25f9b01f59b4d0c536b7" ns1:_="" ns2:_="">
    <xsd:import namespace="http://schemas.microsoft.com/sharepoint/v3"/>
    <xsd:import namespace="e1b75270-c2b9-45a9-bebd-2cda8e93f21a"/>
    <xsd:element name="properties">
      <xsd:complexType>
        <xsd:sequence>
          <xsd:element name="documentManagement">
            <xsd:complexType>
              <xsd:all>
                <xsd:element ref="ns2:SharedWithUsers" minOccurs="0"/>
                <xsd:element ref="ns2:SharedWithDetails"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0" nillable="true" ma:displayName="ポリシー適用除外"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b75270-c2b9-45a9-bebd-2cda8e93f21a"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ドキュメント</p:Name>
  <p:Description/>
  <p:Statement/>
  <p:PolicyItems>
    <p:PolicyItem featureId="Microsoft.Office.RecordsManagement.PolicyFeatures.PolicyAudit" staticId="0x01010061DE040133253349A06CB607A50B2B4F|1757814118" UniqueId="ff76d5f0-6299-415c-a381-99363d5b6735">
      <p:Name>監査</p:Name>
      <p:Description>ドキュメントおよびリスト アイテムに対するユーザーの操作を監査し、監査ログに記録します。</p:Description>
      <p:CustomData>
        <Audit>
          <Update/>
          <CheckInOut/>
          <MoveCopy/>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E81C66-9345-453C-955E-6C4AC38D9E15}"/>
</file>

<file path=customXml/itemProps2.xml><?xml version="1.0" encoding="utf-8"?>
<ds:datastoreItem xmlns:ds="http://schemas.openxmlformats.org/officeDocument/2006/customXml" ds:itemID="{CFEC796E-479B-4E31-8DBB-787AB8ED8C94}"/>
</file>

<file path=customXml/itemProps3.xml><?xml version="1.0" encoding="utf-8"?>
<ds:datastoreItem xmlns:ds="http://schemas.openxmlformats.org/officeDocument/2006/customXml" ds:itemID="{522E49FE-6AE1-4B1E-8422-B0EE733F02F3}"/>
</file>

<file path=customXml/itemProps4.xml><?xml version="1.0" encoding="utf-8"?>
<ds:datastoreItem xmlns:ds="http://schemas.openxmlformats.org/officeDocument/2006/customXml" ds:itemID="{03789EC6-3B9C-48BF-AABC-8889F2A452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コジェネ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2016-04-08T02:46:41Z</dcterms:created>
  <dcterms:modified xsi:type="dcterms:W3CDTF">2016-04-08T02:46:52Z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0x01010061DE040133253349A06CB607A50B2B4F</vt:lpwstr>
  </property>
</Properties>
</file>