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ecjp.sharepoint.com@SSL\DavWWWRoot\sites\kiko\Shared Documents\02 JCM設備補助\H28年度採択\01 案件公募\02 公募要領等\02 提案書様式\"/>
    </mc:Choice>
  </mc:AlternateContent>
  <bookViews>
    <workbookView xWindow="0" yWindow="0" windowWidth="19830" windowHeight="9675" tabRatio="790" activeTab="1"/>
  </bookViews>
  <sheets>
    <sheet name="【様式5】経費内訳" sheetId="39" r:id="rId1"/>
    <sheet name="【様式5】経費内訳（記入例）" sheetId="38" r:id="rId2"/>
    <sheet name="積算表①（人件費）" sheetId="40" r:id="rId3"/>
    <sheet name="人件費単価算出表" sheetId="41" r:id="rId4"/>
    <sheet name="積算表②(旅費)【例1】" sheetId="43" r:id="rId5"/>
    <sheet name="積算表②(旅費)【例2】" sheetId="4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45_実績報告\工事進捗実績報告.xlsx" localSheetId="0">#REF!</definedName>
    <definedName name="_..\45_実績報告\工事進捗実績報告.xlsx" localSheetId="1">#REF!</definedName>
    <definedName name="_..\45_実績報告\工事進捗実績報告.xlsx" localSheetId="3">#REF!</definedName>
    <definedName name="_..\45_実績報告\工事進捗実績報告.xlsx" localSheetId="2">#REF!</definedName>
    <definedName name="_..\45_実績報告\工事進捗実績報告.xlsx" localSheetId="4">#REF!</definedName>
    <definedName name="_..\45_実績報告\工事進捗実績報告.xlsx" localSheetId="5">#REF!</definedName>
    <definedName name="_..\45_実績報告\工事進捗実績報告.xlsx">#REF!</definedName>
    <definedName name="__1AB16744_" localSheetId="0">#REF!</definedName>
    <definedName name="__1AB16744_" localSheetId="1">#REF!</definedName>
    <definedName name="__1AB16744_" localSheetId="3">#REF!</definedName>
    <definedName name="__1AB16744_" localSheetId="2">#REF!</definedName>
    <definedName name="__1AB16744_" localSheetId="4">#REF!</definedName>
    <definedName name="__1AB16744_" localSheetId="5">#REF!</definedName>
    <definedName name="__1AB16744_">#REF!</definedName>
    <definedName name="__a655035" localSheetId="0">#REF!</definedName>
    <definedName name="__a655035" localSheetId="1">#REF!</definedName>
    <definedName name="__a655035" localSheetId="3">#REF!</definedName>
    <definedName name="__a655035" localSheetId="2">#REF!</definedName>
    <definedName name="__a655035" localSheetId="4">#REF!</definedName>
    <definedName name="__a655035" localSheetId="5">#REF!</definedName>
    <definedName name="__a655035">#REF!</definedName>
    <definedName name="__A65600" localSheetId="0">#REF!</definedName>
    <definedName name="__A65600" localSheetId="1">#REF!</definedName>
    <definedName name="__A65600" localSheetId="3">#REF!</definedName>
    <definedName name="__A65600" localSheetId="2">#REF!</definedName>
    <definedName name="__A65600" localSheetId="4">#REF!</definedName>
    <definedName name="__A65600" localSheetId="5">#REF!</definedName>
    <definedName name="__A65600">#REF!</definedName>
    <definedName name="__A65601" localSheetId="0">#REF!</definedName>
    <definedName name="__A65601" localSheetId="1">#REF!</definedName>
    <definedName name="__A65601" localSheetId="3">#REF!</definedName>
    <definedName name="__A65601" localSheetId="2">#REF!</definedName>
    <definedName name="__A65601" localSheetId="4">#REF!</definedName>
    <definedName name="__A65601" localSheetId="5">#REF!</definedName>
    <definedName name="__A65601">#REF!</definedName>
    <definedName name="__RAW250" localSheetId="0">#REF!</definedName>
    <definedName name="__RAW250" localSheetId="1">#REF!</definedName>
    <definedName name="__RAW250" localSheetId="3">#REF!</definedName>
    <definedName name="__RAW250" localSheetId="2">#REF!</definedName>
    <definedName name="__RAW250" localSheetId="4">#REF!</definedName>
    <definedName name="__RAW250" localSheetId="5">#REF!</definedName>
    <definedName name="__RAW250">#REF!</definedName>
    <definedName name="_1AB16744_" localSheetId="0">#REF!</definedName>
    <definedName name="_1AB16744_" localSheetId="1">#REF!</definedName>
    <definedName name="_1AB16744_" localSheetId="3">#REF!</definedName>
    <definedName name="_1AB16744_" localSheetId="2">#REF!</definedName>
    <definedName name="_1AB16744_" localSheetId="4">#REF!</definedName>
    <definedName name="_1AB16744_" localSheetId="5">#REF!</definedName>
    <definedName name="_1AB16744_">#REF!</definedName>
    <definedName name="_a655035" localSheetId="0">#REF!</definedName>
    <definedName name="_a655035" localSheetId="1">#REF!</definedName>
    <definedName name="_a655035" localSheetId="3">#REF!</definedName>
    <definedName name="_a655035" localSheetId="2">#REF!</definedName>
    <definedName name="_a655035" localSheetId="4">#REF!</definedName>
    <definedName name="_a655035" localSheetId="5">#REF!</definedName>
    <definedName name="_a655035">#REF!</definedName>
    <definedName name="_A65600" localSheetId="0">#REF!</definedName>
    <definedName name="_A65600" localSheetId="1">#REF!</definedName>
    <definedName name="_A65600" localSheetId="3">#REF!</definedName>
    <definedName name="_A65600" localSheetId="2">#REF!</definedName>
    <definedName name="_A65600" localSheetId="4">#REF!</definedName>
    <definedName name="_A65600" localSheetId="5">#REF!</definedName>
    <definedName name="_A65600">#REF!</definedName>
    <definedName name="_A65601" localSheetId="0">#REF!</definedName>
    <definedName name="_A65601" localSheetId="1">#REF!</definedName>
    <definedName name="_A65601" localSheetId="3">#REF!</definedName>
    <definedName name="_A65601" localSheetId="2">#REF!</definedName>
    <definedName name="_A65601" localSheetId="4">#REF!</definedName>
    <definedName name="_A65601" localSheetId="5">#REF!</definedName>
    <definedName name="_A65601">#REF!</definedName>
    <definedName name="_RAW250" localSheetId="0">#REF!</definedName>
    <definedName name="_RAW250" localSheetId="1">#REF!</definedName>
    <definedName name="_RAW250" localSheetId="3">#REF!</definedName>
    <definedName name="_RAW250" localSheetId="2">#REF!</definedName>
    <definedName name="_RAW250" localSheetId="4">#REF!</definedName>
    <definedName name="_RAW250" localSheetId="5">#REF!</definedName>
    <definedName name="_RAW250">#REF!</definedName>
    <definedName name="AAAAA">"椭圆 3"</definedName>
    <definedName name="AB16744B" localSheetId="0">#REF!</definedName>
    <definedName name="AB16744B" localSheetId="1">#REF!</definedName>
    <definedName name="AB16744B" localSheetId="3">#REF!</definedName>
    <definedName name="AB16744B" localSheetId="2">#REF!</definedName>
    <definedName name="AB16744B" localSheetId="4">#REF!</definedName>
    <definedName name="AB16744B" localSheetId="5">#REF!</definedName>
    <definedName name="AB16744B">#REF!</definedName>
    <definedName name="BOM" localSheetId="0">#REF!</definedName>
    <definedName name="BOM" localSheetId="1">#REF!</definedName>
    <definedName name="BOM" localSheetId="3">#REF!</definedName>
    <definedName name="BOM" localSheetId="2">#REF!</definedName>
    <definedName name="BOM" localSheetId="4">#REF!</definedName>
    <definedName name="BOM" localSheetId="5">#REF!</definedName>
    <definedName name="BOM">#REF!</definedName>
    <definedName name="DDDD">[1]品号库!$A$2:$C$9845</definedName>
    <definedName name="ｌｐｋｐ" localSheetId="0">#REF!</definedName>
    <definedName name="ｌｐｋｐ">#REF!</definedName>
    <definedName name="No.1date1">[2]モニ_旅費!$E$8</definedName>
    <definedName name="No.1date2">[2]モニ_旅費!$H$8</definedName>
    <definedName name="No.1name">[2]モニ_旅費!$E$5</definedName>
    <definedName name="No.1行先">[2]モニ_旅費!$E$6</definedName>
    <definedName name="No.1合計">[2]モニ_旅費!$R$11</definedName>
    <definedName name="No.1目的">[2]モニ_旅費!$E$7</definedName>
    <definedName name="No.2name" localSheetId="4">[2]モニ_旅費!#REF!</definedName>
    <definedName name="No.2name">[2]モニ_旅費!#REF!</definedName>
    <definedName name="_xlnm.Print_Area" localSheetId="0">【様式5】経費内訳!$B$2:$V$49</definedName>
    <definedName name="_xlnm.Print_Area" localSheetId="1">'【様式5】経費内訳（記入例）'!$B$2:$V$46</definedName>
    <definedName name="_xlnm.Print_Area" localSheetId="3">人件費単価算出表!$B$2:$Q$32</definedName>
    <definedName name="_xlnm.Print_Area" localSheetId="2">'積算表①（人件費）'!$B$2:$R$31</definedName>
    <definedName name="_xlnm.Print_Area" localSheetId="4">'積算表②(旅費)【例1】'!$A$1:$F$15</definedName>
    <definedName name="_xlnm.Print_Area" localSheetId="5">'積算表②(旅費)【例2】'!$B$2:$X$36</definedName>
    <definedName name="q">[3]Ｑ仕掛明細ﾃﾞｰﾀ抽出!$A$1:$O$693</definedName>
    <definedName name="Ｑ仕掛明細ﾃﾞｰﾀ抽出" localSheetId="0">#REF!</definedName>
    <definedName name="Ｑ仕掛明細ﾃﾞｰﾀ抽出" localSheetId="1">#REF!</definedName>
    <definedName name="Ｑ仕掛明細ﾃﾞｰﾀ抽出" localSheetId="3">#REF!</definedName>
    <definedName name="Ｑ仕掛明細ﾃﾞｰﾀ抽出" localSheetId="2">#REF!</definedName>
    <definedName name="Ｑ仕掛明細ﾃﾞｰﾀ抽出" localSheetId="4">#REF!</definedName>
    <definedName name="Ｑ仕掛明細ﾃﾞｰﾀ抽出" localSheetId="5">#REF!</definedName>
    <definedName name="Ｑ仕掛明細ﾃﾞｰﾀ抽出">#REF!</definedName>
    <definedName name="ｓｄｓｄ" localSheetId="0">#REF!</definedName>
    <definedName name="ｓｄｓｄ" localSheetId="1">#REF!</definedName>
    <definedName name="ｓｄｓｄ" localSheetId="3">#REF!</definedName>
    <definedName name="ｓｄｓｄ" localSheetId="2">#REF!</definedName>
    <definedName name="ｓｄｓｄ" localSheetId="4">#REF!</definedName>
    <definedName name="ｓｄｓｄ" localSheetId="5">#REF!</definedName>
    <definedName name="ｓｄｓｄ">#REF!</definedName>
    <definedName name="USD">[4]様式第１１別紙２!$U$37</definedName>
    <definedName name="クエリ1" localSheetId="0">#REF!</definedName>
    <definedName name="クエリ1" localSheetId="1">#REF!</definedName>
    <definedName name="クエリ1" localSheetId="3">#REF!</definedName>
    <definedName name="クエリ1" localSheetId="2">#REF!</definedName>
    <definedName name="クエリ1" localSheetId="4">#REF!</definedName>
    <definedName name="クエリ1" localSheetId="5">#REF!</definedName>
    <definedName name="クエリ1">#REF!</definedName>
    <definedName name="こひおｈ" localSheetId="0">#REF!</definedName>
    <definedName name="こひおｈ">#REF!</definedName>
    <definedName name="机型标准工时" localSheetId="0">#REF!</definedName>
    <definedName name="机型标准工时" localSheetId="1">#REF!</definedName>
    <definedName name="机型标准工时" localSheetId="3">#REF!</definedName>
    <definedName name="机型标准工时" localSheetId="2">#REF!</definedName>
    <definedName name="机型标准工时" localSheetId="4">#REF!</definedName>
    <definedName name="机型标准工时" localSheetId="5">#REF!</definedName>
    <definedName name="机型标准工时">#REF!</definedName>
    <definedName name="協定価格" localSheetId="0">#REF!</definedName>
    <definedName name="協定価格" localSheetId="1">#REF!</definedName>
    <definedName name="協定価格" localSheetId="3">#REF!</definedName>
    <definedName name="協定価格" localSheetId="2">#REF!</definedName>
    <definedName name="協定価格" localSheetId="4">#REF!</definedName>
    <definedName name="協定価格" localSheetId="5">#REF!</definedName>
    <definedName name="協定価格">#REF!</definedName>
    <definedName name="経費内訳" localSheetId="0">#REF!</definedName>
    <definedName name="経費内訳">#REF!</definedName>
    <definedName name="工事進捗実績報告" localSheetId="0">#REF!</definedName>
    <definedName name="工事進捗実績報告" localSheetId="1">#REF!</definedName>
    <definedName name="工事進捗実績報告" localSheetId="3">#REF!</definedName>
    <definedName name="工事進捗実績報告" localSheetId="2">#REF!</definedName>
    <definedName name="工事進捗実績報告" localSheetId="4">#REF!</definedName>
    <definedName name="工事進捗実績報告" localSheetId="5">#REF!</definedName>
    <definedName name="工事進捗実績報告">#REF!</definedName>
    <definedName name="指示書_ページ１" localSheetId="0">#REF!</definedName>
    <definedName name="指示書_ページ１" localSheetId="1">#REF!</definedName>
    <definedName name="指示書_ページ１" localSheetId="3">#REF!</definedName>
    <definedName name="指示書_ページ１" localSheetId="2">#REF!</definedName>
    <definedName name="指示書_ページ１" localSheetId="4">#REF!</definedName>
    <definedName name="指示書_ページ１" localSheetId="5">#REF!</definedName>
    <definedName name="指示書_ページ１">#REF!</definedName>
    <definedName name="指示書_ページ２">[5]プルダウンリスト!$G$17:$G$20</definedName>
    <definedName name="指示書_ページ３" localSheetId="0">#REF!</definedName>
    <definedName name="指示書_ページ３" localSheetId="1">#REF!</definedName>
    <definedName name="指示書_ページ３" localSheetId="3">#REF!</definedName>
    <definedName name="指示書_ページ３" localSheetId="2">#REF!</definedName>
    <definedName name="指示書_ページ３" localSheetId="4">#REF!</definedName>
    <definedName name="指示書_ページ３" localSheetId="5">#REF!</definedName>
    <definedName name="指示書_ページ３">#REF!</definedName>
    <definedName name="指示書_係員">[5]プルダウンリスト!$D$17:$D$25</definedName>
    <definedName name="指示書_承認">[5]プルダウンリスト!$C$17:$C$24</definedName>
    <definedName name="指示書_変更番号１" localSheetId="0">#REF!</definedName>
    <definedName name="指示書_変更番号１" localSheetId="1">#REF!</definedName>
    <definedName name="指示書_変更番号１" localSheetId="3">#REF!</definedName>
    <definedName name="指示書_変更番号１" localSheetId="2">#REF!</definedName>
    <definedName name="指示書_変更番号１" localSheetId="4">#REF!</definedName>
    <definedName name="指示書_変更番号１" localSheetId="5">#REF!</definedName>
    <definedName name="指示書_変更番号１">#REF!</definedName>
    <definedName name="指示書_変更番号１０" localSheetId="0">#REF!</definedName>
    <definedName name="指示書_変更番号１０" localSheetId="1">#REF!</definedName>
    <definedName name="指示書_変更番号１０" localSheetId="3">#REF!</definedName>
    <definedName name="指示書_変更番号１０" localSheetId="2">#REF!</definedName>
    <definedName name="指示書_変更番号１０" localSheetId="4">#REF!</definedName>
    <definedName name="指示書_変更番号１０" localSheetId="5">#REF!</definedName>
    <definedName name="指示書_変更番号１０">#REF!</definedName>
    <definedName name="指示書_変更番号２" localSheetId="0">#REF!</definedName>
    <definedName name="指示書_変更番号２" localSheetId="1">#REF!</definedName>
    <definedName name="指示書_変更番号２" localSheetId="3">#REF!</definedName>
    <definedName name="指示書_変更番号２" localSheetId="2">#REF!</definedName>
    <definedName name="指示書_変更番号２" localSheetId="4">#REF!</definedName>
    <definedName name="指示書_変更番号２" localSheetId="5">#REF!</definedName>
    <definedName name="指示書_変更番号２">#REF!</definedName>
    <definedName name="指示書_変更番号３" localSheetId="0">#REF!</definedName>
    <definedName name="指示書_変更番号３" localSheetId="1">#REF!</definedName>
    <definedName name="指示書_変更番号３" localSheetId="3">#REF!</definedName>
    <definedName name="指示書_変更番号３" localSheetId="2">#REF!</definedName>
    <definedName name="指示書_変更番号３" localSheetId="4">#REF!</definedName>
    <definedName name="指示書_変更番号３" localSheetId="5">#REF!</definedName>
    <definedName name="指示書_変更番号３">#REF!</definedName>
    <definedName name="指示書_変更番号４" localSheetId="0">#REF!</definedName>
    <definedName name="指示書_変更番号４" localSheetId="1">#REF!</definedName>
    <definedName name="指示書_変更番号４" localSheetId="3">#REF!</definedName>
    <definedName name="指示書_変更番号４" localSheetId="2">#REF!</definedName>
    <definedName name="指示書_変更番号４" localSheetId="4">#REF!</definedName>
    <definedName name="指示書_変更番号４" localSheetId="5">#REF!</definedName>
    <definedName name="指示書_変更番号４">#REF!</definedName>
    <definedName name="指示書_変更番号５" localSheetId="0">#REF!</definedName>
    <definedName name="指示書_変更番号５" localSheetId="1">#REF!</definedName>
    <definedName name="指示書_変更番号５" localSheetId="3">#REF!</definedName>
    <definedName name="指示書_変更番号５" localSheetId="2">#REF!</definedName>
    <definedName name="指示書_変更番号５" localSheetId="4">#REF!</definedName>
    <definedName name="指示書_変更番号５" localSheetId="5">#REF!</definedName>
    <definedName name="指示書_変更番号５">#REF!</definedName>
    <definedName name="指示書_変更番号６" localSheetId="0">#REF!</definedName>
    <definedName name="指示書_変更番号６" localSheetId="1">#REF!</definedName>
    <definedName name="指示書_変更番号６" localSheetId="3">#REF!</definedName>
    <definedName name="指示書_変更番号６" localSheetId="2">#REF!</definedName>
    <definedName name="指示書_変更番号６" localSheetId="4">#REF!</definedName>
    <definedName name="指示書_変更番号６" localSheetId="5">#REF!</definedName>
    <definedName name="指示書_変更番号６">#REF!</definedName>
    <definedName name="指示書_変更番号７" localSheetId="0">#REF!</definedName>
    <definedName name="指示書_変更番号７" localSheetId="1">#REF!</definedName>
    <definedName name="指示書_変更番号７" localSheetId="3">#REF!</definedName>
    <definedName name="指示書_変更番号７" localSheetId="2">#REF!</definedName>
    <definedName name="指示書_変更番号７" localSheetId="4">#REF!</definedName>
    <definedName name="指示書_変更番号７" localSheetId="5">#REF!</definedName>
    <definedName name="指示書_変更番号７">#REF!</definedName>
    <definedName name="指示書_変更番号８" localSheetId="0">#REF!</definedName>
    <definedName name="指示書_変更番号８" localSheetId="1">#REF!</definedName>
    <definedName name="指示書_変更番号８" localSheetId="3">#REF!</definedName>
    <definedName name="指示書_変更番号８" localSheetId="2">#REF!</definedName>
    <definedName name="指示書_変更番号８" localSheetId="4">#REF!</definedName>
    <definedName name="指示書_変更番号８" localSheetId="5">#REF!</definedName>
    <definedName name="指示書_変更番号８">#REF!</definedName>
    <definedName name="指示書_変更番号９" localSheetId="0">#REF!</definedName>
    <definedName name="指示書_変更番号９" localSheetId="1">#REF!</definedName>
    <definedName name="指示書_変更番号９" localSheetId="3">#REF!</definedName>
    <definedName name="指示書_変更番号９" localSheetId="2">#REF!</definedName>
    <definedName name="指示書_変更番号９" localSheetId="4">#REF!</definedName>
    <definedName name="指示書_変更番号９" localSheetId="5">#REF!</definedName>
    <definedName name="指示書_変更番号９">#REF!</definedName>
    <definedName name="時間入力セル" localSheetId="4">[6]労務費積算書!$G$10:$H$26,[6]労務費積算書!$J$10:$K$26,[6]労務費積算書!$M$10:$N$26,[6]労務費積算書!$P$10:$Q$26,[6]労務費積算書!$S$10:$T$26,[6]労務費積算書!$V$10:$V$26,[6]労務費積算書!$W$10:$W$26,[6]労務費積算書!$Y$10:$Z$26,[6]労務費積算書!$AB$10:$AC$26,[6]労務費積算書!$AE$10:$AF$26,[6]労務費積算書!$AH$10:$AI$26,[6]労務費積算書!$AK$10:$AL$26,[6]労務費積算書!$AN$10:$AO$26</definedName>
    <definedName name="時間入力セル" localSheetId="5">[7]労務費積算書!$G$10:$H$26,[7]労務費積算書!$J$10:$K$26,[7]労務費積算書!$M$10:$N$26,[7]労務費積算書!$P$10:$Q$26,[7]労務費積算書!$S$10:$T$26,[7]労務費積算書!$V$10:$V$26,[7]労務費積算書!$W$10:$W$26,[7]労務費積算書!$Y$10:$Z$26,[7]労務費積算書!$AB$10:$AC$26,[7]労務費積算書!$AE$10:$AF$26,[7]労務費積算書!$AH$10:$AI$26,[7]労務費積算書!$AK$10:$AL$26,[7]労務費積算書!$AN$10:$AO$26</definedName>
    <definedName name="時間入力セル">[8]労務費積算書!$G$10:$H$26,[8]労務費積算書!$J$10:$K$26,[8]労務費積算書!$M$10:$N$26,[8]労務費積算書!$P$10:$Q$26,[8]労務費積算書!$S$10:$T$26,[8]労務費積算書!$V$10:$V$26,[8]労務費積算書!$W$10:$W$26,[8]労務費積算書!$Y$10:$Z$26,[8]労務費積算書!$AB$10:$AC$26,[8]労務費積算書!$AE$10:$AF$26,[8]労務費積算書!$AH$10:$AI$26,[8]労務費積算書!$AK$10:$AL$26,[8]労務費積算書!$AN$10:$AO$26</definedName>
    <definedName name="章" localSheetId="0">#REF!</definedName>
    <definedName name="章" localSheetId="1">#REF!</definedName>
    <definedName name="章" localSheetId="3">#REF!</definedName>
    <definedName name="章" localSheetId="2">#REF!</definedName>
    <definedName name="章" localSheetId="4">#REF!</definedName>
    <definedName name="章" localSheetId="5">#REF!</definedName>
    <definedName name="章">#REF!</definedName>
    <definedName name="神戸単重表">'[9]神戸製鋼(単重)'!$A$3:$I$51</definedName>
    <definedName name="製作範囲リスト">[10]プルダウンリスト!$G$17:$G$20</definedName>
    <definedName name="製番カード_課長" localSheetId="0">#REF!</definedName>
    <definedName name="製番カード_課長" localSheetId="1">#REF!</definedName>
    <definedName name="製番カード_課長" localSheetId="3">#REF!</definedName>
    <definedName name="製番カード_課長" localSheetId="2">#REF!</definedName>
    <definedName name="製番カード_課長" localSheetId="4">#REF!</definedName>
    <definedName name="製番カード_課長" localSheetId="5">#REF!</definedName>
    <definedName name="製番カード_課長">#REF!</definedName>
    <definedName name="製番カード_係員" localSheetId="0">#REF!</definedName>
    <definedName name="製番カード_係員" localSheetId="1">#REF!</definedName>
    <definedName name="製番カード_係員" localSheetId="3">#REF!</definedName>
    <definedName name="製番カード_係員" localSheetId="2">#REF!</definedName>
    <definedName name="製番カード_係員" localSheetId="4">#REF!</definedName>
    <definedName name="製番カード_係員" localSheetId="5">#REF!</definedName>
    <definedName name="製番カード_係員">#REF!</definedName>
    <definedName name="製番カード_審査" localSheetId="0">#REF!</definedName>
    <definedName name="製番カード_審査" localSheetId="1">#REF!</definedName>
    <definedName name="製番カード_審査" localSheetId="3">#REF!</definedName>
    <definedName name="製番カード_審査" localSheetId="2">#REF!</definedName>
    <definedName name="製番カード_審査" localSheetId="4">#REF!</definedName>
    <definedName name="製番カード_審査" localSheetId="5">#REF!</definedName>
    <definedName name="製番カード_審査">#REF!</definedName>
    <definedName name="製番カード_担当" localSheetId="0">#REF!</definedName>
    <definedName name="製番カード_担当" localSheetId="1">#REF!</definedName>
    <definedName name="製番カード_担当" localSheetId="3">#REF!</definedName>
    <definedName name="製番カード_担当" localSheetId="2">#REF!</definedName>
    <definedName name="製番カード_担当" localSheetId="4">#REF!</definedName>
    <definedName name="製番カード_担当" localSheetId="5">#REF!</definedName>
    <definedName name="製番カード_担当">#REF!</definedName>
    <definedName name="製番カード_入件" localSheetId="0">#REF!</definedName>
    <definedName name="製番カード_入件" localSheetId="1">#REF!</definedName>
    <definedName name="製番カード_入件" localSheetId="3">#REF!</definedName>
    <definedName name="製番カード_入件" localSheetId="2">#REF!</definedName>
    <definedName name="製番カード_入件" localSheetId="4">#REF!</definedName>
    <definedName name="製番カード_入件" localSheetId="5">#REF!</definedName>
    <definedName name="製番カード_入件">#REF!</definedName>
    <definedName name="製番カード_部長" localSheetId="0">#REF!</definedName>
    <definedName name="製番カード_部長" localSheetId="1">#REF!</definedName>
    <definedName name="製番カード_部長" localSheetId="3">#REF!</definedName>
    <definedName name="製番カード_部長" localSheetId="2">#REF!</definedName>
    <definedName name="製番カード_部長" localSheetId="4">#REF!</definedName>
    <definedName name="製番カード_部長" localSheetId="5">#REF!</definedName>
    <definedName name="製番カード_部長">#REF!</definedName>
    <definedName name="製番指定明細・ダウン用" localSheetId="0">#REF!</definedName>
    <definedName name="製番指定明細・ダウン用" localSheetId="1">#REF!</definedName>
    <definedName name="製番指定明細・ダウン用" localSheetId="3">#REF!</definedName>
    <definedName name="製番指定明細・ダウン用" localSheetId="2">#REF!</definedName>
    <definedName name="製番指定明細・ダウン用" localSheetId="4">#REF!</definedName>
    <definedName name="製番指定明細・ダウン用" localSheetId="5">#REF!</definedName>
    <definedName name="製番指定明細・ダウン用">#REF!</definedName>
    <definedName name="単重表">[11]受注管理表２!$A$3:$I$83</definedName>
    <definedName name="番号" localSheetId="0">#REF!</definedName>
    <definedName name="番号" localSheetId="1">#REF!</definedName>
    <definedName name="番号" localSheetId="3">#REF!</definedName>
    <definedName name="番号" localSheetId="2">#REF!</definedName>
    <definedName name="番号" localSheetId="4">#REF!</definedName>
    <definedName name="番号" localSheetId="5">#REF!</definedName>
    <definedName name="番号">#REF!</definedName>
    <definedName name="部品表">[12]进口!$A$4:$J$324</definedName>
    <definedName name="報告書No.2" localSheetId="4">[2]モニ_旅費!#REF!</definedName>
    <definedName name="報告書No.2">[2]モニ_旅費!#REF!</definedName>
    <definedName name="報告書No.3" localSheetId="4">[2]モニ_旅費!#REF!</definedName>
    <definedName name="報告書No.3">[2]モニ_旅費!#REF!</definedName>
    <definedName name="報告書No.4" localSheetId="4">[2]モニ_旅費!#REF!</definedName>
    <definedName name="報告書No.4">[2]モニ_旅費!#REF!</definedName>
    <definedName name="報告書No.5" localSheetId="4">[2]モニ_旅費!#REF!</definedName>
    <definedName name="報告書No.5">[2]モニ_旅費!#REF!</definedName>
    <definedName name="報告書No.6" localSheetId="4">[2]モニ_旅費!#REF!</definedName>
    <definedName name="報告書No.6">[2]モニ_旅費!#REF!</definedName>
  </definedNames>
  <calcPr calcId="152511"/>
  <customWorkbookViews>
    <customWorkbookView name="Suzuki - 個人用ビュー" guid="{0C7841A3-DDB4-460A-96AB-F4382E1ED3EE}" mergeInterval="0" personalView="1" maximized="1" xWindow="-8" yWindow="-8" windowWidth="1456" windowHeight="876" tabRatio="677" activeSheetId="35"/>
  </customWorkbookViews>
</workbook>
</file>

<file path=xl/calcChain.xml><?xml version="1.0" encoding="utf-8"?>
<calcChain xmlns="http://schemas.openxmlformats.org/spreadsheetml/2006/main">
  <c r="O25" i="38" l="1"/>
  <c r="P14" i="41" l="1"/>
  <c r="P12" i="41"/>
  <c r="Q12" i="41" s="1"/>
  <c r="I23" i="41"/>
  <c r="I11" i="41"/>
  <c r="P11" i="41"/>
  <c r="I12" i="41"/>
  <c r="I13" i="41"/>
  <c r="P13" i="41"/>
  <c r="I14" i="41"/>
  <c r="I15" i="41"/>
  <c r="P15" i="41"/>
  <c r="Q15" i="41" s="1"/>
  <c r="Q13" i="41" l="1"/>
  <c r="Q11" i="41"/>
  <c r="Q14" i="41"/>
  <c r="D25" i="41"/>
  <c r="B11" i="43"/>
  <c r="B9" i="43"/>
  <c r="B12" i="43" l="1"/>
  <c r="H28" i="42" l="1"/>
  <c r="H29" i="42"/>
  <c r="H30" i="42"/>
  <c r="H31" i="42"/>
  <c r="H32" i="42"/>
  <c r="H33" i="42"/>
  <c r="H34" i="42"/>
  <c r="H24" i="42"/>
  <c r="J24" i="42"/>
  <c r="J7" i="42"/>
  <c r="H7" i="42" s="1"/>
  <c r="I7" i="42"/>
  <c r="R29" i="42"/>
  <c r="R30" i="42"/>
  <c r="R31" i="42"/>
  <c r="R32" i="42"/>
  <c r="R33" i="42"/>
  <c r="R34" i="42"/>
  <c r="R28" i="42"/>
  <c r="V25" i="42"/>
  <c r="V26" i="42"/>
  <c r="V27" i="42"/>
  <c r="V28" i="42"/>
  <c r="V29" i="42"/>
  <c r="V30" i="42"/>
  <c r="V31" i="42"/>
  <c r="V32" i="42"/>
  <c r="V33" i="42"/>
  <c r="V34" i="42"/>
  <c r="V24" i="42"/>
  <c r="V17" i="42"/>
  <c r="V16" i="42"/>
  <c r="V8" i="42"/>
  <c r="V9" i="42"/>
  <c r="V7" i="42"/>
  <c r="T17" i="42"/>
  <c r="T16" i="42"/>
  <c r="T9" i="42"/>
  <c r="T8" i="42"/>
  <c r="T7" i="42"/>
  <c r="T34" i="42"/>
  <c r="T33" i="42"/>
  <c r="T32" i="42"/>
  <c r="T31" i="42"/>
  <c r="T30" i="42"/>
  <c r="T29" i="42"/>
  <c r="T28" i="42"/>
  <c r="T27" i="42"/>
  <c r="T26" i="42"/>
  <c r="T25" i="42"/>
  <c r="T24" i="42"/>
  <c r="J34" i="42" l="1"/>
  <c r="Q34" i="42"/>
  <c r="M34" i="42"/>
  <c r="I34" i="42"/>
  <c r="J33" i="42"/>
  <c r="Q33" i="42"/>
  <c r="M33" i="42"/>
  <c r="I33" i="42"/>
  <c r="J32" i="42"/>
  <c r="Q32" i="42"/>
  <c r="M32" i="42"/>
  <c r="I32" i="42"/>
  <c r="J31" i="42"/>
  <c r="Q31" i="42"/>
  <c r="M31" i="42"/>
  <c r="I31" i="42"/>
  <c r="J30" i="42"/>
  <c r="Q30" i="42"/>
  <c r="M30" i="42"/>
  <c r="I30" i="42"/>
  <c r="J29" i="42"/>
  <c r="Q29" i="42"/>
  <c r="M29" i="42"/>
  <c r="I29" i="42"/>
  <c r="J28" i="42"/>
  <c r="Q28" i="42"/>
  <c r="M28" i="42"/>
  <c r="I28" i="42"/>
  <c r="J27" i="42"/>
  <c r="H27" i="42" s="1"/>
  <c r="Q27" i="42"/>
  <c r="M27" i="42"/>
  <c r="I27" i="42"/>
  <c r="J26" i="42"/>
  <c r="H26" i="42" s="1"/>
  <c r="Q26" i="42"/>
  <c r="M26" i="42"/>
  <c r="I26" i="42"/>
  <c r="J25" i="42"/>
  <c r="H25" i="42" s="1"/>
  <c r="Q25" i="42"/>
  <c r="M25" i="42"/>
  <c r="I25" i="42"/>
  <c r="Q24" i="42"/>
  <c r="M24" i="42"/>
  <c r="H35" i="42" s="1"/>
  <c r="I24" i="42"/>
  <c r="Q17" i="42"/>
  <c r="M17" i="42"/>
  <c r="J17" i="42"/>
  <c r="H17" i="42" s="1"/>
  <c r="Q16" i="42"/>
  <c r="M16" i="42"/>
  <c r="I16" i="42" s="1"/>
  <c r="J16" i="42"/>
  <c r="H16" i="42" s="1"/>
  <c r="Q9" i="42"/>
  <c r="I9" i="42" s="1"/>
  <c r="M9" i="42"/>
  <c r="J9" i="42"/>
  <c r="Q8" i="42"/>
  <c r="M8" i="42"/>
  <c r="I8" i="42" s="1"/>
  <c r="J8" i="42"/>
  <c r="Q7" i="42"/>
  <c r="M7" i="42"/>
  <c r="J29" i="41"/>
  <c r="O25" i="41"/>
  <c r="N25" i="41"/>
  <c r="M25" i="41"/>
  <c r="L25" i="41"/>
  <c r="K25" i="41"/>
  <c r="J25" i="41"/>
  <c r="H25" i="41"/>
  <c r="D28" i="41" s="1"/>
  <c r="G25" i="41"/>
  <c r="F25" i="41"/>
  <c r="E25" i="41"/>
  <c r="P24" i="41"/>
  <c r="I24" i="41"/>
  <c r="Q24" i="41" s="1"/>
  <c r="P23" i="41"/>
  <c r="Q23" i="41" s="1"/>
  <c r="P22" i="41"/>
  <c r="I22" i="41"/>
  <c r="P21" i="41"/>
  <c r="I21" i="41"/>
  <c r="P20" i="41"/>
  <c r="I20" i="41"/>
  <c r="P19" i="41"/>
  <c r="I19" i="41"/>
  <c r="P18" i="41"/>
  <c r="Q18" i="41" s="1"/>
  <c r="I18" i="41"/>
  <c r="P17" i="41"/>
  <c r="I17" i="41"/>
  <c r="P16" i="41"/>
  <c r="I16" i="41"/>
  <c r="O28" i="40"/>
  <c r="N28" i="40"/>
  <c r="M28" i="40"/>
  <c r="L28" i="40"/>
  <c r="K28" i="40"/>
  <c r="J28" i="40"/>
  <c r="I28" i="40"/>
  <c r="H28" i="40"/>
  <c r="G28" i="40"/>
  <c r="F28" i="40"/>
  <c r="E28" i="40"/>
  <c r="D28" i="40"/>
  <c r="P27" i="40"/>
  <c r="R27" i="40" s="1"/>
  <c r="R26" i="40"/>
  <c r="P26" i="40"/>
  <c r="P25" i="40"/>
  <c r="R25" i="40" s="1"/>
  <c r="R24" i="40"/>
  <c r="P24" i="40"/>
  <c r="P28" i="40" s="1"/>
  <c r="O19" i="40"/>
  <c r="N19" i="40"/>
  <c r="M19" i="40"/>
  <c r="L19" i="40"/>
  <c r="K19" i="40"/>
  <c r="J19" i="40"/>
  <c r="I19" i="40"/>
  <c r="H19" i="40"/>
  <c r="G19" i="40"/>
  <c r="F19" i="40"/>
  <c r="E19" i="40"/>
  <c r="D19" i="40"/>
  <c r="R18" i="40"/>
  <c r="P18" i="40"/>
  <c r="P17" i="40"/>
  <c r="R17" i="40" s="1"/>
  <c r="R16" i="40"/>
  <c r="P16" i="40"/>
  <c r="P15" i="40"/>
  <c r="P19" i="40" s="1"/>
  <c r="O10" i="40"/>
  <c r="N10" i="40"/>
  <c r="M10" i="40"/>
  <c r="L10" i="40"/>
  <c r="K10" i="40"/>
  <c r="J10" i="40"/>
  <c r="I10" i="40"/>
  <c r="H10" i="40"/>
  <c r="P9" i="40"/>
  <c r="R9" i="40" s="1"/>
  <c r="R8" i="40"/>
  <c r="P8" i="40"/>
  <c r="P7" i="40"/>
  <c r="R7" i="40" s="1"/>
  <c r="R6" i="40"/>
  <c r="P6" i="40"/>
  <c r="P10" i="40" s="1"/>
  <c r="P25" i="41" l="1"/>
  <c r="Q16" i="41"/>
  <c r="Q20" i="41"/>
  <c r="Q22" i="41"/>
  <c r="Q19" i="41"/>
  <c r="Q17" i="41"/>
  <c r="Q21" i="41"/>
  <c r="H18" i="42"/>
  <c r="H8" i="42"/>
  <c r="H9" i="42"/>
  <c r="I17" i="42"/>
  <c r="I25" i="41"/>
  <c r="R10" i="40"/>
  <c r="R31" i="40" s="1"/>
  <c r="R28" i="40"/>
  <c r="R15" i="40"/>
  <c r="R19" i="40" s="1"/>
  <c r="S27" i="38"/>
  <c r="S28" i="38"/>
  <c r="S29" i="38"/>
  <c r="Q25" i="41" l="1"/>
  <c r="D27" i="41" s="1"/>
  <c r="D29" i="41" s="1"/>
  <c r="L31" i="41" s="1"/>
  <c r="H10" i="42"/>
  <c r="M18" i="38" l="1"/>
  <c r="K18" i="38"/>
  <c r="I18" i="38"/>
  <c r="O17" i="38" l="1"/>
  <c r="O8" i="39"/>
  <c r="S33" i="38"/>
  <c r="S23" i="38"/>
  <c r="S22" i="38"/>
  <c r="S21" i="38"/>
  <c r="S20" i="38"/>
  <c r="M40" i="39"/>
  <c r="K40" i="39"/>
  <c r="I40" i="39"/>
  <c r="O40" i="39" l="1"/>
  <c r="S8" i="39" s="1"/>
  <c r="K12" i="39" s="1"/>
  <c r="O12" i="39" s="1"/>
  <c r="S12" i="39" s="1"/>
  <c r="O43" i="39" l="1"/>
  <c r="O44" i="39" s="1"/>
  <c r="N45" i="38"/>
  <c r="P45" i="38" s="1"/>
  <c r="N44" i="38"/>
  <c r="P44" i="38" s="1"/>
  <c r="O32" i="38"/>
  <c r="M37" i="38"/>
  <c r="M40" i="38" s="1"/>
  <c r="O8" i="38"/>
  <c r="K37" i="38" l="1"/>
  <c r="K40" i="38" s="1"/>
  <c r="K41" i="38" s="1"/>
  <c r="O19" i="38"/>
  <c r="I37" i="38"/>
  <c r="I40" i="38" s="1"/>
  <c r="I41" i="38" s="1"/>
  <c r="O37" i="38" l="1"/>
  <c r="S8" i="38" s="1"/>
  <c r="G12" i="38" l="1"/>
  <c r="K12" i="38" s="1"/>
  <c r="O12" i="38" s="1"/>
  <c r="O40" i="38" l="1"/>
  <c r="M41" i="38" s="1"/>
  <c r="O41" i="38" s="1"/>
  <c r="S12" i="38"/>
</calcChain>
</file>

<file path=xl/comments1.xml><?xml version="1.0" encoding="utf-8"?>
<comments xmlns="http://schemas.openxmlformats.org/spreadsheetml/2006/main">
  <authors>
    <author>sekine</author>
    <author>Suzuki</author>
  </authors>
  <commentList>
    <comment ref="G9" authorId="0" shapeId="0">
      <text>
        <r>
          <rPr>
            <b/>
            <sz val="10"/>
            <color indexed="81"/>
            <rFont val="ＭＳ Ｐゴシック"/>
            <family val="3"/>
            <charset val="128"/>
          </rPr>
          <t>応募の際は(5）には(4）の金額をそのまま記載。
※本様式は交付申請書の様式（交付規程様式1別紙2）と同一。</t>
        </r>
      </text>
    </comment>
    <comment ref="B14" authorId="1" shapeId="0">
      <text>
        <r>
          <rPr>
            <b/>
            <sz val="10"/>
            <color indexed="81"/>
            <rFont val="ＭＳ Ｐゴシック"/>
            <family val="3"/>
            <charset val="128"/>
          </rPr>
          <t>公募要領「別表1」の1区分、2費目に従って記載すること。</t>
        </r>
      </text>
    </comment>
    <comment ref="A42" authorId="0" shapeId="0">
      <text>
        <r>
          <rPr>
            <b/>
            <sz val="10"/>
            <color indexed="81"/>
            <rFont val="ＭＳ Ｐゴシック"/>
            <family val="3"/>
            <charset val="128"/>
          </rPr>
          <t>交付規程に定める「財産取得台帳」のもととなるもの。</t>
        </r>
      </text>
    </comment>
  </commentList>
</comments>
</file>

<file path=xl/comments2.xml><?xml version="1.0" encoding="utf-8"?>
<comments xmlns="http://schemas.openxmlformats.org/spreadsheetml/2006/main">
  <authors>
    <author>作成者</author>
  </authors>
  <commentList>
    <comment ref="V4" authorId="0" shapeId="0">
      <text>
        <r>
          <rPr>
            <sz val="12"/>
            <color indexed="81"/>
            <rFont val="ＭＳ Ｐゴシック"/>
            <family val="3"/>
            <charset val="128"/>
          </rPr>
          <t>項目は追加してください。</t>
        </r>
      </text>
    </comment>
  </commentList>
</comments>
</file>

<file path=xl/sharedStrings.xml><?xml version="1.0" encoding="utf-8"?>
<sst xmlns="http://schemas.openxmlformats.org/spreadsheetml/2006/main" count="539" uniqueCount="258">
  <si>
    <t>合計</t>
    <rPh sb="0" eb="2">
      <t>ゴウケイ</t>
    </rPh>
    <phoneticPr fontId="3"/>
  </si>
  <si>
    <t>積算内訳</t>
    <rPh sb="0" eb="2">
      <t>セキサン</t>
    </rPh>
    <rPh sb="2" eb="4">
      <t>ウチワケ</t>
    </rPh>
    <phoneticPr fontId="3"/>
  </si>
  <si>
    <t>　 支出予定額</t>
    <phoneticPr fontId="3"/>
  </si>
  <si>
    <t>円</t>
    <rPh sb="0" eb="1">
      <t>エン</t>
    </rPh>
    <phoneticPr fontId="3"/>
  </si>
  <si>
    <t>注1</t>
    <rPh sb="0" eb="1">
      <t>チュウ</t>
    </rPh>
    <phoneticPr fontId="3"/>
  </si>
  <si>
    <t>注2</t>
    <rPh sb="0" eb="1">
      <t>チュウ</t>
    </rPh>
    <phoneticPr fontId="3"/>
  </si>
  <si>
    <t>本内訳に、見積書又は計算書等を添付する。</t>
    <rPh sb="0" eb="1">
      <t>ホン</t>
    </rPh>
    <rPh sb="1" eb="3">
      <t>ウチワケ</t>
    </rPh>
    <rPh sb="5" eb="7">
      <t>ミツ</t>
    </rPh>
    <rPh sb="7" eb="8">
      <t>ショ</t>
    </rPh>
    <rPh sb="8" eb="9">
      <t>マタ</t>
    </rPh>
    <rPh sb="10" eb="13">
      <t>ケイサンショ</t>
    </rPh>
    <rPh sb="13" eb="14">
      <t>トウ</t>
    </rPh>
    <rPh sb="15" eb="17">
      <t>テンプ</t>
    </rPh>
    <phoneticPr fontId="3"/>
  </si>
  <si>
    <t>　　　　　　　　所要経費</t>
    <phoneticPr fontId="3"/>
  </si>
  <si>
    <t>(1)総事業費</t>
  </si>
  <si>
    <t>(2)寄付金その他の</t>
    <phoneticPr fontId="3"/>
  </si>
  <si>
    <t>(3)差引額</t>
  </si>
  <si>
    <t>(4)補助対象経費</t>
    <phoneticPr fontId="3"/>
  </si>
  <si>
    <t>　 収入</t>
    <phoneticPr fontId="3"/>
  </si>
  <si>
    <t>(1)－(2)</t>
    <phoneticPr fontId="3"/>
  </si>
  <si>
    <t>(5)基準額</t>
    <rPh sb="3" eb="5">
      <t>キジュン</t>
    </rPh>
    <rPh sb="5" eb="6">
      <t>ガク</t>
    </rPh>
    <phoneticPr fontId="3"/>
  </si>
  <si>
    <t>(6)選定額</t>
    <phoneticPr fontId="3"/>
  </si>
  <si>
    <t>(8)補助金所要額</t>
    <phoneticPr fontId="3"/>
  </si>
  <si>
    <t>(4)と(5)を比較して少ない方の額</t>
    <phoneticPr fontId="3"/>
  </si>
  <si>
    <t>(3)と(6)を比較して少ない方の額</t>
    <phoneticPr fontId="3"/>
  </si>
  <si>
    <t>(7)×</t>
    <phoneticPr fontId="3"/>
  </si>
  <si>
    <t xml:space="preserve">  補助対象経費支出予定額内訳</t>
    <rPh sb="8" eb="10">
      <t>シシュツ</t>
    </rPh>
    <rPh sb="10" eb="12">
      <t>ヨテイ</t>
    </rPh>
    <rPh sb="12" eb="13">
      <t>ガク</t>
    </rPh>
    <phoneticPr fontId="3"/>
  </si>
  <si>
    <t>経費区分・費目</t>
    <phoneticPr fontId="3"/>
  </si>
  <si>
    <t>金額（円）</t>
    <rPh sb="3" eb="4">
      <t>エン</t>
    </rPh>
    <phoneticPr fontId="3"/>
  </si>
  <si>
    <t>1年目</t>
    <rPh sb="1" eb="3">
      <t>ネンメ</t>
    </rPh>
    <phoneticPr fontId="3"/>
  </si>
  <si>
    <t>２年目</t>
    <rPh sb="1" eb="3">
      <t>ネンメ</t>
    </rPh>
    <phoneticPr fontId="3"/>
  </si>
  <si>
    <t>３年目</t>
    <rPh sb="1" eb="3">
      <t>ネンメ</t>
    </rPh>
    <phoneticPr fontId="3"/>
  </si>
  <si>
    <t>元通貨</t>
    <rPh sb="0" eb="1">
      <t>モト</t>
    </rPh>
    <rPh sb="1" eb="3">
      <t>ツウカ</t>
    </rPh>
    <phoneticPr fontId="3"/>
  </si>
  <si>
    <t>参照資料</t>
    <rPh sb="0" eb="2">
      <t>サンショウ</t>
    </rPh>
    <rPh sb="2" eb="4">
      <t>シリョウ</t>
    </rPh>
    <phoneticPr fontId="3"/>
  </si>
  <si>
    <t>設置工事費</t>
    <rPh sb="0" eb="2">
      <t>セッチ</t>
    </rPh>
    <rPh sb="2" eb="5">
      <t>コウジヒ</t>
    </rPh>
    <phoneticPr fontId="3"/>
  </si>
  <si>
    <t>見積書①</t>
    <phoneticPr fontId="3"/>
  </si>
  <si>
    <t>　　測量及試験費</t>
    <phoneticPr fontId="3"/>
  </si>
  <si>
    <t>設計費</t>
    <rPh sb="0" eb="2">
      <t>セッケイ</t>
    </rPh>
    <phoneticPr fontId="3"/>
  </si>
  <si>
    <t>試運転調整費</t>
    <rPh sb="0" eb="3">
      <t>シウンテン</t>
    </rPh>
    <rPh sb="3" eb="5">
      <t>チョウセイ</t>
    </rPh>
    <rPh sb="5" eb="6">
      <t>ヒ</t>
    </rPh>
    <phoneticPr fontId="3"/>
  </si>
  <si>
    <t>積算表①</t>
    <rPh sb="0" eb="2">
      <t>セキサン</t>
    </rPh>
    <rPh sb="2" eb="3">
      <t>ヒョウ</t>
    </rPh>
    <phoneticPr fontId="3"/>
  </si>
  <si>
    <t>旅費</t>
    <rPh sb="0" eb="2">
      <t>リョヒ</t>
    </rPh>
    <phoneticPr fontId="3"/>
  </si>
  <si>
    <t>積算表②</t>
    <rPh sb="0" eb="2">
      <t>セキサン</t>
    </rPh>
    <rPh sb="2" eb="3">
      <t>ヒョウ</t>
    </rPh>
    <phoneticPr fontId="3"/>
  </si>
  <si>
    <t>冷凍機</t>
    <rPh sb="0" eb="3">
      <t>レイトウキ</t>
    </rPh>
    <phoneticPr fontId="3"/>
  </si>
  <si>
    <t>冷却塔</t>
    <rPh sb="0" eb="3">
      <t>レイキャクトウ</t>
    </rPh>
    <phoneticPr fontId="3"/>
  </si>
  <si>
    <t>　事務費</t>
    <rPh sb="1" eb="4">
      <t>ジムヒ</t>
    </rPh>
    <phoneticPr fontId="3"/>
  </si>
  <si>
    <t>　　事務費</t>
    <rPh sb="2" eb="5">
      <t>ジムヒ</t>
    </rPh>
    <phoneticPr fontId="3"/>
  </si>
  <si>
    <t>積算表③</t>
    <rPh sb="0" eb="2">
      <t>セキサン</t>
    </rPh>
    <rPh sb="2" eb="3">
      <t>ヒョウ</t>
    </rPh>
    <phoneticPr fontId="3"/>
  </si>
  <si>
    <t>○月○日ＴＴＳ 1$＝</t>
    <phoneticPr fontId="3"/>
  </si>
  <si>
    <t>小計</t>
    <rPh sb="0" eb="2">
      <t>コバカリ</t>
    </rPh>
    <phoneticPr fontId="3"/>
  </si>
  <si>
    <t>消費税控除対象のため税抜き</t>
    <phoneticPr fontId="3"/>
  </si>
  <si>
    <t xml:space="preserve">  購入予定の主な財産の内訳(一品、一組又は一式の価格が５０万円以上のもの)</t>
    <rPh sb="4" eb="6">
      <t>ヨテイ</t>
    </rPh>
    <rPh sb="15" eb="17">
      <t>イッピン</t>
    </rPh>
    <rPh sb="18" eb="19">
      <t>ヒト</t>
    </rPh>
    <rPh sb="19" eb="20">
      <t>クミ</t>
    </rPh>
    <rPh sb="20" eb="21">
      <t>マタ</t>
    </rPh>
    <rPh sb="22" eb="24">
      <t>イッシキ</t>
    </rPh>
    <phoneticPr fontId="3"/>
  </si>
  <si>
    <t>名　　　　称</t>
    <phoneticPr fontId="3"/>
  </si>
  <si>
    <t>仕　　様</t>
    <phoneticPr fontId="3"/>
  </si>
  <si>
    <t>数量</t>
  </si>
  <si>
    <t>単　価</t>
    <phoneticPr fontId="3"/>
  </si>
  <si>
    <t>金　　額</t>
    <phoneticPr fontId="3"/>
  </si>
  <si>
    <t>購入予定時期</t>
  </si>
  <si>
    <t>**********</t>
    <phoneticPr fontId="3"/>
  </si>
  <si>
    <t>***********</t>
    <phoneticPr fontId="3"/>
  </si>
  <si>
    <t>事務費</t>
    <rPh sb="0" eb="3">
      <t>ジムヒ</t>
    </rPh>
    <phoneticPr fontId="3"/>
  </si>
  <si>
    <t>補助率</t>
    <rPh sb="0" eb="3">
      <t>ホジョリツ</t>
    </rPh>
    <phoneticPr fontId="3"/>
  </si>
  <si>
    <t>（千円未満切捨て）</t>
    <rPh sb="1" eb="3">
      <t>センエン</t>
    </rPh>
    <rPh sb="3" eb="5">
      <t>ミマン</t>
    </rPh>
    <rPh sb="5" eb="6">
      <t>キ</t>
    </rPh>
    <rPh sb="6" eb="7">
      <t>ス</t>
    </rPh>
    <phoneticPr fontId="3"/>
  </si>
  <si>
    <t>二国間クレジット制度資金支援事業のうち
設備補助事業に要する経費内訳</t>
    <rPh sb="0" eb="3">
      <t>ニコクカン</t>
    </rPh>
    <rPh sb="8" eb="10">
      <t>セイド</t>
    </rPh>
    <rPh sb="10" eb="12">
      <t>シキン</t>
    </rPh>
    <rPh sb="12" eb="14">
      <t>シエン</t>
    </rPh>
    <rPh sb="14" eb="16">
      <t>ジギョウ</t>
    </rPh>
    <rPh sb="20" eb="22">
      <t>セツビ</t>
    </rPh>
    <rPh sb="22" eb="24">
      <t>ホジョ</t>
    </rPh>
    <rPh sb="24" eb="26">
      <t>ジギョウ</t>
    </rPh>
    <rPh sb="27" eb="28">
      <t>ヨウ</t>
    </rPh>
    <rPh sb="30" eb="32">
      <t>ケイヒ</t>
    </rPh>
    <rPh sb="32" eb="34">
      <t>ウチワケ</t>
    </rPh>
    <phoneticPr fontId="3"/>
  </si>
  <si>
    <t>(8)補助金所要額は、(7)補助基本額に補助率を乗じて千円未満の端数を切り捨てた額とする。</t>
    <rPh sb="3" eb="6">
      <t>ホジョキン</t>
    </rPh>
    <rPh sb="6" eb="8">
      <t>ショヨウ</t>
    </rPh>
    <rPh sb="8" eb="9">
      <t>ガク</t>
    </rPh>
    <rPh sb="14" eb="16">
      <t>ホジョ</t>
    </rPh>
    <rPh sb="16" eb="18">
      <t>キホン</t>
    </rPh>
    <rPh sb="18" eb="19">
      <t>ガク</t>
    </rPh>
    <rPh sb="20" eb="23">
      <t>ホジョリツ</t>
    </rPh>
    <rPh sb="24" eb="25">
      <t>ジョウ</t>
    </rPh>
    <rPh sb="27" eb="29">
      <t>センエン</t>
    </rPh>
    <rPh sb="29" eb="31">
      <t>ミマン</t>
    </rPh>
    <rPh sb="32" eb="34">
      <t>ハスウ</t>
    </rPh>
    <rPh sb="35" eb="36">
      <t>キ</t>
    </rPh>
    <rPh sb="37" eb="38">
      <t>ス</t>
    </rPh>
    <rPh sb="40" eb="41">
      <t>ガク</t>
    </rPh>
    <phoneticPr fontId="3"/>
  </si>
  <si>
    <t>(7)補助基本額</t>
    <phoneticPr fontId="3"/>
  </si>
  <si>
    <t>消費税控除対象のため税抜き</t>
    <phoneticPr fontId="3"/>
  </si>
  <si>
    <t>　補助基本額及び補助金交付申請額（補助金所要額）</t>
    <rPh sb="6" eb="7">
      <t>オヨ</t>
    </rPh>
    <phoneticPr fontId="3"/>
  </si>
  <si>
    <t>年度別補助基本額</t>
    <rPh sb="0" eb="2">
      <t>ネンド</t>
    </rPh>
    <rPh sb="2" eb="3">
      <t>ベツ</t>
    </rPh>
    <rPh sb="3" eb="5">
      <t>ホジョ</t>
    </rPh>
    <rPh sb="5" eb="7">
      <t>キホン</t>
    </rPh>
    <rPh sb="7" eb="8">
      <t>ガク</t>
    </rPh>
    <phoneticPr fontId="3"/>
  </si>
  <si>
    <t>年度別補助金交付申請額</t>
    <rPh sb="0" eb="2">
      <t>ネンド</t>
    </rPh>
    <rPh sb="2" eb="3">
      <t>ベツ</t>
    </rPh>
    <rPh sb="3" eb="6">
      <t>ホジョキン</t>
    </rPh>
    <rPh sb="6" eb="8">
      <t>コウフ</t>
    </rPh>
    <rPh sb="8" eb="10">
      <t>シンセイ</t>
    </rPh>
    <rPh sb="10" eb="11">
      <t>ガク</t>
    </rPh>
    <phoneticPr fontId="3"/>
  </si>
  <si>
    <t>備考</t>
    <rPh sb="0" eb="2">
      <t>ビコウ</t>
    </rPh>
    <phoneticPr fontId="3"/>
  </si>
  <si>
    <t>注3　　</t>
    <phoneticPr fontId="3"/>
  </si>
  <si>
    <t>総事業費と補助対象経費支出予定額の差額がある場合は、その概要を備考欄あるいは別紙にて説明する。</t>
    <phoneticPr fontId="3"/>
  </si>
  <si>
    <t>円</t>
    <phoneticPr fontId="3"/>
  </si>
  <si>
    <t>適用レート</t>
    <rPh sb="0" eb="2">
      <t>テキヨウ</t>
    </rPh>
    <phoneticPr fontId="3"/>
  </si>
  <si>
    <t>公募提案書　（応募様式5）</t>
    <rPh sb="0" eb="2">
      <t>コウボ</t>
    </rPh>
    <rPh sb="2" eb="5">
      <t>テイアンショ</t>
    </rPh>
    <rPh sb="7" eb="9">
      <t>オウボ</t>
    </rPh>
    <rPh sb="9" eb="11">
      <t>ヨウシキ</t>
    </rPh>
    <phoneticPr fontId="3"/>
  </si>
  <si>
    <t>見積書②</t>
    <phoneticPr fontId="3"/>
  </si>
  <si>
    <t>見積書③</t>
    <phoneticPr fontId="3"/>
  </si>
  <si>
    <t>見積書④</t>
    <phoneticPr fontId="3"/>
  </si>
  <si>
    <t>見積書⑤</t>
    <phoneticPr fontId="3"/>
  </si>
  <si>
    <t>見積書⑥</t>
    <phoneticPr fontId="3"/>
  </si>
  <si>
    <t>平成２８年１１月</t>
    <rPh sb="0" eb="2">
      <t>ヘイセイ</t>
    </rPh>
    <rPh sb="4" eb="5">
      <t>ネン</t>
    </rPh>
    <rPh sb="7" eb="8">
      <t>ガツ</t>
    </rPh>
    <phoneticPr fontId="3"/>
  </si>
  <si>
    <t>平成２９年５月</t>
    <rPh sb="0" eb="2">
      <t>ヘイセイ</t>
    </rPh>
    <rPh sb="4" eb="5">
      <t>ネン</t>
    </rPh>
    <rPh sb="6" eb="7">
      <t>ガツ</t>
    </rPh>
    <phoneticPr fontId="3"/>
  </si>
  <si>
    <t>公募提案書　（様式5）</t>
    <rPh sb="0" eb="2">
      <t>コウボ</t>
    </rPh>
    <rPh sb="2" eb="5">
      <t>テイアンショ</t>
    </rPh>
    <rPh sb="7" eb="9">
      <t>ヨウシキ</t>
    </rPh>
    <phoneticPr fontId="3"/>
  </si>
  <si>
    <t xml:space="preserve"> </t>
    <phoneticPr fontId="3"/>
  </si>
  <si>
    <t>工事費</t>
    <phoneticPr fontId="3"/>
  </si>
  <si>
    <t>本工事費</t>
    <phoneticPr fontId="3"/>
  </si>
  <si>
    <t xml:space="preserve">   </t>
    <phoneticPr fontId="3"/>
  </si>
  <si>
    <t>　 　</t>
    <phoneticPr fontId="3"/>
  </si>
  <si>
    <t>設備費</t>
    <phoneticPr fontId="3"/>
  </si>
  <si>
    <t>積算表①人件費積算表</t>
    <rPh sb="0" eb="2">
      <t>セキサン</t>
    </rPh>
    <rPh sb="2" eb="3">
      <t>ヒョウ</t>
    </rPh>
    <phoneticPr fontId="3"/>
  </si>
  <si>
    <t>Ｈ28年度　</t>
    <rPh sb="3" eb="5">
      <t>ネンド</t>
    </rPh>
    <phoneticPr fontId="3"/>
  </si>
  <si>
    <t>H28</t>
    <phoneticPr fontId="3"/>
  </si>
  <si>
    <t>H29</t>
    <phoneticPr fontId="3"/>
  </si>
  <si>
    <t>氏名</t>
    <rPh sb="0" eb="2">
      <t>シメイ</t>
    </rPh>
    <phoneticPr fontId="3"/>
  </si>
  <si>
    <t>役割</t>
    <rPh sb="0" eb="2">
      <t>ヤクワリ</t>
    </rPh>
    <phoneticPr fontId="3"/>
  </si>
  <si>
    <t>4月</t>
  </si>
  <si>
    <t>5月</t>
  </si>
  <si>
    <t>6月</t>
  </si>
  <si>
    <t>7月</t>
  </si>
  <si>
    <t>8月</t>
  </si>
  <si>
    <t>9月</t>
  </si>
  <si>
    <t>10月</t>
  </si>
  <si>
    <t>11月</t>
  </si>
  <si>
    <t>12月</t>
  </si>
  <si>
    <t>1月</t>
  </si>
  <si>
    <t>2月</t>
  </si>
  <si>
    <t>3月</t>
  </si>
  <si>
    <t>時間合計</t>
    <rPh sb="0" eb="2">
      <t>ジカン</t>
    </rPh>
    <rPh sb="2" eb="4">
      <t>ゴウケイ</t>
    </rPh>
    <phoneticPr fontId="3"/>
  </si>
  <si>
    <t>労務費単価
（円/時間）</t>
    <rPh sb="0" eb="3">
      <t>ロウムヒ</t>
    </rPh>
    <rPh sb="3" eb="5">
      <t>タンカ</t>
    </rPh>
    <rPh sb="7" eb="8">
      <t>エン</t>
    </rPh>
    <rPh sb="9" eb="11">
      <t>ジカン</t>
    </rPh>
    <phoneticPr fontId="3"/>
  </si>
  <si>
    <t>金額（円）</t>
    <rPh sb="0" eb="2">
      <t>キンガク</t>
    </rPh>
    <phoneticPr fontId="3"/>
  </si>
  <si>
    <t>Ａ</t>
    <phoneticPr fontId="3"/>
  </si>
  <si>
    <t>プロジェクト管理</t>
    <rPh sb="6" eb="8">
      <t>カンリ</t>
    </rPh>
    <phoneticPr fontId="3"/>
  </si>
  <si>
    <t>Ｂ</t>
    <phoneticPr fontId="3"/>
  </si>
  <si>
    <t>現場技術指導</t>
    <rPh sb="0" eb="2">
      <t>ゲンバ</t>
    </rPh>
    <rPh sb="2" eb="4">
      <t>ギジュツ</t>
    </rPh>
    <rPh sb="4" eb="6">
      <t>シドウ</t>
    </rPh>
    <phoneticPr fontId="3"/>
  </si>
  <si>
    <t>Ｃ</t>
    <phoneticPr fontId="3"/>
  </si>
  <si>
    <t>Ｄ</t>
    <phoneticPr fontId="3"/>
  </si>
  <si>
    <t>経理・契約事務</t>
    <rPh sb="0" eb="2">
      <t>ケイリ</t>
    </rPh>
    <rPh sb="3" eb="5">
      <t>ケイヤク</t>
    </rPh>
    <rPh sb="5" eb="7">
      <t>ジム</t>
    </rPh>
    <phoneticPr fontId="3"/>
  </si>
  <si>
    <t>合計（時間）</t>
    <rPh sb="3" eb="5">
      <t>ジカン</t>
    </rPh>
    <phoneticPr fontId="3"/>
  </si>
  <si>
    <t>Ｈ29年度</t>
    <rPh sb="3" eb="5">
      <t>ネンド</t>
    </rPh>
    <phoneticPr fontId="3"/>
  </si>
  <si>
    <t>H30</t>
    <phoneticPr fontId="3"/>
  </si>
  <si>
    <t>Ａ</t>
    <phoneticPr fontId="3"/>
  </si>
  <si>
    <t>Ｂ</t>
    <phoneticPr fontId="3"/>
  </si>
  <si>
    <t>Ｃ</t>
    <phoneticPr fontId="3"/>
  </si>
  <si>
    <t>Ｈ30年度</t>
    <rPh sb="3" eb="5">
      <t>ネンド</t>
    </rPh>
    <phoneticPr fontId="3"/>
  </si>
  <si>
    <t>H31</t>
    <phoneticPr fontId="3"/>
  </si>
  <si>
    <t>Ｂ</t>
    <phoneticPr fontId="3"/>
  </si>
  <si>
    <t>Ｃ</t>
    <phoneticPr fontId="3"/>
  </si>
  <si>
    <t>Ｄ</t>
    <phoneticPr fontId="3"/>
  </si>
  <si>
    <t>※労務費単価は平成２７年度実績による</t>
    <rPh sb="1" eb="4">
      <t>ロウムヒ</t>
    </rPh>
    <rPh sb="4" eb="6">
      <t>タンカ</t>
    </rPh>
    <rPh sb="7" eb="9">
      <t>ヘイセイ</t>
    </rPh>
    <rPh sb="13" eb="15">
      <t>ジッセキ</t>
    </rPh>
    <phoneticPr fontId="3"/>
  </si>
  <si>
    <t>人件費単価算出表</t>
    <rPh sb="0" eb="3">
      <t>ジンケンヒ</t>
    </rPh>
    <rPh sb="3" eb="5">
      <t>タンカ</t>
    </rPh>
    <rPh sb="5" eb="7">
      <t>サンシュツ</t>
    </rPh>
    <rPh sb="7" eb="8">
      <t>オモテ</t>
    </rPh>
    <phoneticPr fontId="3"/>
  </si>
  <si>
    <t>事業名：</t>
    <phoneticPr fontId="3"/>
  </si>
  <si>
    <t>作成日</t>
    <rPh sb="0" eb="3">
      <t>サクセイビ</t>
    </rPh>
    <phoneticPr fontId="3"/>
  </si>
  <si>
    <t>事業者名：</t>
    <rPh sb="2" eb="3">
      <t>シャ</t>
    </rPh>
    <rPh sb="3" eb="4">
      <t>メイ</t>
    </rPh>
    <phoneticPr fontId="3"/>
  </si>
  <si>
    <r>
      <rPr>
        <sz val="12"/>
        <rFont val="ＭＳ Ｐゴシック"/>
        <family val="3"/>
        <charset val="128"/>
      </rPr>
      <t>労務管理責任者</t>
    </r>
    <rPh sb="0" eb="2">
      <t>ロウム</t>
    </rPh>
    <rPh sb="2" eb="4">
      <t>カンリ</t>
    </rPh>
    <rPh sb="4" eb="6">
      <t>セキニン</t>
    </rPh>
    <rPh sb="6" eb="7">
      <t>シャ</t>
    </rPh>
    <phoneticPr fontId="3"/>
  </si>
  <si>
    <r>
      <rPr>
        <sz val="12"/>
        <rFont val="ＭＳ Ｐゴシック"/>
        <family val="3"/>
        <charset val="128"/>
      </rPr>
      <t>所属</t>
    </r>
    <rPh sb="0" eb="2">
      <t>ショゾク</t>
    </rPh>
    <phoneticPr fontId="3"/>
  </si>
  <si>
    <t>従事者氏名：</t>
    <phoneticPr fontId="3"/>
  </si>
  <si>
    <t>Ｂ</t>
    <phoneticPr fontId="3"/>
  </si>
  <si>
    <r>
      <rPr>
        <sz val="12"/>
        <rFont val="ＭＳ Ｐゴシック"/>
        <family val="3"/>
        <charset val="128"/>
      </rPr>
      <t>氏名</t>
    </r>
    <rPh sb="0" eb="1">
      <t>シ</t>
    </rPh>
    <rPh sb="1" eb="2">
      <t>メイ</t>
    </rPh>
    <phoneticPr fontId="3"/>
  </si>
  <si>
    <r>
      <rPr>
        <sz val="12"/>
        <rFont val="ＭＳ Ｐゴシック"/>
        <family val="3"/>
        <charset val="128"/>
      </rPr>
      <t>印</t>
    </r>
    <rPh sb="0" eb="1">
      <t>イン</t>
    </rPh>
    <phoneticPr fontId="3"/>
  </si>
  <si>
    <t>月</t>
  </si>
  <si>
    <t>所定勤務
日数</t>
    <rPh sb="0" eb="2">
      <t>ショテイ</t>
    </rPh>
    <rPh sb="2" eb="4">
      <t>キンム</t>
    </rPh>
    <rPh sb="5" eb="7">
      <t>ニッスウ</t>
    </rPh>
    <phoneticPr fontId="3"/>
  </si>
  <si>
    <t>基本給</t>
    <rPh sb="0" eb="3">
      <t>キホンキュウ</t>
    </rPh>
    <phoneticPr fontId="3"/>
  </si>
  <si>
    <t>諸手当</t>
    <rPh sb="0" eb="3">
      <t>ショテアテ</t>
    </rPh>
    <phoneticPr fontId="3"/>
  </si>
  <si>
    <t>基本給
+
諸手当</t>
    <rPh sb="0" eb="3">
      <t>キホンキュウ</t>
    </rPh>
    <rPh sb="6" eb="9">
      <t>ショテアテ</t>
    </rPh>
    <phoneticPr fontId="3"/>
  </si>
  <si>
    <t>社会保険料事業主負担分</t>
    <rPh sb="0" eb="2">
      <t>シャカイ</t>
    </rPh>
    <rPh sb="2" eb="5">
      <t>ホケンリョウ</t>
    </rPh>
    <rPh sb="5" eb="8">
      <t>ジギョウヌシ</t>
    </rPh>
    <rPh sb="8" eb="10">
      <t>フタン</t>
    </rPh>
    <rPh sb="10" eb="11">
      <t>ブン</t>
    </rPh>
    <phoneticPr fontId="3"/>
  </si>
  <si>
    <t>労働保険事業主負担分</t>
    <rPh sb="0" eb="2">
      <t>ロウドウ</t>
    </rPh>
    <rPh sb="2" eb="4">
      <t>ホケン</t>
    </rPh>
    <rPh sb="4" eb="6">
      <t>ジギョウ</t>
    </rPh>
    <rPh sb="6" eb="7">
      <t>ヌシ</t>
    </rPh>
    <rPh sb="7" eb="9">
      <t>フタン</t>
    </rPh>
    <rPh sb="9" eb="10">
      <t>ブン</t>
    </rPh>
    <phoneticPr fontId="3"/>
  </si>
  <si>
    <t>社会保険料
事業主負担分
+
労働保険
事業主負担分</t>
    <rPh sb="0" eb="2">
      <t>シャカイ</t>
    </rPh>
    <rPh sb="2" eb="5">
      <t>ホケンリョウ</t>
    </rPh>
    <rPh sb="6" eb="9">
      <t>ジギョウヌシ</t>
    </rPh>
    <rPh sb="9" eb="12">
      <t>フタンブン</t>
    </rPh>
    <rPh sb="15" eb="17">
      <t>ロウドウ</t>
    </rPh>
    <rPh sb="17" eb="19">
      <t>ホケン</t>
    </rPh>
    <rPh sb="20" eb="22">
      <t>ジギョウ</t>
    </rPh>
    <rPh sb="22" eb="23">
      <t>ヌシ</t>
    </rPh>
    <rPh sb="23" eb="26">
      <t>フタンブン</t>
    </rPh>
    <phoneticPr fontId="3"/>
  </si>
  <si>
    <t>総額</t>
    <rPh sb="0" eb="1">
      <t>ソウ</t>
    </rPh>
    <rPh sb="1" eb="2">
      <t>ガク</t>
    </rPh>
    <phoneticPr fontId="3"/>
  </si>
  <si>
    <t>管理職
手当</t>
    <rPh sb="0" eb="2">
      <t>カンリ</t>
    </rPh>
    <rPh sb="2" eb="3">
      <t>ショク</t>
    </rPh>
    <rPh sb="4" eb="6">
      <t>テア</t>
    </rPh>
    <phoneticPr fontId="3"/>
  </si>
  <si>
    <t>地域手当</t>
    <rPh sb="0" eb="2">
      <t>チイキ</t>
    </rPh>
    <rPh sb="2" eb="4">
      <t>テア</t>
    </rPh>
    <phoneticPr fontId="3"/>
  </si>
  <si>
    <t>通勤手当</t>
    <rPh sb="0" eb="2">
      <t>ツウキン</t>
    </rPh>
    <rPh sb="2" eb="4">
      <t>テア</t>
    </rPh>
    <phoneticPr fontId="3"/>
  </si>
  <si>
    <t>健康保険</t>
    <rPh sb="0" eb="2">
      <t>ケンコウ</t>
    </rPh>
    <rPh sb="2" eb="4">
      <t>ホケン</t>
    </rPh>
    <phoneticPr fontId="3"/>
  </si>
  <si>
    <t>厚生年金</t>
    <rPh sb="0" eb="2">
      <t>コウセイ</t>
    </rPh>
    <rPh sb="2" eb="4">
      <t>ネンキン</t>
    </rPh>
    <phoneticPr fontId="3"/>
  </si>
  <si>
    <t>児童手当
拠出金</t>
    <rPh sb="0" eb="2">
      <t>ジドウ</t>
    </rPh>
    <rPh sb="2" eb="4">
      <t>テアテ</t>
    </rPh>
    <rPh sb="5" eb="7">
      <t>キョシュツ</t>
    </rPh>
    <rPh sb="7" eb="8">
      <t>キン</t>
    </rPh>
    <phoneticPr fontId="3"/>
  </si>
  <si>
    <t>介護保険</t>
    <rPh sb="0" eb="2">
      <t>カイゴ</t>
    </rPh>
    <rPh sb="2" eb="4">
      <t>ホケン</t>
    </rPh>
    <phoneticPr fontId="3"/>
  </si>
  <si>
    <t>雇用保険</t>
    <rPh sb="0" eb="2">
      <t>コヨウ</t>
    </rPh>
    <rPh sb="2" eb="4">
      <t>ホケン</t>
    </rPh>
    <phoneticPr fontId="3"/>
  </si>
  <si>
    <t>労災保険</t>
    <rPh sb="0" eb="2">
      <t>ロウサイ</t>
    </rPh>
    <rPh sb="2" eb="4">
      <t>ホケン</t>
    </rPh>
    <phoneticPr fontId="3"/>
  </si>
  <si>
    <t>平成２７年４月分</t>
    <rPh sb="0" eb="2">
      <t>ヘイセイ</t>
    </rPh>
    <rPh sb="4" eb="5">
      <t>ネン</t>
    </rPh>
    <rPh sb="6" eb="7">
      <t>ガツ</t>
    </rPh>
    <rPh sb="7" eb="8">
      <t>ブン</t>
    </rPh>
    <phoneticPr fontId="3"/>
  </si>
  <si>
    <t>平成２７年５月分</t>
    <rPh sb="0" eb="2">
      <t>ヘイセイ</t>
    </rPh>
    <rPh sb="4" eb="5">
      <t>ネン</t>
    </rPh>
    <rPh sb="6" eb="7">
      <t>ガツ</t>
    </rPh>
    <rPh sb="7" eb="8">
      <t>ブン</t>
    </rPh>
    <phoneticPr fontId="3"/>
  </si>
  <si>
    <t>平成２７年６月分</t>
    <rPh sb="0" eb="2">
      <t>ヘイセイ</t>
    </rPh>
    <rPh sb="4" eb="5">
      <t>ネン</t>
    </rPh>
    <rPh sb="6" eb="7">
      <t>ガツ</t>
    </rPh>
    <rPh sb="7" eb="8">
      <t>ブン</t>
    </rPh>
    <phoneticPr fontId="3"/>
  </si>
  <si>
    <t>平成２７年７月分</t>
    <rPh sb="0" eb="2">
      <t>ヘイセイ</t>
    </rPh>
    <rPh sb="4" eb="5">
      <t>ネン</t>
    </rPh>
    <rPh sb="6" eb="7">
      <t>ガツ</t>
    </rPh>
    <rPh sb="7" eb="8">
      <t>ブン</t>
    </rPh>
    <phoneticPr fontId="3"/>
  </si>
  <si>
    <t>平成２７年８月分</t>
    <rPh sb="0" eb="2">
      <t>ヘイセイ</t>
    </rPh>
    <rPh sb="4" eb="5">
      <t>ネン</t>
    </rPh>
    <rPh sb="6" eb="7">
      <t>ガツ</t>
    </rPh>
    <rPh sb="7" eb="8">
      <t>ブン</t>
    </rPh>
    <phoneticPr fontId="3"/>
  </si>
  <si>
    <t>平成２７年９月分</t>
    <rPh sb="0" eb="2">
      <t>ヘイセイ</t>
    </rPh>
    <rPh sb="4" eb="5">
      <t>ネン</t>
    </rPh>
    <rPh sb="6" eb="7">
      <t>ガツ</t>
    </rPh>
    <rPh sb="7" eb="8">
      <t>ブン</t>
    </rPh>
    <phoneticPr fontId="3"/>
  </si>
  <si>
    <t>平成２７年１０月分</t>
    <rPh sb="0" eb="2">
      <t>ヘイセイ</t>
    </rPh>
    <rPh sb="4" eb="5">
      <t>ネン</t>
    </rPh>
    <rPh sb="7" eb="8">
      <t>ガツ</t>
    </rPh>
    <rPh sb="8" eb="9">
      <t>ブン</t>
    </rPh>
    <phoneticPr fontId="3"/>
  </si>
  <si>
    <t>平成２７年１１月分</t>
    <rPh sb="0" eb="2">
      <t>ヘイセイ</t>
    </rPh>
    <rPh sb="4" eb="5">
      <t>ネン</t>
    </rPh>
    <rPh sb="7" eb="8">
      <t>ガツ</t>
    </rPh>
    <rPh sb="8" eb="9">
      <t>ブン</t>
    </rPh>
    <phoneticPr fontId="3"/>
  </si>
  <si>
    <t>平成２７年１２月分</t>
    <rPh sb="0" eb="2">
      <t>ヘイセイ</t>
    </rPh>
    <rPh sb="4" eb="5">
      <t>ネン</t>
    </rPh>
    <rPh sb="7" eb="8">
      <t>ガツ</t>
    </rPh>
    <rPh sb="8" eb="9">
      <t>ブン</t>
    </rPh>
    <phoneticPr fontId="3"/>
  </si>
  <si>
    <t>平成２８年１月分</t>
    <rPh sb="0" eb="2">
      <t>ヘイセイ</t>
    </rPh>
    <rPh sb="4" eb="5">
      <t>ネン</t>
    </rPh>
    <rPh sb="6" eb="7">
      <t>ガツ</t>
    </rPh>
    <rPh sb="7" eb="8">
      <t>ブン</t>
    </rPh>
    <phoneticPr fontId="3"/>
  </si>
  <si>
    <t>平成２８年２月分</t>
    <rPh sb="0" eb="2">
      <t>ヘイセイ</t>
    </rPh>
    <rPh sb="4" eb="5">
      <t>ネン</t>
    </rPh>
    <rPh sb="6" eb="7">
      <t>ガツ</t>
    </rPh>
    <rPh sb="7" eb="8">
      <t>ブン</t>
    </rPh>
    <phoneticPr fontId="3"/>
  </si>
  <si>
    <t>平成２８年３月分</t>
    <rPh sb="0" eb="2">
      <t>ヘイセイ</t>
    </rPh>
    <rPh sb="4" eb="5">
      <t>ネン</t>
    </rPh>
    <rPh sb="6" eb="7">
      <t>ガツ</t>
    </rPh>
    <rPh sb="7" eb="8">
      <t>ブン</t>
    </rPh>
    <phoneticPr fontId="3"/>
  </si>
  <si>
    <t>賞与</t>
    <phoneticPr fontId="3"/>
  </si>
  <si>
    <t>計</t>
    <rPh sb="0" eb="1">
      <t>ケイ</t>
    </rPh>
    <phoneticPr fontId="3"/>
  </si>
  <si>
    <t>人件費総額-通勤手当</t>
    <rPh sb="0" eb="3">
      <t>ジンケンヒ</t>
    </rPh>
    <rPh sb="3" eb="4">
      <t>ソウ</t>
    </rPh>
    <rPh sb="4" eb="5">
      <t>ガク</t>
    </rPh>
    <rPh sb="6" eb="8">
      <t>ツウキン</t>
    </rPh>
    <rPh sb="8" eb="10">
      <t>テアテ</t>
    </rPh>
    <phoneticPr fontId="3"/>
  </si>
  <si>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3"/>
  </si>
  <si>
    <t>所定労働時間（日）</t>
    <rPh sb="7" eb="8">
      <t>ニチ</t>
    </rPh>
    <phoneticPr fontId="3"/>
  </si>
  <si>
    <t>時間</t>
    <rPh sb="0" eb="2">
      <t>ジカン</t>
    </rPh>
    <phoneticPr fontId="3"/>
  </si>
  <si>
    <t>年間総額</t>
    <rPh sb="0" eb="2">
      <t>ネンカン</t>
    </rPh>
    <rPh sb="2" eb="4">
      <t>ソウガク</t>
    </rPh>
    <phoneticPr fontId="3"/>
  </si>
  <si>
    <t>年間理論総労働時間</t>
    <phoneticPr fontId="3"/>
  </si>
  <si>
    <t>時間内時間単価</t>
    <rPh sb="3" eb="5">
      <t>ジカン</t>
    </rPh>
    <rPh sb="5" eb="7">
      <t>タンカ</t>
    </rPh>
    <phoneticPr fontId="3"/>
  </si>
  <si>
    <t>（年度間給与等支払額（時間外を除く）　÷　企業カレンダー上の年度間理論就業時間）</t>
    <phoneticPr fontId="3"/>
  </si>
  <si>
    <t>時間外時間単価</t>
    <rPh sb="0" eb="3">
      <t>ジカンガイ</t>
    </rPh>
    <rPh sb="3" eb="5">
      <t>ジカン</t>
    </rPh>
    <rPh sb="5" eb="7">
      <t>タンカ</t>
    </rPh>
    <phoneticPr fontId="3"/>
  </si>
  <si>
    <t>出張時期</t>
    <rPh sb="0" eb="2">
      <t>シュッチョウ</t>
    </rPh>
    <rPh sb="2" eb="4">
      <t>ジキ</t>
    </rPh>
    <phoneticPr fontId="3"/>
  </si>
  <si>
    <t>出張
日数</t>
    <rPh sb="0" eb="2">
      <t>シュッチョウ</t>
    </rPh>
    <rPh sb="3" eb="5">
      <t>ニッスウ</t>
    </rPh>
    <phoneticPr fontId="3"/>
  </si>
  <si>
    <t>出張者氏名</t>
    <rPh sb="0" eb="2">
      <t>シュッチョウ</t>
    </rPh>
    <rPh sb="2" eb="3">
      <t>シャ</t>
    </rPh>
    <rPh sb="3" eb="5">
      <t>シメイ</t>
    </rPh>
    <phoneticPr fontId="3"/>
  </si>
  <si>
    <t>用務</t>
    <rPh sb="0" eb="2">
      <t>ヨウム</t>
    </rPh>
    <phoneticPr fontId="3"/>
  </si>
  <si>
    <t>金額</t>
    <rPh sb="0" eb="2">
      <t>キンガク</t>
    </rPh>
    <phoneticPr fontId="3"/>
  </si>
  <si>
    <t>航空券</t>
    <rPh sb="0" eb="3">
      <t>コウクウケン</t>
    </rPh>
    <phoneticPr fontId="3"/>
  </si>
  <si>
    <t>国内空港使用料</t>
    <rPh sb="0" eb="2">
      <t>コクナイ</t>
    </rPh>
    <rPh sb="2" eb="4">
      <t>クウコウ</t>
    </rPh>
    <rPh sb="4" eb="7">
      <t>シヨウリョウ</t>
    </rPh>
    <phoneticPr fontId="3"/>
  </si>
  <si>
    <t>海外空港諸税</t>
    <rPh sb="0" eb="2">
      <t>カイガイ</t>
    </rPh>
    <rPh sb="2" eb="4">
      <t>クウコウ</t>
    </rPh>
    <rPh sb="4" eb="6">
      <t>ショゼイ</t>
    </rPh>
    <phoneticPr fontId="3"/>
  </si>
  <si>
    <t>航空保険料及燃油特別付加運賃</t>
    <rPh sb="0" eb="2">
      <t>コウクウ</t>
    </rPh>
    <rPh sb="2" eb="5">
      <t>ホケンリョウ</t>
    </rPh>
    <rPh sb="5" eb="6">
      <t>キュウ</t>
    </rPh>
    <rPh sb="6" eb="8">
      <t>ネンユ</t>
    </rPh>
    <rPh sb="8" eb="10">
      <t>トクベツ</t>
    </rPh>
    <rPh sb="10" eb="12">
      <t>フカ</t>
    </rPh>
    <rPh sb="12" eb="14">
      <t>ウンチン</t>
    </rPh>
    <phoneticPr fontId="3"/>
  </si>
  <si>
    <t>航空券取扱料金</t>
    <rPh sb="0" eb="3">
      <t>コウクウケン</t>
    </rPh>
    <rPh sb="3" eb="5">
      <t>トリアツカイ</t>
    </rPh>
    <rPh sb="5" eb="7">
      <t>リョウキン</t>
    </rPh>
    <phoneticPr fontId="3"/>
  </si>
  <si>
    <t>宿泊</t>
    <rPh sb="0" eb="2">
      <t>シュクハク</t>
    </rPh>
    <phoneticPr fontId="3"/>
  </si>
  <si>
    <t>日当</t>
    <rPh sb="0" eb="2">
      <t>ニットウ</t>
    </rPh>
    <phoneticPr fontId="3"/>
  </si>
  <si>
    <t>その他</t>
    <rPh sb="2" eb="3">
      <t>タ</t>
    </rPh>
    <phoneticPr fontId="3"/>
  </si>
  <si>
    <t>（課税分）</t>
    <rPh sb="1" eb="3">
      <t>カゼイ</t>
    </rPh>
    <rPh sb="3" eb="4">
      <t>ブン</t>
    </rPh>
    <phoneticPr fontId="3"/>
  </si>
  <si>
    <t>（非課税分）</t>
    <rPh sb="1" eb="4">
      <t>ヒカゼイ</t>
    </rPh>
    <rPh sb="4" eb="5">
      <t>ブン</t>
    </rPh>
    <phoneticPr fontId="3"/>
  </si>
  <si>
    <t>（非課税）</t>
    <rPh sb="1" eb="4">
      <t>ヒカゼイ</t>
    </rPh>
    <phoneticPr fontId="3"/>
  </si>
  <si>
    <t>（課税）</t>
    <rPh sb="1" eb="3">
      <t>カゼイ</t>
    </rPh>
    <phoneticPr fontId="3"/>
  </si>
  <si>
    <t>小計（税抜）</t>
    <rPh sb="0" eb="2">
      <t>ショウケイ</t>
    </rPh>
    <rPh sb="3" eb="5">
      <t>ゼイヌキ</t>
    </rPh>
    <phoneticPr fontId="3"/>
  </si>
  <si>
    <t>小計</t>
    <rPh sb="0" eb="2">
      <t>ショウケイ</t>
    </rPh>
    <phoneticPr fontId="3"/>
  </si>
  <si>
    <t>税込計</t>
    <rPh sb="0" eb="2">
      <t>ゼイコミ</t>
    </rPh>
    <rPh sb="2" eb="3">
      <t>ケイ</t>
    </rPh>
    <phoneticPr fontId="3"/>
  </si>
  <si>
    <t>税抜計</t>
    <rPh sb="0" eb="2">
      <t>ゼイヌキ</t>
    </rPh>
    <rPh sb="2" eb="3">
      <t>ケイ</t>
    </rPh>
    <phoneticPr fontId="3"/>
  </si>
  <si>
    <t>内訳</t>
    <phoneticPr fontId="3"/>
  </si>
  <si>
    <t>ビザ</t>
    <phoneticPr fontId="3"/>
  </si>
  <si>
    <t>現地</t>
    <rPh sb="0" eb="2">
      <t>ゲンチ</t>
    </rPh>
    <phoneticPr fontId="3"/>
  </si>
  <si>
    <t>現地調査</t>
    <rPh sb="0" eb="2">
      <t>ゲンチ</t>
    </rPh>
    <rPh sb="2" eb="4">
      <t>チョウサ</t>
    </rPh>
    <phoneticPr fontId="3"/>
  </si>
  <si>
    <t>10000×5</t>
    <phoneticPr fontId="3"/>
  </si>
  <si>
    <t>8000×5</t>
    <phoneticPr fontId="3"/>
  </si>
  <si>
    <t>機器搬入立会い</t>
    <rPh sb="0" eb="2">
      <t>キキ</t>
    </rPh>
    <rPh sb="2" eb="4">
      <t>ハンニュウ</t>
    </rPh>
    <rPh sb="4" eb="6">
      <t>タチア</t>
    </rPh>
    <phoneticPr fontId="3"/>
  </si>
  <si>
    <t>合計（円）</t>
    <rPh sb="0" eb="2">
      <t>ゴウケイ</t>
    </rPh>
    <phoneticPr fontId="3"/>
  </si>
  <si>
    <t>Ｈ29年度　</t>
    <rPh sb="3" eb="5">
      <t>ネンド</t>
    </rPh>
    <phoneticPr fontId="3"/>
  </si>
  <si>
    <t>Ｂ</t>
    <phoneticPr fontId="3"/>
  </si>
  <si>
    <t>工事立会い</t>
    <rPh sb="0" eb="2">
      <t>コウジ</t>
    </rPh>
    <rPh sb="2" eb="4">
      <t>タチア</t>
    </rPh>
    <phoneticPr fontId="3"/>
  </si>
  <si>
    <t>8000×5</t>
  </si>
  <si>
    <t>Ｃ</t>
    <phoneticPr fontId="3"/>
  </si>
  <si>
    <t>Ｈ30年度　</t>
    <rPh sb="3" eb="5">
      <t>ネンド</t>
    </rPh>
    <phoneticPr fontId="3"/>
  </si>
  <si>
    <t>Ａ</t>
    <phoneticPr fontId="3"/>
  </si>
  <si>
    <t>試運転立会い</t>
    <rPh sb="0" eb="3">
      <t>シウンテン</t>
    </rPh>
    <rPh sb="3" eb="5">
      <t>タチア</t>
    </rPh>
    <phoneticPr fontId="3"/>
  </si>
  <si>
    <t>6000×8泊</t>
    <rPh sb="6" eb="7">
      <t>ハク</t>
    </rPh>
    <phoneticPr fontId="3"/>
  </si>
  <si>
    <t>8000×10</t>
    <phoneticPr fontId="3"/>
  </si>
  <si>
    <t>現場指導</t>
    <rPh sb="0" eb="2">
      <t>ゲンバ</t>
    </rPh>
    <rPh sb="2" eb="4">
      <t>シドウ</t>
    </rPh>
    <phoneticPr fontId="3"/>
  </si>
  <si>
    <t>工事検収作業立会い</t>
    <rPh sb="0" eb="2">
      <t>コウジ</t>
    </rPh>
    <rPh sb="2" eb="4">
      <t>ケンシュウ</t>
    </rPh>
    <rPh sb="4" eb="6">
      <t>サギョウ</t>
    </rPh>
    <rPh sb="6" eb="8">
      <t>タチア</t>
    </rPh>
    <phoneticPr fontId="3"/>
  </si>
  <si>
    <t>Ｄ</t>
    <phoneticPr fontId="3"/>
  </si>
  <si>
    <t>※積算根拠別添：航空券見積書、ホテル予約Webサイト、旅費規程</t>
    <rPh sb="5" eb="7">
      <t>ベッテン</t>
    </rPh>
    <phoneticPr fontId="3"/>
  </si>
  <si>
    <t>出張者氏名
（等級）</t>
    <rPh sb="0" eb="2">
      <t>シュッチョウ</t>
    </rPh>
    <rPh sb="2" eb="3">
      <t>シャ</t>
    </rPh>
    <rPh sb="3" eb="5">
      <t>シメイ</t>
    </rPh>
    <rPh sb="7" eb="9">
      <t>トウキュウ</t>
    </rPh>
    <phoneticPr fontId="3"/>
  </si>
  <si>
    <t>等級</t>
    <phoneticPr fontId="3"/>
  </si>
  <si>
    <t>3</t>
    <phoneticPr fontId="3"/>
  </si>
  <si>
    <t>5</t>
    <phoneticPr fontId="3"/>
  </si>
  <si>
    <t>1</t>
    <phoneticPr fontId="3"/>
  </si>
  <si>
    <t>7000×5</t>
    <phoneticPr fontId="3"/>
  </si>
  <si>
    <t>10000×10</t>
    <phoneticPr fontId="3"/>
  </si>
  <si>
    <t>7000×10</t>
    <phoneticPr fontId="3"/>
  </si>
  <si>
    <t>7000×10</t>
    <phoneticPr fontId="3"/>
  </si>
  <si>
    <t>6000×3泊</t>
    <rPh sb="6" eb="7">
      <t>ハク</t>
    </rPh>
    <phoneticPr fontId="3"/>
  </si>
  <si>
    <r>
      <rPr>
        <sz val="12"/>
        <rFont val="ＭＳ ゴシック"/>
        <family val="3"/>
        <charset val="128"/>
      </rPr>
      <t>延べ出張回数</t>
    </r>
    <rPh sb="0" eb="1">
      <t>ノベ</t>
    </rPh>
    <rPh sb="2" eb="4">
      <t>シュッチョウ</t>
    </rPh>
    <rPh sb="4" eb="6">
      <t>カイスウ</t>
    </rPh>
    <phoneticPr fontId="3"/>
  </si>
  <si>
    <r>
      <t>6</t>
    </r>
    <r>
      <rPr>
        <sz val="12"/>
        <rFont val="ＭＳ ゴシック"/>
        <family val="3"/>
        <charset val="128"/>
      </rPr>
      <t>回</t>
    </r>
    <rPh sb="1" eb="2">
      <t>カイ</t>
    </rPh>
    <phoneticPr fontId="3"/>
  </si>
  <si>
    <r>
      <t>1</t>
    </r>
    <r>
      <rPr>
        <sz val="12"/>
        <rFont val="ＭＳ ゴシック"/>
        <family val="3"/>
        <charset val="128"/>
      </rPr>
      <t>号級相当</t>
    </r>
    <r>
      <rPr>
        <sz val="12"/>
        <rFont val="Arial"/>
        <family val="2"/>
      </rPr>
      <t>(A)×2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(C)×2</t>
    </r>
    <r>
      <rPr>
        <sz val="12"/>
        <rFont val="ＭＳ ゴシック"/>
        <family val="3"/>
        <charset val="128"/>
      </rPr>
      <t>回</t>
    </r>
    <rPh sb="1" eb="2">
      <t>ゴウ</t>
    </rPh>
    <rPh sb="2" eb="3">
      <t>キュウ</t>
    </rPh>
    <rPh sb="3" eb="5">
      <t>ソウトウ</t>
    </rPh>
    <rPh sb="10" eb="11">
      <t>カイ</t>
    </rPh>
    <rPh sb="13" eb="14">
      <t>ゴウ</t>
    </rPh>
    <rPh sb="14" eb="15">
      <t>キュウ</t>
    </rPh>
    <rPh sb="15" eb="17">
      <t>ソウトウ</t>
    </rPh>
    <rPh sb="22" eb="23">
      <t>カイ</t>
    </rPh>
    <rPh sb="25" eb="26">
      <t>ゴウ</t>
    </rPh>
    <rPh sb="26" eb="27">
      <t>キュウ</t>
    </rPh>
    <rPh sb="27" eb="29">
      <t>ソウトウ</t>
    </rPh>
    <rPh sb="34" eb="35">
      <t>カイ</t>
    </rPh>
    <phoneticPr fontId="3"/>
  </si>
  <si>
    <r>
      <rPr>
        <sz val="12"/>
        <rFont val="ＭＳ ゴシック"/>
        <family val="3"/>
        <charset val="128"/>
      </rPr>
      <t>延べ宿泊数</t>
    </r>
    <rPh sb="0" eb="1">
      <t>ノベ</t>
    </rPh>
    <rPh sb="2" eb="4">
      <t>シュクハク</t>
    </rPh>
    <rPh sb="4" eb="5">
      <t>スウ</t>
    </rPh>
    <phoneticPr fontId="3"/>
  </si>
  <si>
    <r>
      <t>30</t>
    </r>
    <r>
      <rPr>
        <sz val="12"/>
        <rFont val="ＭＳ ゴシック"/>
        <family val="3"/>
        <charset val="128"/>
      </rPr>
      <t>泊</t>
    </r>
    <rPh sb="2" eb="3">
      <t>ハク</t>
    </rPh>
    <phoneticPr fontId="3"/>
  </si>
  <si>
    <r>
      <t>1</t>
    </r>
    <r>
      <rPr>
        <sz val="12"/>
        <rFont val="ＭＳ ゴシック"/>
        <family val="3"/>
        <charset val="128"/>
      </rPr>
      <t>号級相当</t>
    </r>
    <r>
      <rPr>
        <sz val="12"/>
        <rFont val="Arial"/>
        <family val="2"/>
      </rPr>
      <t>(A)×5</t>
    </r>
    <r>
      <rPr>
        <sz val="12"/>
        <rFont val="ＭＳ ゴシック"/>
        <family val="3"/>
        <charset val="128"/>
      </rPr>
      <t>泊</t>
    </r>
    <r>
      <rPr>
        <sz val="12"/>
        <rFont val="Arial"/>
        <family val="2"/>
      </rPr>
      <t>×2</t>
    </r>
    <r>
      <rPr>
        <sz val="12"/>
        <rFont val="ＭＳ ゴシック"/>
        <family val="3"/>
        <charset val="128"/>
      </rPr>
      <t>回、</t>
    </r>
    <r>
      <rPr>
        <sz val="12"/>
        <rFont val="Arial"/>
        <family val="2"/>
      </rPr>
      <t>3</t>
    </r>
    <r>
      <rPr>
        <sz val="12"/>
        <rFont val="ＭＳ ゴシック"/>
        <family val="3"/>
        <charset val="128"/>
      </rPr>
      <t>号級相当</t>
    </r>
    <r>
      <rPr>
        <sz val="12"/>
        <rFont val="Arial"/>
        <family val="2"/>
      </rPr>
      <t>(B)×5</t>
    </r>
    <r>
      <rPr>
        <sz val="12"/>
        <rFont val="ＭＳ ゴシック"/>
        <family val="3"/>
        <charset val="128"/>
      </rPr>
      <t>泊</t>
    </r>
    <r>
      <rPr>
        <sz val="12"/>
        <rFont val="Arial"/>
        <family val="2"/>
      </rPr>
      <t>×2</t>
    </r>
    <r>
      <rPr>
        <sz val="12"/>
        <rFont val="ＭＳ ゴシック"/>
        <family val="3"/>
        <charset val="128"/>
      </rPr>
      <t>回、</t>
    </r>
    <r>
      <rPr>
        <sz val="12"/>
        <rFont val="Arial"/>
        <family val="2"/>
      </rPr>
      <t>5</t>
    </r>
    <r>
      <rPr>
        <sz val="12"/>
        <rFont val="ＭＳ ゴシック"/>
        <family val="3"/>
        <charset val="128"/>
      </rPr>
      <t>号級相当</t>
    </r>
    <r>
      <rPr>
        <sz val="12"/>
        <rFont val="Arial"/>
        <family val="2"/>
      </rPr>
      <t>(C)×5</t>
    </r>
    <r>
      <rPr>
        <sz val="12"/>
        <rFont val="ＭＳ ゴシック"/>
        <family val="3"/>
        <charset val="128"/>
      </rPr>
      <t>泊</t>
    </r>
    <r>
      <rPr>
        <sz val="12"/>
        <rFont val="Arial"/>
        <family val="2"/>
      </rPr>
      <t>×2</t>
    </r>
    <r>
      <rPr>
        <sz val="12"/>
        <rFont val="ＭＳ ゴシック"/>
        <family val="3"/>
        <charset val="128"/>
      </rPr>
      <t>回</t>
    </r>
    <rPh sb="1" eb="2">
      <t>ゴウ</t>
    </rPh>
    <rPh sb="2" eb="3">
      <t>キュウ</t>
    </rPh>
    <rPh sb="3" eb="5">
      <t>ソウトウ</t>
    </rPh>
    <rPh sb="10" eb="11">
      <t>ハク</t>
    </rPh>
    <rPh sb="13" eb="14">
      <t>カイ</t>
    </rPh>
    <rPh sb="16" eb="17">
      <t>ゴウ</t>
    </rPh>
    <rPh sb="17" eb="18">
      <t>キュウ</t>
    </rPh>
    <rPh sb="18" eb="20">
      <t>ソウトウ</t>
    </rPh>
    <rPh sb="25" eb="26">
      <t>ハク</t>
    </rPh>
    <rPh sb="28" eb="29">
      <t>カイ</t>
    </rPh>
    <rPh sb="31" eb="32">
      <t>ゴウ</t>
    </rPh>
    <rPh sb="32" eb="33">
      <t>キュウ</t>
    </rPh>
    <rPh sb="33" eb="35">
      <t>ソウトウ</t>
    </rPh>
    <rPh sb="40" eb="41">
      <t>ハク</t>
    </rPh>
    <rPh sb="43" eb="44">
      <t>カイ</t>
    </rPh>
    <phoneticPr fontId="3"/>
  </si>
  <si>
    <r>
      <rPr>
        <sz val="12"/>
        <rFont val="ＭＳ ゴシック"/>
        <family val="3"/>
        <charset val="128"/>
      </rPr>
      <t>平成</t>
    </r>
    <r>
      <rPr>
        <sz val="12"/>
        <rFont val="Arial"/>
        <family val="2"/>
      </rPr>
      <t>28</t>
    </r>
    <r>
      <rPr>
        <sz val="12"/>
        <rFont val="ＭＳ ゴシック"/>
        <family val="3"/>
        <charset val="128"/>
      </rPr>
      <t>年度</t>
    </r>
    <rPh sb="0" eb="2">
      <t>ヘイセイ</t>
    </rPh>
    <rPh sb="4" eb="5">
      <t>ネン</t>
    </rPh>
    <rPh sb="5" eb="6">
      <t>ド</t>
    </rPh>
    <phoneticPr fontId="3"/>
  </si>
  <si>
    <r>
      <rPr>
        <sz val="14"/>
        <color theme="1"/>
        <rFont val="ＭＳ ゴシック"/>
        <family val="3"/>
        <charset val="128"/>
      </rPr>
      <t>項目</t>
    </r>
    <rPh sb="0" eb="2">
      <t>コウモク</t>
    </rPh>
    <phoneticPr fontId="3"/>
  </si>
  <si>
    <r>
      <rPr>
        <sz val="14"/>
        <color theme="1"/>
        <rFont val="ＭＳ ゴシック"/>
        <family val="3"/>
        <charset val="128"/>
      </rPr>
      <t>金額</t>
    </r>
    <rPh sb="0" eb="2">
      <t>キンガク</t>
    </rPh>
    <phoneticPr fontId="3"/>
  </si>
  <si>
    <r>
      <rPr>
        <sz val="14"/>
        <color theme="1"/>
        <rFont val="ＭＳ ゴシック"/>
        <family val="3"/>
        <charset val="128"/>
      </rPr>
      <t>内容</t>
    </r>
    <rPh sb="0" eb="2">
      <t>ナイヨウ</t>
    </rPh>
    <phoneticPr fontId="3"/>
  </si>
  <si>
    <r>
      <rPr>
        <sz val="14"/>
        <color theme="1"/>
        <rFont val="ＭＳ ゴシック"/>
        <family val="3"/>
        <charset val="128"/>
      </rPr>
      <t>積算根拠資料</t>
    </r>
    <rPh sb="0" eb="2">
      <t>セキサン</t>
    </rPh>
    <rPh sb="2" eb="4">
      <t>コンキョ</t>
    </rPh>
    <rPh sb="4" eb="6">
      <t>シリョウ</t>
    </rPh>
    <phoneticPr fontId="3"/>
  </si>
  <si>
    <r>
      <rPr>
        <sz val="12"/>
        <color theme="1"/>
        <rFont val="ＭＳ ゴシック"/>
        <family val="3"/>
        <charset val="128"/>
      </rPr>
      <t>航空運賃</t>
    </r>
    <rPh sb="0" eb="2">
      <t>コウクウ</t>
    </rPh>
    <rPh sb="2" eb="4">
      <t>ウンチン</t>
    </rPh>
    <phoneticPr fontId="3"/>
  </si>
  <si>
    <r>
      <rPr>
        <sz val="12"/>
        <color theme="1"/>
        <rFont val="ＭＳ ゴシック"/>
        <family val="3"/>
        <charset val="128"/>
      </rPr>
      <t>宿泊費</t>
    </r>
    <rPh sb="0" eb="3">
      <t>シュクハクヒ</t>
    </rPh>
    <phoneticPr fontId="3"/>
  </si>
  <si>
    <r>
      <rPr>
        <sz val="12"/>
        <color theme="1"/>
        <rFont val="ＭＳ ゴシック"/>
        <family val="3"/>
        <charset val="128"/>
      </rPr>
      <t>日当</t>
    </r>
    <rPh sb="0" eb="2">
      <t>ニットウ</t>
    </rPh>
    <phoneticPr fontId="3"/>
  </si>
  <si>
    <r>
      <rPr>
        <sz val="12"/>
        <color theme="1"/>
        <rFont val="ＭＳ ゴシック"/>
        <family val="3"/>
        <charset val="128"/>
      </rPr>
      <t>現地交通費</t>
    </r>
    <rPh sb="0" eb="2">
      <t>ゲンチ</t>
    </rPh>
    <rPh sb="2" eb="4">
      <t>コウツウ</t>
    </rPh>
    <rPh sb="4" eb="5">
      <t>ヒ</t>
    </rPh>
    <phoneticPr fontId="3"/>
  </si>
  <si>
    <r>
      <rPr>
        <sz val="12"/>
        <color theme="1"/>
        <rFont val="ＭＳ ゴシック"/>
        <family val="3"/>
        <charset val="128"/>
      </rPr>
      <t>合計</t>
    </r>
    <rPh sb="0" eb="2">
      <t>ゴウケイ</t>
    </rPh>
    <phoneticPr fontId="3"/>
  </si>
  <si>
    <r>
      <rPr>
        <sz val="11"/>
        <color theme="1"/>
        <rFont val="ＭＳ ゴシック"/>
        <family val="3"/>
        <charset val="128"/>
      </rPr>
      <t>＊出張者は、</t>
    </r>
    <r>
      <rPr>
        <sz val="11"/>
        <color theme="1"/>
        <rFont val="Arial"/>
        <family val="2"/>
      </rPr>
      <t>(A)</t>
    </r>
    <r>
      <rPr>
        <sz val="11"/>
        <color theme="1"/>
        <rFont val="ＭＳ ゴシック"/>
        <family val="3"/>
        <charset val="128"/>
      </rPr>
      <t>、</t>
    </r>
    <r>
      <rPr>
        <sz val="11"/>
        <color theme="1"/>
        <rFont val="Arial"/>
        <family val="2"/>
      </rPr>
      <t>(B)</t>
    </r>
    <r>
      <rPr>
        <sz val="11"/>
        <color theme="1"/>
        <rFont val="ＭＳ ゴシック"/>
        <family val="3"/>
        <charset val="128"/>
      </rPr>
      <t>：計画、技術担当、（</t>
    </r>
    <r>
      <rPr>
        <sz val="11"/>
        <color theme="1"/>
        <rFont val="Arial"/>
        <family val="2"/>
      </rPr>
      <t>C</t>
    </r>
    <r>
      <rPr>
        <sz val="11"/>
        <color theme="1"/>
        <rFont val="ＭＳ ゴシック"/>
        <family val="3"/>
        <charset val="128"/>
      </rPr>
      <t>）：</t>
    </r>
    <r>
      <rPr>
        <sz val="11"/>
        <color theme="1"/>
        <rFont val="Arial"/>
        <family val="2"/>
      </rPr>
      <t>MRV</t>
    </r>
    <r>
      <rPr>
        <sz val="11"/>
        <color theme="1"/>
        <rFont val="ＭＳ ゴシック"/>
        <family val="3"/>
        <charset val="128"/>
      </rPr>
      <t>担当の計</t>
    </r>
    <r>
      <rPr>
        <sz val="11"/>
        <color theme="1"/>
        <rFont val="Arial"/>
        <family val="2"/>
      </rPr>
      <t>3</t>
    </r>
    <r>
      <rPr>
        <sz val="11"/>
        <color theme="1"/>
        <rFont val="ＭＳ ゴシック"/>
        <family val="3"/>
        <charset val="128"/>
      </rPr>
      <t>名を想定。</t>
    </r>
    <rPh sb="1" eb="4">
      <t>シュッチョウシャ</t>
    </rPh>
    <rPh sb="14" eb="16">
      <t>ケイカク</t>
    </rPh>
    <rPh sb="17" eb="19">
      <t>ギジュツ</t>
    </rPh>
    <rPh sb="19" eb="21">
      <t>タントウ</t>
    </rPh>
    <rPh sb="29" eb="31">
      <t>タントウ</t>
    </rPh>
    <rPh sb="32" eb="33">
      <t>ケイ</t>
    </rPh>
    <rPh sb="34" eb="35">
      <t>メイ</t>
    </rPh>
    <rPh sb="36" eb="38">
      <t>ソウテイ</t>
    </rPh>
    <phoneticPr fontId="3"/>
  </si>
  <si>
    <r>
      <rPr>
        <sz val="11"/>
        <color theme="1"/>
        <rFont val="ＭＳ ゴシック"/>
        <family val="3"/>
        <charset val="128"/>
      </rPr>
      <t>積算根拠資料①（旅費規程）
積算根拠資料②（航空運賃）</t>
    </r>
    <rPh sb="0" eb="2">
      <t>セキサン</t>
    </rPh>
    <rPh sb="2" eb="4">
      <t>コンキョ</t>
    </rPh>
    <rPh sb="4" eb="6">
      <t>シリョウ</t>
    </rPh>
    <rPh sb="8" eb="10">
      <t>リョヒ</t>
    </rPh>
    <rPh sb="10" eb="12">
      <t>キテイ</t>
    </rPh>
    <rPh sb="14" eb="16">
      <t>セキサン</t>
    </rPh>
    <rPh sb="16" eb="18">
      <t>コンキョ</t>
    </rPh>
    <rPh sb="18" eb="20">
      <t>シリョウ</t>
    </rPh>
    <rPh sb="22" eb="24">
      <t>コウクウ</t>
    </rPh>
    <rPh sb="24" eb="26">
      <t>ウンチン</t>
    </rPh>
    <phoneticPr fontId="3"/>
  </si>
  <si>
    <r>
      <rPr>
        <sz val="11"/>
        <color theme="1"/>
        <rFont val="ＭＳ ゴシック"/>
        <family val="3"/>
        <charset val="128"/>
      </rPr>
      <t>積算根拠資料①（旅費規程）
積算根拠資料③（宿泊費）</t>
    </r>
    <rPh sb="0" eb="2">
      <t>セキサン</t>
    </rPh>
    <rPh sb="2" eb="4">
      <t>コンキョ</t>
    </rPh>
    <rPh sb="4" eb="6">
      <t>シリョウ</t>
    </rPh>
    <rPh sb="8" eb="10">
      <t>リョヒ</t>
    </rPh>
    <rPh sb="10" eb="12">
      <t>キテイ</t>
    </rPh>
    <rPh sb="14" eb="16">
      <t>セキサン</t>
    </rPh>
    <rPh sb="16" eb="18">
      <t>コンキョ</t>
    </rPh>
    <rPh sb="18" eb="20">
      <t>シリョウ</t>
    </rPh>
    <rPh sb="22" eb="24">
      <t>シュクハク</t>
    </rPh>
    <rPh sb="24" eb="25">
      <t>ヒ</t>
    </rPh>
    <phoneticPr fontId="3"/>
  </si>
  <si>
    <r>
      <rPr>
        <sz val="11"/>
        <color theme="1"/>
        <rFont val="ＭＳ ゴシック"/>
        <family val="3"/>
        <charset val="128"/>
      </rPr>
      <t>積算根拠資料①（旅費規程）</t>
    </r>
    <rPh sb="0" eb="2">
      <t>セキサン</t>
    </rPh>
    <rPh sb="2" eb="4">
      <t>コンキョ</t>
    </rPh>
    <rPh sb="4" eb="6">
      <t>シリョウ</t>
    </rPh>
    <rPh sb="8" eb="10">
      <t>リョヒ</t>
    </rPh>
    <rPh sb="10" eb="12">
      <t>キテイ</t>
    </rPh>
    <phoneticPr fontId="3"/>
  </si>
  <si>
    <r>
      <rPr>
        <sz val="11"/>
        <color theme="1"/>
        <rFont val="ＭＳ ゴシック"/>
        <family val="3"/>
        <charset val="128"/>
      </rPr>
      <t>積算根拠資料①（旅費規程）
積算根拠資料④（現地交通費）</t>
    </r>
    <rPh sb="0" eb="2">
      <t>セキサン</t>
    </rPh>
    <rPh sb="2" eb="4">
      <t>コンキョ</t>
    </rPh>
    <rPh sb="4" eb="6">
      <t>シリョウ</t>
    </rPh>
    <rPh sb="8" eb="10">
      <t>リョヒ</t>
    </rPh>
    <rPh sb="10" eb="12">
      <t>キテイ</t>
    </rPh>
    <rPh sb="14" eb="16">
      <t>セキサン</t>
    </rPh>
    <rPh sb="16" eb="18">
      <t>コンキョ</t>
    </rPh>
    <rPh sb="18" eb="20">
      <t>シリョウ</t>
    </rPh>
    <rPh sb="22" eb="24">
      <t>ゲンチ</t>
    </rPh>
    <rPh sb="24" eb="26">
      <t>コウツウ</t>
    </rPh>
    <rPh sb="26" eb="27">
      <t>ヒ</t>
    </rPh>
    <phoneticPr fontId="3"/>
  </si>
  <si>
    <r>
      <rPr>
        <sz val="11"/>
        <color theme="1"/>
        <rFont val="ＭＳ ゴシック"/>
        <family val="3"/>
        <charset val="128"/>
      </rPr>
      <t xml:space="preserve">ディスカウントエコノミー運賃・空港使用料など（税抜）
</t>
    </r>
    <r>
      <rPr>
        <sz val="11"/>
        <color theme="1"/>
        <rFont val="Arial"/>
        <family val="2"/>
      </rPr>
      <t>\97,569×3</t>
    </r>
    <r>
      <rPr>
        <sz val="11"/>
        <color theme="1"/>
        <rFont val="ＭＳ ゴシック"/>
        <family val="3"/>
        <charset val="128"/>
      </rPr>
      <t>人</t>
    </r>
    <r>
      <rPr>
        <sz val="11"/>
        <color theme="1"/>
        <rFont val="Arial"/>
        <family val="2"/>
      </rPr>
      <t>×2</t>
    </r>
    <r>
      <rPr>
        <sz val="11"/>
        <color theme="1"/>
        <rFont val="ＭＳ ゴシック"/>
        <family val="3"/>
        <charset val="128"/>
      </rPr>
      <t>往復（成田⇔ベトナム）</t>
    </r>
    <rPh sb="12" eb="14">
      <t>ウンチン</t>
    </rPh>
    <rPh sb="15" eb="17">
      <t>クウコウ</t>
    </rPh>
    <rPh sb="17" eb="20">
      <t>シヨウリョウ</t>
    </rPh>
    <rPh sb="23" eb="25">
      <t>ゼイヌキ</t>
    </rPh>
    <rPh sb="36" eb="37">
      <t>ニン</t>
    </rPh>
    <rPh sb="39" eb="41">
      <t>オウフク</t>
    </rPh>
    <rPh sb="42" eb="44">
      <t>ナリタ</t>
    </rPh>
    <phoneticPr fontId="3"/>
  </si>
  <si>
    <r>
      <t>Saigon A Hotel</t>
    </r>
    <r>
      <rPr>
        <sz val="11"/>
        <color theme="1"/>
        <rFont val="ＭＳ ゴシック"/>
        <family val="3"/>
        <charset val="128"/>
      </rPr>
      <t>　</t>
    </r>
    <r>
      <rPr>
        <sz val="11"/>
        <color theme="1"/>
        <rFont val="Arial"/>
        <family val="2"/>
      </rPr>
      <t>USD110×5</t>
    </r>
    <r>
      <rPr>
        <sz val="11"/>
        <color theme="1"/>
        <rFont val="ＭＳ ゴシック"/>
        <family val="3"/>
        <charset val="128"/>
      </rPr>
      <t>泊</t>
    </r>
    <r>
      <rPr>
        <sz val="11"/>
        <color theme="1"/>
        <rFont val="Arial"/>
        <family val="2"/>
      </rPr>
      <t>×3</t>
    </r>
    <r>
      <rPr>
        <sz val="11"/>
        <color theme="1"/>
        <rFont val="ＭＳ ゴシック"/>
        <family val="3"/>
        <charset val="128"/>
      </rPr>
      <t>人</t>
    </r>
    <r>
      <rPr>
        <sz val="11"/>
        <color theme="1"/>
        <rFont val="Arial"/>
        <family val="2"/>
      </rPr>
      <t>×2</t>
    </r>
    <r>
      <rPr>
        <sz val="11"/>
        <color theme="1"/>
        <rFont val="ＭＳ ゴシック"/>
        <family val="3"/>
        <charset val="128"/>
      </rPr>
      <t>回　　</t>
    </r>
    <rPh sb="23" eb="24">
      <t>ハク</t>
    </rPh>
    <rPh sb="26" eb="27">
      <t>ニン</t>
    </rPh>
    <rPh sb="29" eb="30">
      <t>カイ</t>
    </rPh>
    <phoneticPr fontId="3"/>
  </si>
  <si>
    <r>
      <rPr>
        <sz val="11"/>
        <color theme="1"/>
        <rFont val="ＭＳ ゴシック"/>
        <family val="3"/>
        <charset val="128"/>
      </rPr>
      <t>レンタカー　</t>
    </r>
    <r>
      <rPr>
        <sz val="11"/>
        <color theme="1"/>
        <rFont val="Arial"/>
        <family val="2"/>
      </rPr>
      <t>USD138</t>
    </r>
    <r>
      <rPr>
        <sz val="11"/>
        <color theme="1"/>
        <rFont val="ＭＳ ゴシック"/>
        <family val="3"/>
        <charset val="128"/>
      </rPr>
      <t>／日</t>
    </r>
    <r>
      <rPr>
        <sz val="11"/>
        <color theme="1"/>
        <rFont val="Arial"/>
        <family val="2"/>
      </rPr>
      <t>×7</t>
    </r>
    <r>
      <rPr>
        <sz val="11"/>
        <color theme="1"/>
        <rFont val="ＭＳ ゴシック"/>
        <family val="3"/>
        <charset val="128"/>
      </rPr>
      <t>日</t>
    </r>
    <r>
      <rPr>
        <sz val="11"/>
        <color theme="1"/>
        <rFont val="Arial"/>
        <family val="2"/>
      </rPr>
      <t>×2</t>
    </r>
    <r>
      <rPr>
        <sz val="11"/>
        <color theme="1"/>
        <rFont val="ＭＳ ゴシック"/>
        <family val="3"/>
        <charset val="128"/>
      </rPr>
      <t>回</t>
    </r>
    <rPh sb="13" eb="14">
      <t>ニチ</t>
    </rPh>
    <rPh sb="16" eb="17">
      <t>ニチ</t>
    </rPh>
    <rPh sb="19" eb="20">
      <t>カイ</t>
    </rPh>
    <phoneticPr fontId="3"/>
  </si>
  <si>
    <r>
      <t>1</t>
    </r>
    <r>
      <rPr>
        <sz val="11"/>
        <color theme="1"/>
        <rFont val="ＭＳ ゴシック"/>
        <family val="3"/>
        <charset val="128"/>
      </rPr>
      <t>号級相当（</t>
    </r>
    <r>
      <rPr>
        <sz val="11"/>
        <color theme="1"/>
        <rFont val="Arial"/>
        <family val="2"/>
      </rPr>
      <t>10,000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3</t>
    </r>
    <r>
      <rPr>
        <sz val="11"/>
        <color theme="1"/>
        <rFont val="ＭＳ ゴシック"/>
        <family val="3"/>
        <charset val="128"/>
      </rPr>
      <t>号級相当（</t>
    </r>
    <r>
      <rPr>
        <sz val="11"/>
        <color theme="1"/>
        <rFont val="Arial"/>
        <family val="2"/>
      </rPr>
      <t>8,000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 xml:space="preserve">回
</t>
    </r>
    <r>
      <rPr>
        <sz val="11"/>
        <color theme="1"/>
        <rFont val="Arial"/>
        <family val="2"/>
      </rPr>
      <t>5</t>
    </r>
    <r>
      <rPr>
        <sz val="11"/>
        <color theme="1"/>
        <rFont val="ＭＳ ゴシック"/>
        <family val="3"/>
        <charset val="128"/>
      </rPr>
      <t>号級相当（</t>
    </r>
    <r>
      <rPr>
        <sz val="11"/>
        <color theme="1"/>
        <rFont val="Arial"/>
        <family val="2"/>
      </rPr>
      <t>7,000</t>
    </r>
    <r>
      <rPr>
        <sz val="11"/>
        <color theme="1"/>
        <rFont val="ＭＳ ゴシック"/>
        <family val="3"/>
        <charset val="128"/>
      </rPr>
      <t>円</t>
    </r>
    <r>
      <rPr>
        <sz val="11"/>
        <color theme="1"/>
        <rFont val="Arial"/>
        <family val="2"/>
      </rPr>
      <t>×7</t>
    </r>
    <r>
      <rPr>
        <sz val="11"/>
        <color theme="1"/>
        <rFont val="ＭＳ ゴシック"/>
        <family val="3"/>
        <charset val="128"/>
      </rPr>
      <t>日）</t>
    </r>
    <r>
      <rPr>
        <sz val="11"/>
        <color theme="1"/>
        <rFont val="Arial"/>
        <family val="2"/>
      </rPr>
      <t>×1</t>
    </r>
    <r>
      <rPr>
        <sz val="11"/>
        <color theme="1"/>
        <rFont val="ＭＳ ゴシック"/>
        <family val="3"/>
        <charset val="128"/>
      </rPr>
      <t>人</t>
    </r>
    <r>
      <rPr>
        <sz val="11"/>
        <color theme="1"/>
        <rFont val="Arial"/>
        <family val="2"/>
      </rPr>
      <t>×2</t>
    </r>
    <r>
      <rPr>
        <sz val="11"/>
        <color theme="1"/>
        <rFont val="ＭＳ ゴシック"/>
        <family val="3"/>
        <charset val="128"/>
      </rPr>
      <t>回</t>
    </r>
    <rPh sb="1" eb="2">
      <t>ゴウ</t>
    </rPh>
    <rPh sb="2" eb="3">
      <t>キュウ</t>
    </rPh>
    <rPh sb="3" eb="5">
      <t>ソウトウ</t>
    </rPh>
    <rPh sb="12" eb="13">
      <t>エン</t>
    </rPh>
    <rPh sb="15" eb="16">
      <t>ニチ</t>
    </rPh>
    <rPh sb="19" eb="20">
      <t>ニン</t>
    </rPh>
    <rPh sb="22" eb="23">
      <t>カイ</t>
    </rPh>
    <rPh sb="25" eb="26">
      <t>ゴウ</t>
    </rPh>
    <rPh sb="26" eb="27">
      <t>キュウ</t>
    </rPh>
    <rPh sb="27" eb="29">
      <t>ソウトウ</t>
    </rPh>
    <rPh sb="35" eb="36">
      <t>エン</t>
    </rPh>
    <rPh sb="38" eb="39">
      <t>ニチ</t>
    </rPh>
    <rPh sb="42" eb="43">
      <t>ニン</t>
    </rPh>
    <rPh sb="45" eb="46">
      <t>カイ</t>
    </rPh>
    <rPh sb="48" eb="49">
      <t>ゴウ</t>
    </rPh>
    <rPh sb="49" eb="50">
      <t>キュウ</t>
    </rPh>
    <rPh sb="50" eb="52">
      <t>ソウトウ</t>
    </rPh>
    <rPh sb="58" eb="59">
      <t>エン</t>
    </rPh>
    <rPh sb="61" eb="62">
      <t>ニチ</t>
    </rPh>
    <rPh sb="65" eb="66">
      <t>ニン</t>
    </rPh>
    <rPh sb="68" eb="69">
      <t>カイ</t>
    </rPh>
    <phoneticPr fontId="3"/>
  </si>
  <si>
    <r>
      <rPr>
        <sz val="11"/>
        <color theme="1"/>
        <rFont val="ＭＳ ゴシック"/>
        <family val="3"/>
        <charset val="128"/>
      </rPr>
      <t>＊換算レート</t>
    </r>
    <r>
      <rPr>
        <sz val="11"/>
        <color theme="1"/>
        <rFont val="Arial"/>
        <family val="2"/>
      </rPr>
      <t xml:space="preserve"> 1USD=</t>
    </r>
    <rPh sb="1" eb="3">
      <t>カンザン</t>
    </rPh>
    <phoneticPr fontId="3"/>
  </si>
  <si>
    <t>積算表② 旅費積算表</t>
    <rPh sb="0" eb="2">
      <t>セキサン</t>
    </rPh>
    <rPh sb="2" eb="3">
      <t>ヒョウ</t>
    </rPh>
    <phoneticPr fontId="3"/>
  </si>
  <si>
    <t>積算表② 旅費積算表</t>
    <rPh sb="0" eb="2">
      <t>セキサン</t>
    </rPh>
    <rPh sb="2" eb="3">
      <t>ヒョウ</t>
    </rPh>
    <rPh sb="5" eb="7">
      <t>リョヒ</t>
    </rPh>
    <rPh sb="7" eb="9">
      <t>セキサン</t>
    </rPh>
    <rPh sb="9" eb="10">
      <t>ヒョウ</t>
    </rPh>
    <phoneticPr fontId="34"/>
  </si>
  <si>
    <t>（時間外勤務手当規程に基づく単価×規定に基づく時間外手当料率）+時間外分雇用保険・労災保険</t>
    <rPh sb="3" eb="4">
      <t>ガイ</t>
    </rPh>
    <rPh sb="4" eb="6">
      <t>キンム</t>
    </rPh>
    <rPh sb="6" eb="8">
      <t>テアテ</t>
    </rPh>
    <rPh sb="8" eb="10">
      <t>キテイ</t>
    </rPh>
    <rPh sb="11" eb="12">
      <t>モト</t>
    </rPh>
    <rPh sb="14" eb="16">
      <t>タンカ</t>
    </rPh>
    <rPh sb="32" eb="35">
      <t>ジカンガイ</t>
    </rPh>
    <rPh sb="35" eb="36">
      <t>ブン</t>
    </rPh>
    <rPh sb="36" eb="38">
      <t>コヨウ</t>
    </rPh>
    <rPh sb="38" eb="40">
      <t>ホケン</t>
    </rPh>
    <rPh sb="41" eb="43">
      <t>ロウサイ</t>
    </rPh>
    <rPh sb="43" eb="45">
      <t>ホケン</t>
    </rPh>
    <phoneticPr fontId="3"/>
  </si>
  <si>
    <t>人件費</t>
    <rPh sb="0" eb="3">
      <t>ジンケンヒ</t>
    </rPh>
    <phoneticPr fontId="3"/>
  </si>
  <si>
    <t>輸送費</t>
    <rPh sb="0" eb="3">
      <t>ユソウヒ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</si>
</sst>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176" formatCode="#,##0_ "/>
    <numFmt numFmtId="177" formatCode="&quot;US$&quot;#,##0.00;[Red]\-&quot;US$&quot;#,##0.00"/>
    <numFmt numFmtId="178" formatCode="0.0"/>
    <numFmt numFmtId="179" formatCode="yyyy&quot;年&quot;m&quot;月&quot;;@"/>
    <numFmt numFmtId="180" formatCode="0_);[Red]\(0\)"/>
    <numFmt numFmtId="181" formatCode="#,##0_);[Red]\(#,##0\)"/>
    <numFmt numFmtId="182" formatCode="yyyy&quot;年&quot;m&quot;月&quot;d&quot;日&quot;;@"/>
    <numFmt numFmtId="183" formatCode="&quot;¥&quot;#,##0_);[Red]\(&quot;¥&quot;#,##0\)"/>
    <numFmt numFmtId="184" formatCode="0.00&quot; 円&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1"/>
      <color theme="1"/>
      <name val="ＭＳ 明朝"/>
      <family val="1"/>
      <charset val="128"/>
    </font>
    <font>
      <sz val="10"/>
      <name val="ＭＳ 明朝"/>
      <family val="1"/>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12"/>
      <color rgb="FF3333CC"/>
      <name val="ＭＳ 明朝"/>
      <family val="1"/>
      <charset val="128"/>
    </font>
    <font>
      <b/>
      <sz val="11"/>
      <color rgb="FF3333CC"/>
      <name val="ＭＳ 明朝"/>
      <family val="1"/>
      <charset val="128"/>
    </font>
    <font>
      <strike/>
      <sz val="12"/>
      <name val="Yu Gothic UI"/>
      <family val="3"/>
      <charset val="128"/>
    </font>
    <font>
      <sz val="11"/>
      <color rgb="FF000000"/>
      <name val="ＭＳ Ｐゴシック"/>
      <family val="3"/>
      <charset val="128"/>
      <scheme val="minor"/>
    </font>
    <font>
      <b/>
      <sz val="10"/>
      <color indexed="81"/>
      <name val="ＭＳ Ｐゴシック"/>
      <family val="3"/>
      <charset val="128"/>
    </font>
    <font>
      <b/>
      <sz val="14"/>
      <name val="ＭＳ Ｐゴシック"/>
      <family val="3"/>
      <charset val="128"/>
    </font>
    <font>
      <b/>
      <sz val="11"/>
      <name val="ＭＳ Ｐゴシック"/>
      <family val="3"/>
      <charset val="128"/>
    </font>
    <font>
      <b/>
      <u/>
      <sz val="20"/>
      <name val="ＭＳ Ｐゴシック"/>
      <family val="3"/>
      <charset val="128"/>
    </font>
    <font>
      <b/>
      <u/>
      <sz val="20"/>
      <name val="Arial"/>
      <family val="2"/>
    </font>
    <font>
      <b/>
      <sz val="20"/>
      <name val="Arial"/>
      <family val="2"/>
    </font>
    <font>
      <sz val="12"/>
      <name val="ＭＳ Ｐゴシック"/>
      <family val="3"/>
      <charset val="128"/>
    </font>
    <font>
      <sz val="12"/>
      <name val="Arial"/>
      <family val="2"/>
    </font>
    <font>
      <u/>
      <sz val="11"/>
      <name val="Arial"/>
      <family val="2"/>
    </font>
    <font>
      <sz val="14"/>
      <name val="ＭＳ Ｐゴシック"/>
      <family val="3"/>
      <charset val="128"/>
    </font>
    <font>
      <sz val="9"/>
      <name val="Arial"/>
      <family val="2"/>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8"/>
      <color theme="1"/>
      <name val="ＭＳ ゴシック"/>
      <family val="3"/>
      <charset val="128"/>
    </font>
    <font>
      <sz val="6"/>
      <name val="ＭＳ Ｐゴシック"/>
      <family val="2"/>
      <charset val="128"/>
      <scheme val="minor"/>
    </font>
    <font>
      <sz val="12"/>
      <name val="ＭＳ ゴシック"/>
      <family val="3"/>
      <charset val="128"/>
    </font>
    <font>
      <b/>
      <sz val="18"/>
      <color theme="1"/>
      <name val="Arial"/>
      <family val="2"/>
    </font>
    <font>
      <sz val="11"/>
      <color theme="1"/>
      <name val="Arial"/>
      <family val="2"/>
    </font>
    <font>
      <sz val="11"/>
      <name val="Arial"/>
      <family val="2"/>
    </font>
    <font>
      <sz val="12"/>
      <color theme="1"/>
      <name val="Arial"/>
      <family val="2"/>
    </font>
    <font>
      <sz val="14"/>
      <color theme="1"/>
      <name val="Arial"/>
      <family val="2"/>
    </font>
    <font>
      <sz val="14"/>
      <name val="Arial"/>
      <family val="2"/>
    </font>
    <font>
      <sz val="12"/>
      <color indexed="8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8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auto="1"/>
      </right>
      <top/>
      <bottom/>
      <diagonal/>
    </border>
    <border>
      <left style="thin">
        <color auto="1"/>
      </left>
      <right/>
      <top/>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83">
    <xf numFmtId="0" fontId="0" fillId="0" borderId="0" xfId="0">
      <alignment vertical="center"/>
    </xf>
    <xf numFmtId="0" fontId="0"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176" fontId="6" fillId="0" borderId="1" xfId="0" applyNumberFormat="1" applyFont="1" applyFill="1" applyBorder="1" applyAlignment="1">
      <alignment horizontal="left" vertical="center"/>
    </xf>
    <xf numFmtId="176" fontId="6" fillId="0" borderId="2" xfId="0" applyNumberFormat="1" applyFont="1" applyFill="1" applyBorder="1" applyAlignment="1">
      <alignment horizontal="center" vertical="center"/>
    </xf>
    <xf numFmtId="0" fontId="6" fillId="0" borderId="8" xfId="0" applyFont="1" applyFill="1" applyBorder="1" applyAlignment="1">
      <alignment horizontal="right" vertical="top"/>
    </xf>
    <xf numFmtId="12" fontId="6" fillId="0" borderId="0" xfId="0" applyNumberFormat="1" applyFont="1" applyFill="1" applyBorder="1" applyAlignment="1">
      <alignment horizontal="left" vertical="top"/>
    </xf>
    <xf numFmtId="0" fontId="6" fillId="0" borderId="6" xfId="0" applyFont="1" applyFill="1" applyBorder="1" applyAlignment="1">
      <alignment horizontal="left" vertical="top"/>
    </xf>
    <xf numFmtId="0" fontId="6" fillId="0" borderId="10" xfId="0" applyFont="1" applyFill="1" applyBorder="1" applyAlignment="1">
      <alignment horizontal="left" vertical="top"/>
    </xf>
    <xf numFmtId="0" fontId="6" fillId="0" borderId="4" xfId="0" applyFont="1" applyFill="1" applyBorder="1" applyAlignment="1">
      <alignment horizontal="left" vertical="top"/>
    </xf>
    <xf numFmtId="0" fontId="6" fillId="0" borderId="3" xfId="0" applyFont="1" applyFill="1" applyBorder="1" applyAlignment="1">
      <alignment horizontal="left" vertical="top"/>
    </xf>
    <xf numFmtId="176" fontId="6" fillId="0" borderId="3"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0" fontId="8" fillId="0" borderId="0" xfId="0" applyFont="1" applyFill="1" applyAlignment="1">
      <alignment horizontal="center" vertical="center"/>
    </xf>
    <xf numFmtId="0" fontId="11" fillId="0" borderId="5"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6" xfId="0" applyFont="1" applyFill="1" applyBorder="1" applyAlignment="1">
      <alignment horizontal="right" vertical="center"/>
    </xf>
    <xf numFmtId="0" fontId="11" fillId="0" borderId="6" xfId="0" applyFont="1" applyFill="1" applyBorder="1" applyAlignment="1">
      <alignment horizontal="left" vertical="center"/>
    </xf>
    <xf numFmtId="0" fontId="4" fillId="0" borderId="0" xfId="0" applyFont="1" applyAlignment="1">
      <alignment horizontal="right" vertical="top"/>
    </xf>
    <xf numFmtId="0" fontId="7" fillId="0" borderId="10" xfId="0" applyFont="1" applyFill="1" applyBorder="1" applyAlignment="1">
      <alignment vertical="center"/>
    </xf>
    <xf numFmtId="0" fontId="7" fillId="0" borderId="4" xfId="0" applyFont="1" applyFill="1" applyBorder="1" applyAlignment="1">
      <alignment vertical="center"/>
    </xf>
    <xf numFmtId="0" fontId="7" fillId="0" borderId="3" xfId="0" applyFont="1" applyFill="1" applyBorder="1" applyAlignment="1">
      <alignment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176" fontId="10" fillId="0" borderId="12" xfId="0" applyNumberFormat="1" applyFont="1" applyFill="1" applyBorder="1" applyAlignment="1">
      <alignment vertical="center" wrapText="1"/>
    </xf>
    <xf numFmtId="176" fontId="6" fillId="0" borderId="14" xfId="0" applyNumberFormat="1" applyFont="1" applyFill="1" applyBorder="1" applyAlignment="1">
      <alignment vertical="center" wrapText="1"/>
    </xf>
    <xf numFmtId="176" fontId="6" fillId="0" borderId="14" xfId="0" applyNumberFormat="1" applyFont="1" applyFill="1" applyBorder="1" applyAlignment="1">
      <alignment vertical="center" wrapText="1"/>
    </xf>
    <xf numFmtId="176" fontId="10" fillId="0" borderId="12" xfId="0" applyNumberFormat="1" applyFont="1" applyFill="1" applyBorder="1" applyAlignment="1">
      <alignment vertical="center" wrapText="1"/>
    </xf>
    <xf numFmtId="0" fontId="10" fillId="0" borderId="0" xfId="0" applyFont="1" applyFill="1" applyBorder="1" applyAlignment="1">
      <alignment horizontal="left" vertical="top"/>
    </xf>
    <xf numFmtId="0" fontId="17" fillId="0" borderId="0" xfId="0" applyFont="1">
      <alignment vertical="center"/>
    </xf>
    <xf numFmtId="0" fontId="6" fillId="0" borderId="13" xfId="0" applyFont="1" applyFill="1" applyBorder="1" applyAlignment="1">
      <alignment vertical="center"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11" fillId="0" borderId="0" xfId="0" applyFont="1" applyFill="1" applyBorder="1" applyAlignment="1">
      <alignment vertical="center"/>
    </xf>
    <xf numFmtId="0" fontId="11" fillId="0" borderId="23"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2" fillId="0" borderId="8" xfId="0" applyFont="1" applyFill="1" applyBorder="1" applyAlignment="1">
      <alignment vertical="center"/>
    </xf>
    <xf numFmtId="0" fontId="11" fillId="0" borderId="8" xfId="0" applyFont="1" applyFill="1" applyBorder="1" applyAlignment="1">
      <alignment vertical="center"/>
    </xf>
    <xf numFmtId="0" fontId="11" fillId="0" borderId="33" xfId="0" applyFont="1" applyFill="1" applyBorder="1" applyAlignment="1">
      <alignment horizontal="right" vertical="center"/>
    </xf>
    <xf numFmtId="0" fontId="12" fillId="0" borderId="8" xfId="0" applyFont="1" applyFill="1" applyBorder="1" applyAlignment="1">
      <alignment horizontal="left" vertical="center"/>
    </xf>
    <xf numFmtId="0" fontId="7" fillId="0" borderId="31" xfId="0" applyFont="1" applyFill="1" applyBorder="1" applyAlignment="1">
      <alignment horizontal="lef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7" fillId="0" borderId="21" xfId="0" applyFont="1" applyFill="1" applyBorder="1" applyAlignment="1">
      <alignment vertical="center"/>
    </xf>
    <xf numFmtId="0" fontId="11" fillId="0" borderId="5" xfId="0" applyFont="1" applyFill="1" applyBorder="1" applyAlignment="1">
      <alignment horizontal="left" vertical="center" shrinkToFit="1"/>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38" fontId="11" fillId="0" borderId="8" xfId="1" applyFont="1" applyFill="1" applyBorder="1" applyAlignment="1">
      <alignment horizontal="right" vertical="center" shrinkToFit="1"/>
    </xf>
    <xf numFmtId="38" fontId="11" fillId="0" borderId="24" xfId="1" applyFont="1" applyFill="1" applyBorder="1" applyAlignment="1">
      <alignment horizontal="right" vertical="center" shrinkToFit="1"/>
    </xf>
    <xf numFmtId="38" fontId="11" fillId="0" borderId="0" xfId="1" applyFont="1" applyFill="1" applyBorder="1" applyAlignment="1">
      <alignment horizontal="right" vertical="center" shrinkToFit="1"/>
    </xf>
    <xf numFmtId="2" fontId="11" fillId="0" borderId="0" xfId="0" applyNumberFormat="1" applyFont="1" applyFill="1" applyBorder="1" applyAlignment="1">
      <alignment vertical="center" shrinkToFit="1"/>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5"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1" fillId="0" borderId="6" xfId="0" applyFont="1" applyFill="1" applyBorder="1" applyAlignment="1">
      <alignment vertical="center"/>
    </xf>
    <xf numFmtId="0" fontId="11" fillId="0" borderId="5" xfId="0" applyFont="1" applyFill="1" applyBorder="1" applyAlignment="1">
      <alignment vertical="center"/>
    </xf>
    <xf numFmtId="0" fontId="19" fillId="0" borderId="0" xfId="0" applyFont="1">
      <alignment vertical="center"/>
    </xf>
    <xf numFmtId="38" fontId="0" fillId="0" borderId="0" xfId="1" applyFont="1">
      <alignment vertical="center"/>
    </xf>
    <xf numFmtId="0" fontId="0" fillId="0" borderId="0" xfId="0" applyAlignment="1">
      <alignment vertical="center"/>
    </xf>
    <xf numFmtId="0" fontId="20" fillId="0" borderId="0" xfId="0" applyFont="1">
      <alignment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7" xfId="0" applyFill="1" applyBorder="1" applyAlignment="1">
      <alignment horizontal="center" vertical="center" wrapText="1"/>
    </xf>
    <xf numFmtId="38" fontId="0" fillId="3" borderId="58" xfId="1" applyFont="1" applyFill="1" applyBorder="1" applyAlignment="1">
      <alignment horizontal="center" vertical="center"/>
    </xf>
    <xf numFmtId="0" fontId="0" fillId="0" borderId="47" xfId="0" applyBorder="1" applyAlignment="1">
      <alignment horizontal="center" vertical="center"/>
    </xf>
    <xf numFmtId="0" fontId="0" fillId="0" borderId="34" xfId="0" applyBorder="1" applyAlignment="1">
      <alignment horizontal="center" vertical="center"/>
    </xf>
    <xf numFmtId="2" fontId="0" fillId="3" borderId="36" xfId="0" applyNumberFormat="1" applyFill="1" applyBorder="1">
      <alignment vertical="center"/>
    </xf>
    <xf numFmtId="2" fontId="0" fillId="0" borderId="48" xfId="0" applyNumberFormat="1" applyBorder="1">
      <alignment vertical="center"/>
    </xf>
    <xf numFmtId="2" fontId="0" fillId="0" borderId="36" xfId="0" applyNumberFormat="1" applyBorder="1">
      <alignment vertical="center"/>
    </xf>
    <xf numFmtId="2" fontId="0" fillId="0" borderId="46" xfId="0" applyNumberFormat="1" applyBorder="1" applyAlignment="1">
      <alignment vertical="center"/>
    </xf>
    <xf numFmtId="38" fontId="0" fillId="0" borderId="46" xfId="1" applyFont="1" applyBorder="1" applyAlignment="1">
      <alignment vertical="center"/>
    </xf>
    <xf numFmtId="38" fontId="0" fillId="0" borderId="39" xfId="1" applyFont="1" applyBorder="1" applyAlignment="1">
      <alignment vertical="center"/>
    </xf>
    <xf numFmtId="0" fontId="0" fillId="0" borderId="40" xfId="0" applyBorder="1" applyAlignment="1">
      <alignment horizontal="center" vertical="center"/>
    </xf>
    <xf numFmtId="0" fontId="0" fillId="0" borderId="52" xfId="0" applyBorder="1" applyAlignment="1">
      <alignment horizontal="center" vertical="center"/>
    </xf>
    <xf numFmtId="2" fontId="0" fillId="0" borderId="59" xfId="0" applyNumberFormat="1" applyBorder="1" applyAlignment="1">
      <alignment vertical="center"/>
    </xf>
    <xf numFmtId="38" fontId="0" fillId="0" borderId="59" xfId="1" applyFont="1" applyBorder="1" applyAlignment="1">
      <alignment vertical="center"/>
    </xf>
    <xf numFmtId="38" fontId="0" fillId="0" borderId="41" xfId="1" applyFont="1" applyBorder="1" applyAlignment="1">
      <alignment vertical="center"/>
    </xf>
    <xf numFmtId="0" fontId="0" fillId="0" borderId="60" xfId="0" applyBorder="1" applyAlignment="1">
      <alignment horizontal="center" vertical="center"/>
    </xf>
    <xf numFmtId="2" fontId="0" fillId="3" borderId="60" xfId="0" applyNumberFormat="1" applyFill="1" applyBorder="1">
      <alignment vertical="center"/>
    </xf>
    <xf numFmtId="2" fontId="0" fillId="0" borderId="60" xfId="0" applyNumberFormat="1" applyBorder="1">
      <alignment vertical="center"/>
    </xf>
    <xf numFmtId="2" fontId="0" fillId="0" borderId="61" xfId="0" applyNumberFormat="1" applyBorder="1" applyAlignment="1">
      <alignment vertical="center"/>
    </xf>
    <xf numFmtId="38" fontId="0" fillId="0" borderId="61" xfId="1" applyFont="1" applyBorder="1" applyAlignment="1">
      <alignment vertical="center"/>
    </xf>
    <xf numFmtId="38" fontId="0" fillId="0" borderId="62" xfId="1" applyFont="1" applyBorder="1" applyAlignment="1">
      <alignment vertical="center"/>
    </xf>
    <xf numFmtId="2" fontId="0" fillId="3" borderId="29" xfId="0" applyNumberFormat="1" applyFill="1" applyBorder="1">
      <alignment vertical="center"/>
    </xf>
    <xf numFmtId="2" fontId="0" fillId="0" borderId="29" xfId="0" applyNumberFormat="1" applyBorder="1">
      <alignment vertical="center"/>
    </xf>
    <xf numFmtId="2" fontId="0" fillId="0" borderId="64" xfId="0" applyNumberFormat="1" applyBorder="1" applyAlignment="1">
      <alignment vertical="center"/>
    </xf>
    <xf numFmtId="0" fontId="0" fillId="0" borderId="64" xfId="0" applyBorder="1" applyAlignment="1">
      <alignment horizontal="center" vertical="center"/>
    </xf>
    <xf numFmtId="38" fontId="0" fillId="0" borderId="65" xfId="1" applyFont="1" applyBorder="1" applyAlignment="1">
      <alignment vertical="center"/>
    </xf>
    <xf numFmtId="38" fontId="0" fillId="3" borderId="13" xfId="1" applyFont="1" applyFill="1" applyBorder="1" applyAlignment="1">
      <alignment horizontal="center" vertical="center"/>
    </xf>
    <xf numFmtId="38" fontId="0" fillId="0" borderId="66" xfId="1" applyFont="1" applyBorder="1">
      <alignment vertical="center"/>
    </xf>
    <xf numFmtId="38" fontId="0" fillId="0" borderId="67" xfId="1" applyFont="1" applyBorder="1">
      <alignment vertical="center"/>
    </xf>
    <xf numFmtId="38" fontId="0" fillId="0" borderId="68" xfId="1" applyFont="1" applyBorder="1">
      <alignment vertical="center"/>
    </xf>
    <xf numFmtId="38" fontId="0" fillId="0" borderId="14" xfId="1"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38" fontId="0" fillId="0" borderId="0" xfId="0" applyNumberFormat="1">
      <alignment vertical="center"/>
    </xf>
    <xf numFmtId="0" fontId="22" fillId="0" borderId="0" xfId="2" applyFont="1" applyAlignment="1" applyProtection="1">
      <alignment horizontal="center" vertical="center"/>
      <protection locked="0"/>
    </xf>
    <xf numFmtId="0" fontId="23" fillId="0" borderId="0" xfId="2" applyFont="1" applyAlignment="1" applyProtection="1">
      <alignment horizontal="center" vertical="center"/>
      <protection locked="0"/>
    </xf>
    <xf numFmtId="0" fontId="24" fillId="0" borderId="0" xfId="0" applyFont="1" applyAlignment="1">
      <alignment vertical="center"/>
    </xf>
    <xf numFmtId="0" fontId="24" fillId="0" borderId="0" xfId="0" applyFont="1" applyAlignment="1">
      <alignment horizontal="right" vertical="center"/>
    </xf>
    <xf numFmtId="0" fontId="26" fillId="0" borderId="0" xfId="2" applyFont="1" applyBorder="1" applyAlignment="1" applyProtection="1">
      <alignment vertical="center"/>
      <protection locked="0"/>
    </xf>
    <xf numFmtId="0" fontId="25" fillId="0" borderId="0" xfId="0" applyFont="1" applyAlignment="1" applyProtection="1">
      <alignment vertical="center"/>
      <protection locked="0"/>
    </xf>
    <xf numFmtId="0" fontId="25" fillId="0" borderId="0" xfId="0" applyFont="1" applyAlignment="1" applyProtection="1">
      <alignment horizontal="right" vertical="center"/>
      <protection locked="0"/>
    </xf>
    <xf numFmtId="0" fontId="25" fillId="0" borderId="32" xfId="2" applyFont="1" applyBorder="1" applyAlignment="1" applyProtection="1">
      <alignment horizontal="center" vertical="center"/>
      <protection locked="0"/>
    </xf>
    <xf numFmtId="0" fontId="0" fillId="3" borderId="36"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0" borderId="36" xfId="0" applyBorder="1" applyAlignment="1">
      <alignment vertical="center"/>
    </xf>
    <xf numFmtId="38" fontId="0" fillId="0" borderId="36" xfId="1" applyFont="1" applyBorder="1" applyAlignment="1">
      <alignment vertical="center"/>
    </xf>
    <xf numFmtId="38" fontId="0" fillId="0" borderId="36" xfId="0" applyNumberFormat="1" applyBorder="1" applyAlignment="1">
      <alignment vertical="center"/>
    </xf>
    <xf numFmtId="178" fontId="27" fillId="0" borderId="59" xfId="0" applyNumberFormat="1" applyFont="1" applyBorder="1" applyAlignment="1">
      <alignment vertical="center"/>
    </xf>
    <xf numFmtId="0" fontId="0" fillId="0" borderId="0" xfId="0" applyAlignment="1">
      <alignment horizontal="right" vertical="center"/>
    </xf>
    <xf numFmtId="38" fontId="0" fillId="0" borderId="0" xfId="1" applyFont="1" applyBorder="1" applyAlignment="1">
      <alignment vertical="center"/>
    </xf>
    <xf numFmtId="0" fontId="0" fillId="0" borderId="0" xfId="0" applyBorder="1" applyAlignment="1">
      <alignment vertical="center"/>
    </xf>
    <xf numFmtId="38" fontId="27" fillId="0" borderId="59" xfId="1" applyFont="1" applyBorder="1" applyAlignment="1">
      <alignment horizontal="right" vertical="center"/>
    </xf>
    <xf numFmtId="0" fontId="28" fillId="0" borderId="0" xfId="0" applyFont="1" applyAlignment="1" applyProtection="1">
      <alignment vertical="center"/>
      <protection locked="0"/>
    </xf>
    <xf numFmtId="179" fontId="19" fillId="0" borderId="0" xfId="0" applyNumberFormat="1" applyFont="1">
      <alignment vertical="center"/>
    </xf>
    <xf numFmtId="180" fontId="19" fillId="0" borderId="0" xfId="0" applyNumberFormat="1" applyFont="1">
      <alignment vertical="center"/>
    </xf>
    <xf numFmtId="179" fontId="20" fillId="0" borderId="0" xfId="0" applyNumberFormat="1" applyFont="1">
      <alignment vertical="center"/>
    </xf>
    <xf numFmtId="180" fontId="20" fillId="0" borderId="0" xfId="0" applyNumberFormat="1" applyFont="1">
      <alignment vertical="center"/>
    </xf>
    <xf numFmtId="181" fontId="29" fillId="3" borderId="59" xfId="3" applyNumberFormat="1" applyFont="1" applyFill="1" applyBorder="1" applyAlignment="1">
      <alignment horizontal="center" vertical="center" wrapText="1"/>
    </xf>
    <xf numFmtId="181" fontId="29" fillId="3" borderId="59" xfId="3" applyNumberFormat="1" applyFont="1" applyFill="1" applyBorder="1" applyAlignment="1">
      <alignment horizontal="center" vertical="center" wrapText="1"/>
    </xf>
    <xf numFmtId="181" fontId="30" fillId="3" borderId="59" xfId="3" applyNumberFormat="1" applyFont="1" applyFill="1" applyBorder="1" applyAlignment="1">
      <alignment horizontal="center" vertical="center" wrapText="1" shrinkToFit="1"/>
    </xf>
    <xf numFmtId="0" fontId="29" fillId="0" borderId="0" xfId="3" applyNumberFormat="1" applyFont="1" applyAlignment="1">
      <alignment horizontal="center" vertical="center"/>
    </xf>
    <xf numFmtId="49" fontId="29" fillId="0" borderId="0" xfId="3" applyNumberFormat="1" applyFont="1" applyAlignment="1">
      <alignment horizontal="center" vertical="center"/>
    </xf>
    <xf numFmtId="0" fontId="29" fillId="0" borderId="0" xfId="3" applyFont="1">
      <alignment vertical="center"/>
    </xf>
    <xf numFmtId="181" fontId="29" fillId="3" borderId="36" xfId="3" applyNumberFormat="1" applyFont="1" applyFill="1" applyBorder="1" applyAlignment="1">
      <alignment horizontal="center" vertical="center"/>
    </xf>
    <xf numFmtId="181" fontId="29" fillId="3" borderId="36" xfId="3" applyNumberFormat="1" applyFont="1" applyFill="1" applyBorder="1" applyAlignment="1">
      <alignment vertical="center"/>
    </xf>
    <xf numFmtId="0" fontId="30" fillId="0" borderId="36" xfId="3" applyFont="1" applyBorder="1" applyAlignment="1">
      <alignment horizontal="center" vertical="center"/>
    </xf>
    <xf numFmtId="179" fontId="30" fillId="0" borderId="36" xfId="3" applyNumberFormat="1" applyFont="1" applyBorder="1" applyAlignment="1">
      <alignment horizontal="right" vertical="center"/>
    </xf>
    <xf numFmtId="180" fontId="30" fillId="0" borderId="36" xfId="3" applyNumberFormat="1" applyFont="1" applyBorder="1" applyAlignment="1">
      <alignment horizontal="right" vertical="center"/>
    </xf>
    <xf numFmtId="182" fontId="30" fillId="0" borderId="36" xfId="3" applyNumberFormat="1" applyFont="1" applyBorder="1" applyAlignment="1">
      <alignment horizontal="center" vertical="center"/>
    </xf>
    <xf numFmtId="181" fontId="30" fillId="0" borderId="36" xfId="1" applyNumberFormat="1" applyFont="1" applyBorder="1">
      <alignment vertical="center"/>
    </xf>
    <xf numFmtId="0" fontId="31" fillId="0" borderId="0" xfId="3" applyNumberFormat="1" applyFont="1" applyAlignment="1">
      <alignment horizontal="center" vertical="center"/>
    </xf>
    <xf numFmtId="49" fontId="31" fillId="0" borderId="0" xfId="3" applyNumberFormat="1" applyFont="1" applyAlignment="1">
      <alignment horizontal="center" vertical="center"/>
    </xf>
    <xf numFmtId="0" fontId="31" fillId="0" borderId="0" xfId="3" applyFont="1">
      <alignment vertical="center"/>
    </xf>
    <xf numFmtId="0" fontId="30" fillId="0" borderId="60" xfId="3" applyFont="1" applyBorder="1" applyAlignment="1">
      <alignment horizontal="center" vertical="center"/>
    </xf>
    <xf numFmtId="179" fontId="30" fillId="0" borderId="60" xfId="3" applyNumberFormat="1" applyFont="1" applyBorder="1" applyAlignment="1">
      <alignment horizontal="right" vertical="center"/>
    </xf>
    <xf numFmtId="180" fontId="30" fillId="0" borderId="60" xfId="3" applyNumberFormat="1" applyFont="1" applyBorder="1" applyAlignment="1">
      <alignment horizontal="right" vertical="center"/>
    </xf>
    <xf numFmtId="182" fontId="30" fillId="0" borderId="60" xfId="3" applyNumberFormat="1" applyFont="1" applyBorder="1" applyAlignment="1">
      <alignment horizontal="center" vertical="center"/>
    </xf>
    <xf numFmtId="181" fontId="30" fillId="0" borderId="73" xfId="1" applyNumberFormat="1" applyFont="1" applyBorder="1">
      <alignment vertical="center"/>
    </xf>
    <xf numFmtId="181" fontId="30" fillId="0" borderId="60" xfId="1" applyNumberFormat="1" applyFont="1" applyBorder="1">
      <alignment vertical="center"/>
    </xf>
    <xf numFmtId="181" fontId="30" fillId="0" borderId="74" xfId="1" applyNumberFormat="1" applyFont="1" applyBorder="1">
      <alignment vertical="center"/>
    </xf>
    <xf numFmtId="181" fontId="30" fillId="0" borderId="48" xfId="1" applyNumberFormat="1" applyFont="1" applyBorder="1">
      <alignment vertical="center"/>
    </xf>
    <xf numFmtId="0" fontId="31" fillId="0" borderId="0" xfId="3" applyFont="1" applyAlignment="1">
      <alignment horizontal="right" vertical="center"/>
    </xf>
    <xf numFmtId="40" fontId="32" fillId="0" borderId="0" xfId="4" applyNumberFormat="1" applyFont="1">
      <alignment vertical="center"/>
    </xf>
    <xf numFmtId="40" fontId="32" fillId="0" borderId="74" xfId="4" applyNumberFormat="1" applyFont="1" applyBorder="1">
      <alignment vertical="center"/>
    </xf>
    <xf numFmtId="179" fontId="31" fillId="0" borderId="0" xfId="3" applyNumberFormat="1" applyFont="1" applyAlignment="1">
      <alignment horizontal="right" vertical="center"/>
    </xf>
    <xf numFmtId="180" fontId="31" fillId="0" borderId="0" xfId="3" applyNumberFormat="1" applyFont="1" applyAlignment="1">
      <alignment horizontal="right" vertical="center"/>
    </xf>
    <xf numFmtId="181" fontId="31" fillId="0" borderId="0" xfId="3" applyNumberFormat="1" applyFont="1">
      <alignment vertical="center"/>
    </xf>
    <xf numFmtId="179" fontId="31" fillId="0" borderId="0" xfId="3" applyNumberFormat="1" applyFont="1" applyAlignment="1">
      <alignment horizontal="left" vertical="center"/>
    </xf>
    <xf numFmtId="182" fontId="30" fillId="0" borderId="36" xfId="3" applyNumberFormat="1" applyFont="1" applyBorder="1" applyAlignment="1">
      <alignment horizontal="center" vertical="center" wrapText="1"/>
    </xf>
    <xf numFmtId="182" fontId="30" fillId="0" borderId="60" xfId="3" applyNumberFormat="1" applyFont="1" applyBorder="1" applyAlignment="1">
      <alignment horizontal="center" vertical="center" wrapText="1"/>
    </xf>
    <xf numFmtId="49" fontId="30" fillId="0" borderId="36" xfId="3" applyNumberFormat="1" applyFont="1" applyBorder="1" applyAlignment="1">
      <alignment horizontal="center" vertical="center" wrapText="1"/>
    </xf>
    <xf numFmtId="49" fontId="30" fillId="0" borderId="60" xfId="3" applyNumberFormat="1" applyFont="1" applyBorder="1" applyAlignment="1">
      <alignment horizontal="center" vertical="center" wrapText="1"/>
    </xf>
    <xf numFmtId="49" fontId="30" fillId="0" borderId="60" xfId="3" applyNumberFormat="1" applyFont="1" applyBorder="1" applyAlignment="1">
      <alignment horizontal="center" vertical="center"/>
    </xf>
    <xf numFmtId="181" fontId="30" fillId="0" borderId="36" xfId="1" applyNumberFormat="1" applyFont="1" applyFill="1" applyBorder="1">
      <alignment vertical="center"/>
    </xf>
    <xf numFmtId="181" fontId="30" fillId="0" borderId="73" xfId="1" applyNumberFormat="1" applyFont="1" applyFill="1" applyBorder="1">
      <alignment vertical="center"/>
    </xf>
    <xf numFmtId="181" fontId="29" fillId="4" borderId="72" xfId="3" applyNumberFormat="1" applyFont="1" applyFill="1" applyBorder="1" applyAlignment="1">
      <alignment horizontal="center" vertical="center"/>
    </xf>
    <xf numFmtId="181" fontId="29" fillId="4" borderId="36" xfId="3" applyNumberFormat="1" applyFont="1" applyFill="1" applyBorder="1" applyAlignment="1">
      <alignment horizontal="center" vertical="center"/>
    </xf>
    <xf numFmtId="181" fontId="29" fillId="4" borderId="59" xfId="3" applyNumberFormat="1" applyFont="1" applyFill="1" applyBorder="1" applyAlignment="1">
      <alignment horizontal="center" vertical="center"/>
    </xf>
    <xf numFmtId="181" fontId="30" fillId="4" borderId="36" xfId="1" applyNumberFormat="1" applyFont="1" applyFill="1" applyBorder="1">
      <alignment vertical="center"/>
    </xf>
    <xf numFmtId="0" fontId="33" fillId="0" borderId="0" xfId="5" applyFont="1" applyAlignment="1">
      <alignment horizontal="left" vertical="center"/>
    </xf>
    <xf numFmtId="0" fontId="36" fillId="0" borderId="0" xfId="5" applyFont="1" applyAlignment="1">
      <alignment horizontal="right" vertical="center"/>
    </xf>
    <xf numFmtId="0" fontId="37" fillId="0" borderId="0" xfId="5" applyFont="1" applyAlignment="1">
      <alignment horizontal="right" vertical="center"/>
    </xf>
    <xf numFmtId="0" fontId="37" fillId="0" borderId="0" xfId="5" applyFont="1" applyAlignment="1">
      <alignment horizontal="centerContinuous" vertical="center"/>
    </xf>
    <xf numFmtId="181" fontId="37" fillId="0" borderId="0" xfId="5" applyNumberFormat="1" applyFont="1" applyAlignment="1">
      <alignment horizontal="centerContinuous" vertical="center"/>
    </xf>
    <xf numFmtId="40" fontId="38" fillId="0" borderId="0" xfId="6" applyNumberFormat="1" applyFont="1" applyAlignment="1">
      <alignment horizontal="centerContinuous" vertical="center"/>
    </xf>
    <xf numFmtId="0" fontId="37" fillId="0" borderId="0" xfId="5" applyNumberFormat="1" applyFont="1" applyAlignment="1">
      <alignment horizontal="centerContinuous" vertical="center"/>
    </xf>
    <xf numFmtId="49" fontId="37" fillId="0" borderId="0" xfId="5" applyNumberFormat="1" applyFont="1" applyAlignment="1">
      <alignment horizontal="centerContinuous" vertical="center"/>
    </xf>
    <xf numFmtId="0" fontId="37" fillId="0" borderId="0" xfId="5" applyFont="1">
      <alignment vertical="center"/>
    </xf>
    <xf numFmtId="0" fontId="25" fillId="0" borderId="0" xfId="2" applyNumberFormat="1" applyFont="1" applyBorder="1" applyAlignment="1">
      <alignment horizontal="right" vertical="center"/>
    </xf>
    <xf numFmtId="38" fontId="25" fillId="0" borderId="0" xfId="0" applyNumberFormat="1" applyFont="1" applyBorder="1" applyAlignment="1">
      <alignment horizontal="right" vertical="center"/>
    </xf>
    <xf numFmtId="38" fontId="25" fillId="0" borderId="0" xfId="0" applyNumberFormat="1" applyFont="1" applyBorder="1" applyAlignment="1">
      <alignment horizontal="left" vertical="center"/>
    </xf>
    <xf numFmtId="181" fontId="25" fillId="0" borderId="0" xfId="0" applyNumberFormat="1" applyFont="1" applyBorder="1" applyAlignment="1">
      <alignment horizontal="left" vertical="center"/>
    </xf>
    <xf numFmtId="40" fontId="38" fillId="0" borderId="0" xfId="6" applyNumberFormat="1" applyFont="1">
      <alignment vertical="center"/>
    </xf>
    <xf numFmtId="0" fontId="39" fillId="0" borderId="0" xfId="5" applyNumberFormat="1" applyFont="1" applyAlignment="1">
      <alignment horizontal="center" vertical="center"/>
    </xf>
    <xf numFmtId="49" fontId="39" fillId="0" borderId="0" xfId="5" applyNumberFormat="1" applyFont="1" applyAlignment="1">
      <alignment horizontal="center" vertical="center"/>
    </xf>
    <xf numFmtId="0" fontId="25" fillId="0" borderId="36" xfId="2" applyNumberFormat="1" applyFont="1" applyBorder="1" applyAlignment="1">
      <alignment horizontal="left" vertical="center"/>
    </xf>
    <xf numFmtId="0" fontId="25" fillId="0" borderId="36" xfId="2" applyNumberFormat="1" applyFont="1" applyBorder="1" applyAlignment="1">
      <alignment horizontal="right" vertical="center"/>
    </xf>
    <xf numFmtId="0" fontId="25" fillId="0" borderId="0" xfId="2" applyNumberFormat="1" applyFont="1" applyBorder="1" applyAlignment="1">
      <alignment horizontal="left" vertical="center"/>
    </xf>
    <xf numFmtId="0" fontId="40" fillId="3" borderId="36" xfId="5" applyFont="1" applyFill="1" applyBorder="1" applyAlignment="1">
      <alignment horizontal="center" vertical="center" wrapText="1"/>
    </xf>
    <xf numFmtId="0" fontId="40" fillId="3" borderId="36" xfId="5" applyFont="1" applyFill="1" applyBorder="1" applyAlignment="1">
      <alignment horizontal="center" vertical="center"/>
    </xf>
    <xf numFmtId="181" fontId="40" fillId="3" borderId="36" xfId="5" applyNumberFormat="1" applyFont="1" applyFill="1" applyBorder="1" applyAlignment="1">
      <alignment horizontal="center" vertical="center"/>
    </xf>
    <xf numFmtId="0" fontId="40" fillId="0" borderId="0" xfId="5" applyFont="1" applyAlignment="1">
      <alignment horizontal="right" vertical="center"/>
    </xf>
    <xf numFmtId="40" fontId="41" fillId="0" borderId="0" xfId="6" applyNumberFormat="1" applyFont="1">
      <alignment vertical="center"/>
    </xf>
    <xf numFmtId="0" fontId="40" fillId="0" borderId="0" xfId="5" applyNumberFormat="1" applyFont="1" applyAlignment="1">
      <alignment horizontal="center" vertical="center"/>
    </xf>
    <xf numFmtId="49" fontId="40" fillId="0" borderId="0" xfId="5" applyNumberFormat="1" applyFont="1" applyAlignment="1">
      <alignment horizontal="center" vertical="center"/>
    </xf>
    <xf numFmtId="0" fontId="40" fillId="0" borderId="0" xfId="5" applyFont="1">
      <alignment vertical="center"/>
    </xf>
    <xf numFmtId="0" fontId="39" fillId="0" borderId="36" xfId="5" applyFont="1" applyBorder="1" applyAlignment="1">
      <alignment horizontal="center" vertical="center"/>
    </xf>
    <xf numFmtId="183" fontId="39" fillId="0" borderId="36" xfId="5" applyNumberFormat="1" applyFont="1" applyBorder="1" applyAlignment="1">
      <alignment horizontal="right" vertical="center"/>
    </xf>
    <xf numFmtId="0" fontId="37" fillId="0" borderId="0" xfId="5" applyNumberFormat="1" applyFont="1" applyAlignment="1">
      <alignment horizontal="center" vertical="center"/>
    </xf>
    <xf numFmtId="49" fontId="37" fillId="0" borderId="0" xfId="5" applyNumberFormat="1" applyFont="1" applyAlignment="1">
      <alignment horizontal="center" vertical="center"/>
    </xf>
    <xf numFmtId="0" fontId="39" fillId="0" borderId="73" xfId="5" applyFont="1" applyBorder="1" applyAlignment="1">
      <alignment horizontal="center" vertical="center"/>
    </xf>
    <xf numFmtId="183" fontId="39" fillId="0" borderId="73" xfId="5" applyNumberFormat="1" applyFont="1" applyBorder="1" applyAlignment="1">
      <alignment horizontal="right" vertical="center"/>
    </xf>
    <xf numFmtId="0" fontId="39" fillId="0" borderId="77" xfId="5" applyFont="1" applyFill="1" applyBorder="1" applyAlignment="1">
      <alignment horizontal="center" vertical="center"/>
    </xf>
    <xf numFmtId="5" fontId="39" fillId="0" borderId="74" xfId="5" applyNumberFormat="1" applyFont="1" applyFill="1" applyBorder="1" applyAlignment="1">
      <alignment horizontal="right" vertical="center"/>
    </xf>
    <xf numFmtId="181" fontId="39" fillId="0" borderId="74" xfId="1" applyNumberFormat="1" applyFont="1" applyBorder="1">
      <alignment vertical="center"/>
    </xf>
    <xf numFmtId="181" fontId="37" fillId="0" borderId="0" xfId="5" applyNumberFormat="1" applyFont="1">
      <alignment vertical="center"/>
    </xf>
    <xf numFmtId="181" fontId="37" fillId="0" borderId="36" xfId="1" applyNumberFormat="1" applyFont="1" applyBorder="1" applyAlignment="1">
      <alignment vertical="center" wrapText="1"/>
    </xf>
    <xf numFmtId="181" fontId="37" fillId="0" borderId="36" xfId="1" applyNumberFormat="1" applyFont="1" applyBorder="1">
      <alignment vertical="center"/>
    </xf>
    <xf numFmtId="184" fontId="37" fillId="0" borderId="0" xfId="5" applyNumberFormat="1" applyFont="1" applyAlignment="1">
      <alignment horizontal="center" vertical="center"/>
    </xf>
    <xf numFmtId="0" fontId="4" fillId="3" borderId="69" xfId="0" applyFont="1" applyFill="1" applyBorder="1" applyAlignment="1">
      <alignment horizontal="left" vertical="center"/>
    </xf>
    <xf numFmtId="0" fontId="4" fillId="3" borderId="52" xfId="0" applyFont="1" applyFill="1" applyBorder="1" applyAlignment="1">
      <alignment horizontal="left" vertical="center"/>
    </xf>
    <xf numFmtId="0" fontId="43" fillId="3" borderId="69" xfId="0" applyFont="1" applyFill="1" applyBorder="1" applyAlignment="1">
      <alignment horizontal="left" vertical="center"/>
    </xf>
    <xf numFmtId="0" fontId="6" fillId="0" borderId="1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7" fillId="0" borderId="14" xfId="0" applyFont="1" applyFill="1" applyBorder="1" applyAlignment="1">
      <alignment horizontal="left" vertical="center" wrapText="1"/>
    </xf>
    <xf numFmtId="176" fontId="6" fillId="0" borderId="10"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1" fillId="0" borderId="12" xfId="0" applyFont="1" applyFill="1" applyBorder="1" applyAlignment="1">
      <alignment horizontal="left" vertical="center" wrapText="1"/>
    </xf>
    <xf numFmtId="176" fontId="11" fillId="0" borderId="11" xfId="0" applyNumberFormat="1" applyFont="1" applyFill="1" applyBorder="1" applyAlignment="1">
      <alignment horizontal="right" vertical="center" wrapText="1"/>
    </xf>
    <xf numFmtId="176" fontId="11" fillId="0" borderId="7" xfId="0" applyNumberFormat="1" applyFont="1" applyFill="1" applyBorder="1" applyAlignment="1">
      <alignment horizontal="right" vertical="center" wrapText="1"/>
    </xf>
    <xf numFmtId="0" fontId="11" fillId="0" borderId="1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176" fontId="11" fillId="0" borderId="8" xfId="0" applyNumberFormat="1" applyFont="1" applyFill="1" applyBorder="1" applyAlignment="1">
      <alignment horizontal="right" vertical="center" wrapText="1"/>
    </xf>
    <xf numFmtId="176" fontId="11" fillId="0" borderId="6" xfId="0" applyNumberFormat="1" applyFont="1" applyFill="1" applyBorder="1" applyAlignment="1">
      <alignment horizontal="right"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38" fontId="11" fillId="0" borderId="48" xfId="1" applyFont="1" applyFill="1" applyBorder="1" applyAlignment="1">
      <alignment horizontal="right" vertical="center" shrinkToFit="1"/>
    </xf>
    <xf numFmtId="38" fontId="11" fillId="0" borderId="48" xfId="0" applyNumberFormat="1" applyFont="1" applyFill="1" applyBorder="1" applyAlignment="1">
      <alignment horizontal="right" vertical="center" shrinkToFit="1"/>
    </xf>
    <xf numFmtId="38" fontId="11" fillId="0" borderId="49" xfId="0" applyNumberFormat="1" applyFont="1" applyFill="1" applyBorder="1" applyAlignment="1">
      <alignment horizontal="right" vertical="center" shrinkToFit="1"/>
    </xf>
    <xf numFmtId="0" fontId="14" fillId="2" borderId="42"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14" fillId="2" borderId="44" xfId="0" applyFont="1" applyFill="1" applyBorder="1" applyAlignment="1">
      <alignment horizontal="center" vertical="center" shrinkToFit="1"/>
    </xf>
    <xf numFmtId="176" fontId="15" fillId="2" borderId="42" xfId="0" applyNumberFormat="1" applyFont="1" applyFill="1" applyBorder="1" applyAlignment="1">
      <alignment horizontal="right" vertical="center" shrinkToFit="1"/>
    </xf>
    <xf numFmtId="176" fontId="15" fillId="2" borderId="43" xfId="0" applyNumberFormat="1" applyFont="1" applyFill="1" applyBorder="1" applyAlignment="1">
      <alignment horizontal="right" vertical="center" shrinkToFit="1"/>
    </xf>
    <xf numFmtId="176" fontId="15" fillId="2" borderId="44" xfId="0" applyNumberFormat="1" applyFont="1" applyFill="1" applyBorder="1" applyAlignment="1">
      <alignment horizontal="right" vertical="center" shrinkToFi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distributed" vertical="center" indent="1"/>
    </xf>
    <xf numFmtId="0" fontId="7" fillId="0" borderId="17" xfId="0" applyFont="1" applyFill="1" applyBorder="1" applyAlignment="1">
      <alignment horizontal="distributed" vertical="center" inden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1" xfId="0" applyFont="1" applyFill="1" applyBorder="1" applyAlignment="1">
      <alignment horizontal="center" vertical="center"/>
    </xf>
    <xf numFmtId="176" fontId="11" fillId="0" borderId="47" xfId="0" applyNumberFormat="1" applyFont="1" applyFill="1" applyBorder="1" applyAlignment="1">
      <alignment horizontal="right" vertical="center" shrinkToFit="1"/>
    </xf>
    <xf numFmtId="176" fontId="11" fillId="0" borderId="48" xfId="0" applyNumberFormat="1" applyFont="1" applyFill="1" applyBorder="1" applyAlignment="1">
      <alignment horizontal="right" vertical="center" shrinkToFit="1"/>
    </xf>
    <xf numFmtId="38" fontId="7" fillId="0" borderId="31" xfId="1" applyFont="1" applyFill="1" applyBorder="1" applyAlignment="1">
      <alignment horizontal="right" vertical="center" shrinkToFit="1"/>
    </xf>
    <xf numFmtId="38" fontId="7" fillId="0" borderId="34" xfId="1" applyFont="1" applyFill="1" applyBorder="1" applyAlignment="1">
      <alignment horizontal="right" vertical="center" shrinkToFit="1"/>
    </xf>
    <xf numFmtId="38" fontId="7" fillId="0" borderId="35" xfId="1" applyFont="1" applyFill="1" applyBorder="1" applyAlignment="1">
      <alignment horizontal="right" vertical="center" shrinkToFit="1"/>
    </xf>
    <xf numFmtId="38" fontId="7" fillId="0" borderId="33" xfId="1" applyFont="1" applyFill="1" applyBorder="1" applyAlignment="1">
      <alignment horizontal="right" vertical="center" shrinkToFit="1"/>
    </xf>
    <xf numFmtId="176" fontId="11" fillId="0" borderId="28" xfId="0" applyNumberFormat="1" applyFont="1" applyFill="1" applyBorder="1" applyAlignment="1">
      <alignment horizontal="right" vertical="center" shrinkToFit="1"/>
    </xf>
    <xf numFmtId="176" fontId="11" fillId="0" borderId="29" xfId="0" applyNumberFormat="1" applyFont="1" applyFill="1" applyBorder="1" applyAlignment="1">
      <alignment horizontal="right" vertical="center" shrinkToFit="1"/>
    </xf>
    <xf numFmtId="38" fontId="11" fillId="0" borderId="29" xfId="1" applyFont="1" applyFill="1" applyBorder="1" applyAlignment="1">
      <alignment horizontal="right" vertical="center" shrinkToFit="1"/>
    </xf>
    <xf numFmtId="38" fontId="11" fillId="0" borderId="29" xfId="0" applyNumberFormat="1" applyFont="1" applyFill="1" applyBorder="1" applyAlignment="1">
      <alignment horizontal="right" vertical="center" shrinkToFit="1"/>
    </xf>
    <xf numFmtId="0" fontId="11" fillId="0" borderId="30" xfId="0" applyFont="1" applyFill="1" applyBorder="1" applyAlignment="1">
      <alignment horizontal="right" vertical="center" shrinkToFit="1"/>
    </xf>
    <xf numFmtId="38" fontId="11" fillId="0" borderId="26" xfId="1" applyFont="1" applyFill="1" applyBorder="1" applyAlignment="1">
      <alignment horizontal="right" vertical="center" shrinkToFit="1"/>
    </xf>
    <xf numFmtId="38" fontId="11" fillId="0" borderId="27" xfId="1" applyFont="1" applyFill="1" applyBorder="1" applyAlignment="1">
      <alignment horizontal="right" vertical="center" shrinkToFit="1"/>
    </xf>
    <xf numFmtId="38" fontId="11" fillId="0" borderId="25" xfId="1" applyFont="1" applyFill="1" applyBorder="1" applyAlignment="1">
      <alignment horizontal="right" vertical="center" shrinkToFit="1"/>
    </xf>
    <xf numFmtId="38" fontId="11" fillId="0" borderId="6" xfId="1" applyFont="1" applyFill="1" applyBorder="1" applyAlignment="1">
      <alignment horizontal="right" vertical="center" shrinkToFit="1"/>
    </xf>
    <xf numFmtId="38" fontId="11" fillId="0" borderId="8" xfId="1" applyFont="1" applyFill="1" applyBorder="1" applyAlignment="1">
      <alignment horizontal="right" vertical="center" shrinkToFit="1"/>
    </xf>
    <xf numFmtId="38" fontId="11" fillId="0" borderId="24" xfId="1" applyFont="1" applyFill="1" applyBorder="1" applyAlignment="1">
      <alignment horizontal="right" vertical="center" shrinkToFit="1"/>
    </xf>
    <xf numFmtId="38" fontId="11" fillId="0" borderId="32" xfId="1" applyFont="1" applyFill="1" applyBorder="1" applyAlignment="1">
      <alignment horizontal="right" vertical="center"/>
    </xf>
    <xf numFmtId="38" fontId="11" fillId="0" borderId="34" xfId="1" applyFont="1" applyFill="1" applyBorder="1" applyAlignment="1">
      <alignment horizontal="right" vertical="center"/>
    </xf>
    <xf numFmtId="6" fontId="11" fillId="0" borderId="0" xfId="1" applyNumberFormat="1" applyFont="1" applyFill="1" applyBorder="1" applyAlignment="1">
      <alignment horizontal="right" vertical="center"/>
    </xf>
    <xf numFmtId="38" fontId="11" fillId="0" borderId="0" xfId="1" applyFont="1" applyFill="1" applyBorder="1" applyAlignment="1">
      <alignment horizontal="right" vertical="center"/>
    </xf>
    <xf numFmtId="177" fontId="13" fillId="0" borderId="0" xfId="1" applyNumberFormat="1" applyFont="1" applyFill="1" applyBorder="1" applyAlignment="1">
      <alignment horizontal="right" vertical="center"/>
    </xf>
    <xf numFmtId="0" fontId="11" fillId="0" borderId="0" xfId="0" applyFont="1" applyFill="1" applyBorder="1" applyAlignment="1">
      <alignment horizontal="center" vertical="center"/>
    </xf>
    <xf numFmtId="38" fontId="11" fillId="0" borderId="11" xfId="1" applyFont="1" applyFill="1" applyBorder="1" applyAlignment="1">
      <alignment horizontal="right" vertical="center" shrinkToFit="1"/>
    </xf>
    <xf numFmtId="38" fontId="11" fillId="0" borderId="22" xfId="1" applyFont="1" applyFill="1" applyBorder="1" applyAlignment="1">
      <alignment horizontal="right" vertical="center" shrinkToFit="1"/>
    </xf>
    <xf numFmtId="38" fontId="11" fillId="0" borderId="23" xfId="1" applyFont="1" applyFill="1" applyBorder="1" applyAlignment="1">
      <alignment horizontal="right" vertical="center" shrinkToFit="1"/>
    </xf>
    <xf numFmtId="38" fontId="11" fillId="0" borderId="7" xfId="1" applyFont="1" applyFill="1" applyBorder="1" applyAlignment="1">
      <alignment horizontal="right" vertical="center" shrinkToFit="1"/>
    </xf>
    <xf numFmtId="176" fontId="10" fillId="0" borderId="9" xfId="0" applyNumberFormat="1" applyFont="1" applyFill="1" applyBorder="1" applyAlignment="1">
      <alignment horizontal="right" vertical="center"/>
    </xf>
    <xf numFmtId="176" fontId="10" fillId="0" borderId="2" xfId="0" applyNumberFormat="1" applyFont="1" applyFill="1" applyBorder="1" applyAlignment="1">
      <alignment horizontal="right" vertical="center"/>
    </xf>
    <xf numFmtId="176" fontId="11" fillId="0" borderId="2" xfId="0" applyNumberFormat="1" applyFont="1" applyFill="1" applyBorder="1" applyAlignment="1">
      <alignment horizontal="right" vertical="center"/>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5" xfId="0" applyFont="1" applyFill="1" applyBorder="1" applyAlignment="1">
      <alignment horizontal="distributed" vertical="center" indent="7"/>
    </xf>
    <xf numFmtId="0" fontId="6" fillId="0" borderId="16" xfId="0" applyFont="1" applyFill="1" applyBorder="1" applyAlignment="1">
      <alignment horizontal="distributed" vertical="center" indent="7"/>
    </xf>
    <xf numFmtId="0" fontId="6" fillId="0" borderId="17" xfId="0" applyFont="1" applyFill="1" applyBorder="1" applyAlignment="1">
      <alignment horizontal="distributed" vertical="center" indent="7"/>
    </xf>
    <xf numFmtId="0" fontId="6" fillId="0" borderId="1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distributed" vertical="center" indent="1"/>
    </xf>
    <xf numFmtId="0" fontId="7" fillId="0" borderId="21" xfId="0" applyFont="1" applyFill="1" applyBorder="1" applyAlignment="1">
      <alignment horizontal="distributed" vertical="center" indent="1"/>
    </xf>
    <xf numFmtId="0" fontId="6" fillId="0" borderId="0" xfId="0" applyFont="1" applyFill="1" applyAlignment="1">
      <alignment horizontal="justify" vertical="center"/>
    </xf>
    <xf numFmtId="0" fontId="6" fillId="0" borderId="0" xfId="0" applyFont="1" applyFill="1" applyAlignment="1">
      <alignment horizontal="center" vertical="center" wrapText="1"/>
    </xf>
    <xf numFmtId="0" fontId="6" fillId="0" borderId="0" xfId="0" applyFont="1" applyAlignment="1">
      <alignment horizontal="center" vertical="center"/>
    </xf>
    <xf numFmtId="0" fontId="6" fillId="0" borderId="4" xfId="0" applyFont="1" applyFill="1" applyBorder="1" applyAlignment="1">
      <alignment horizontal="justify"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6" fillId="0" borderId="8"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6" fillId="0" borderId="7" xfId="0" applyFont="1" applyFill="1" applyBorder="1" applyAlignment="1">
      <alignment horizontal="left" vertical="center"/>
    </xf>
    <xf numFmtId="0" fontId="7" fillId="0" borderId="0" xfId="0" applyFont="1" applyFill="1" applyBorder="1" applyAlignment="1">
      <alignment vertical="top"/>
    </xf>
    <xf numFmtId="0" fontId="7" fillId="0" borderId="6" xfId="0" applyFont="1" applyFill="1" applyBorder="1" applyAlignment="1">
      <alignment vertical="top"/>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6" xfId="0" applyFont="1" applyFill="1" applyBorder="1" applyAlignment="1">
      <alignment vertical="center"/>
    </xf>
    <xf numFmtId="0" fontId="6" fillId="0" borderId="0" xfId="0" applyFont="1" applyFill="1" applyBorder="1" applyAlignment="1">
      <alignment horizontal="left" vertical="center"/>
    </xf>
    <xf numFmtId="0" fontId="1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13" fillId="0" borderId="0" xfId="1" applyNumberFormat="1" applyFont="1" applyFill="1" applyBorder="1" applyAlignment="1">
      <alignment horizontal="right" vertical="center" shrinkToFit="1"/>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6" fontId="11" fillId="0" borderId="0" xfId="1" applyNumberFormat="1" applyFont="1" applyFill="1" applyBorder="1" applyAlignment="1">
      <alignment horizontal="right" vertical="center" shrinkToFit="1"/>
    </xf>
    <xf numFmtId="38" fontId="11" fillId="0" borderId="0" xfId="1" applyFont="1" applyFill="1" applyBorder="1" applyAlignment="1">
      <alignment horizontal="right" vertical="center" shrinkToFit="1"/>
    </xf>
    <xf numFmtId="38" fontId="11" fillId="0" borderId="32" xfId="1" applyFont="1" applyFill="1" applyBorder="1" applyAlignment="1">
      <alignment horizontal="right" vertical="center" shrinkToFit="1"/>
    </xf>
    <xf numFmtId="38" fontId="11" fillId="0" borderId="34" xfId="1" applyFont="1" applyFill="1" applyBorder="1" applyAlignment="1">
      <alignment horizontal="right" vertical="center" shrinkToFit="1"/>
    </xf>
    <xf numFmtId="0" fontId="6" fillId="0" borderId="50" xfId="0" applyFont="1" applyFill="1" applyBorder="1" applyAlignment="1">
      <alignment horizontal="distributed" vertical="center" indent="4"/>
    </xf>
    <xf numFmtId="0" fontId="6" fillId="0" borderId="51" xfId="0" applyFont="1" applyFill="1" applyBorder="1" applyAlignment="1">
      <alignment horizontal="distributed" vertical="center" indent="4"/>
    </xf>
    <xf numFmtId="0" fontId="7" fillId="0" borderId="51" xfId="0" applyFont="1" applyFill="1" applyBorder="1" applyAlignment="1">
      <alignment horizontal="distributed" vertical="center" indent="4"/>
    </xf>
    <xf numFmtId="176" fontId="11" fillId="0" borderId="42" xfId="0" applyNumberFormat="1" applyFont="1" applyFill="1" applyBorder="1" applyAlignment="1">
      <alignment horizontal="right" vertical="center" shrinkToFit="1"/>
    </xf>
    <xf numFmtId="176" fontId="11" fillId="0" borderId="43" xfId="0" applyNumberFormat="1" applyFont="1" applyFill="1" applyBorder="1" applyAlignment="1">
      <alignment horizontal="right" vertical="center" shrinkToFit="1"/>
    </xf>
    <xf numFmtId="38" fontId="11" fillId="0" borderId="43" xfId="1" applyFont="1" applyFill="1" applyBorder="1" applyAlignment="1">
      <alignment horizontal="right" vertical="center" shrinkToFit="1"/>
    </xf>
    <xf numFmtId="38" fontId="11" fillId="0" borderId="43" xfId="0" applyNumberFormat="1" applyFont="1" applyFill="1" applyBorder="1" applyAlignment="1">
      <alignment horizontal="right" vertical="center" shrinkToFit="1"/>
    </xf>
    <xf numFmtId="0" fontId="11" fillId="0" borderId="44" xfId="0" applyFont="1" applyFill="1" applyBorder="1" applyAlignment="1">
      <alignment horizontal="right" vertical="center" shrinkToFit="1"/>
    </xf>
    <xf numFmtId="0" fontId="6" fillId="0" borderId="52" xfId="0" applyFont="1" applyFill="1" applyBorder="1" applyAlignment="1">
      <alignment horizontal="center" vertical="center"/>
    </xf>
    <xf numFmtId="0" fontId="14" fillId="2" borderId="53" xfId="0" applyFont="1" applyFill="1" applyBorder="1" applyAlignment="1">
      <alignment horizontal="center" vertical="center" shrinkToFit="1"/>
    </xf>
    <xf numFmtId="0" fontId="0" fillId="3" borderId="63" xfId="0" applyFill="1" applyBorder="1" applyAlignment="1">
      <alignment horizontal="center" vertical="center"/>
    </xf>
    <xf numFmtId="0" fontId="0" fillId="3" borderId="18" xfId="0" applyFill="1" applyBorder="1" applyAlignment="1">
      <alignment horizontal="center" vertical="center"/>
    </xf>
    <xf numFmtId="0" fontId="0" fillId="0" borderId="0" xfId="0" applyAlignment="1">
      <alignment horizontal="left" vertical="center" wrapText="1"/>
    </xf>
    <xf numFmtId="0" fontId="21" fillId="0" borderId="0" xfId="2" applyFont="1" applyAlignment="1" applyProtection="1">
      <alignment horizontal="center" vertical="center"/>
      <protection locked="0"/>
    </xf>
    <xf numFmtId="0" fontId="24" fillId="0" borderId="0" xfId="2" applyFont="1" applyBorder="1" applyAlignment="1" applyProtection="1">
      <alignment horizontal="right" vertical="center"/>
      <protection locked="0"/>
    </xf>
    <xf numFmtId="0" fontId="25" fillId="0" borderId="32" xfId="2" applyFont="1" applyBorder="1" applyAlignment="1" applyProtection="1">
      <alignment horizontal="left" vertical="center"/>
      <protection locked="0"/>
    </xf>
    <xf numFmtId="0" fontId="24" fillId="0" borderId="32" xfId="0" applyFont="1" applyBorder="1" applyAlignment="1">
      <alignment vertical="center"/>
    </xf>
    <xf numFmtId="0" fontId="25" fillId="0" borderId="69" xfId="0" applyFont="1"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25" fillId="0" borderId="70" xfId="0" applyFont="1" applyBorder="1" applyAlignment="1" applyProtection="1">
      <alignment horizontal="left" vertical="center"/>
      <protection locked="0"/>
    </xf>
    <xf numFmtId="0" fontId="25" fillId="0" borderId="32" xfId="0" applyFont="1" applyBorder="1" applyAlignment="1" applyProtection="1">
      <alignment horizontal="center" vertical="center"/>
      <protection locked="0"/>
    </xf>
    <xf numFmtId="0" fontId="24" fillId="0" borderId="0" xfId="0" applyFont="1" applyAlignment="1">
      <alignment horizontal="right" vertical="center"/>
    </xf>
    <xf numFmtId="0" fontId="24" fillId="0" borderId="32" xfId="0" applyFont="1" applyBorder="1" applyAlignment="1" applyProtection="1">
      <alignment horizontal="left" vertical="center"/>
      <protection locked="0"/>
    </xf>
    <xf numFmtId="0" fontId="25" fillId="0" borderId="32" xfId="0" applyFont="1" applyBorder="1" applyAlignment="1" applyProtection="1">
      <alignment horizontal="left" vertical="center"/>
      <protection locked="0"/>
    </xf>
    <xf numFmtId="0" fontId="25" fillId="0" borderId="69" xfId="2" applyFont="1" applyBorder="1" applyAlignment="1" applyProtection="1">
      <alignment horizontal="right" vertical="center"/>
      <protection locked="0"/>
    </xf>
    <xf numFmtId="0" fontId="0" fillId="0" borderId="59" xfId="0" applyBorder="1" applyAlignment="1">
      <alignment horizontal="center" vertical="center"/>
    </xf>
    <xf numFmtId="0" fontId="0" fillId="0" borderId="52" xfId="0" applyBorder="1" applyAlignment="1">
      <alignment horizontal="center" vertical="center"/>
    </xf>
    <xf numFmtId="0" fontId="0" fillId="3" borderId="36" xfId="0" applyFont="1" applyFill="1" applyBorder="1" applyAlignment="1">
      <alignment horizontal="center" vertical="center"/>
    </xf>
    <xf numFmtId="0" fontId="0" fillId="3" borderId="36" xfId="0" applyFont="1" applyFill="1" applyBorder="1" applyAlignment="1">
      <alignment horizontal="center" vertical="center" wrapText="1"/>
    </xf>
    <xf numFmtId="38" fontId="0" fillId="3" borderId="73" xfId="0" applyNumberFormat="1" applyFill="1" applyBorder="1" applyAlignment="1">
      <alignment horizontal="center" vertical="center"/>
    </xf>
    <xf numFmtId="38" fontId="0" fillId="3" borderId="48" xfId="0" applyNumberFormat="1" applyFill="1" applyBorder="1" applyAlignment="1">
      <alignment horizontal="center" vertical="center"/>
    </xf>
    <xf numFmtId="0" fontId="0" fillId="3" borderId="71"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9" xfId="0" applyFill="1" applyBorder="1" applyAlignment="1">
      <alignment horizontal="center" vertical="center"/>
    </xf>
    <xf numFmtId="0" fontId="0" fillId="3" borderId="52" xfId="0" applyFill="1" applyBorder="1" applyAlignment="1">
      <alignment horizontal="center" vertical="center"/>
    </xf>
    <xf numFmtId="38" fontId="27" fillId="0" borderId="59" xfId="1" applyFont="1" applyBorder="1" applyAlignment="1">
      <alignment vertical="center"/>
    </xf>
    <xf numFmtId="38" fontId="27" fillId="0" borderId="69" xfId="1" applyFont="1" applyBorder="1" applyAlignment="1">
      <alignment vertical="center"/>
    </xf>
    <xf numFmtId="0" fontId="43" fillId="3" borderId="69" xfId="0" applyFont="1" applyFill="1" applyBorder="1" applyAlignment="1">
      <alignment horizontal="left" vertical="center"/>
    </xf>
    <xf numFmtId="0" fontId="0" fillId="3" borderId="69" xfId="0" applyFill="1" applyBorder="1" applyAlignment="1">
      <alignment horizontal="center" vertical="center"/>
    </xf>
    <xf numFmtId="182" fontId="37" fillId="0" borderId="61" xfId="5" applyNumberFormat="1" applyFont="1" applyBorder="1" applyAlignment="1">
      <alignment horizontal="left" vertical="center"/>
    </xf>
    <xf numFmtId="182" fontId="37" fillId="0" borderId="75" xfId="5" applyNumberFormat="1" applyFont="1" applyBorder="1" applyAlignment="1">
      <alignment horizontal="left" vertical="center"/>
    </xf>
    <xf numFmtId="182" fontId="37" fillId="0" borderId="76" xfId="5" applyNumberFormat="1" applyFont="1" applyBorder="1" applyAlignment="1">
      <alignment horizontal="left" vertical="center"/>
    </xf>
    <xf numFmtId="0" fontId="39" fillId="0" borderId="78" xfId="5" applyFont="1" applyFill="1" applyBorder="1" applyAlignment="1">
      <alignment horizontal="center" vertical="center"/>
    </xf>
    <xf numFmtId="0" fontId="39" fillId="0" borderId="79" xfId="5" applyFont="1" applyFill="1" applyBorder="1" applyAlignment="1">
      <alignment horizontal="center" vertical="center"/>
    </xf>
    <xf numFmtId="38" fontId="25" fillId="0" borderId="36" xfId="0" applyNumberFormat="1" applyFont="1" applyBorder="1" applyAlignment="1">
      <alignment horizontal="left" vertical="center"/>
    </xf>
    <xf numFmtId="0" fontId="40" fillId="3" borderId="59" xfId="5" applyFont="1" applyFill="1" applyBorder="1" applyAlignment="1">
      <alignment horizontal="center" vertical="center"/>
    </xf>
    <xf numFmtId="0" fontId="40" fillId="3" borderId="69" xfId="5" applyFont="1" applyFill="1" applyBorder="1" applyAlignment="1">
      <alignment horizontal="center" vertical="center"/>
    </xf>
    <xf numFmtId="0" fontId="40" fillId="3" borderId="52" xfId="5" applyFont="1" applyFill="1" applyBorder="1" applyAlignment="1">
      <alignment horizontal="center" vertical="center"/>
    </xf>
    <xf numFmtId="182" fontId="37" fillId="0" borderId="59" xfId="5" applyNumberFormat="1" applyFont="1" applyBorder="1" applyAlignment="1">
      <alignment horizontal="left" vertical="center" wrapText="1"/>
    </xf>
    <xf numFmtId="182" fontId="37" fillId="0" borderId="69" xfId="5" applyNumberFormat="1" applyFont="1" applyBorder="1" applyAlignment="1">
      <alignment horizontal="left" vertical="center"/>
    </xf>
    <xf numFmtId="182" fontId="37" fillId="0" borderId="52" xfId="5" applyNumberFormat="1" applyFont="1" applyBorder="1" applyAlignment="1">
      <alignment horizontal="left" vertical="center"/>
    </xf>
    <xf numFmtId="182" fontId="37" fillId="0" borderId="59" xfId="5" applyNumberFormat="1" applyFont="1" applyBorder="1" applyAlignment="1">
      <alignment horizontal="left" vertical="center"/>
    </xf>
    <xf numFmtId="182" fontId="37" fillId="0" borderId="69" xfId="5" applyNumberFormat="1" applyFont="1" applyBorder="1" applyAlignment="1">
      <alignment horizontal="left" vertical="center" wrapText="1"/>
    </xf>
    <xf numFmtId="182" fontId="37" fillId="0" borderId="52" xfId="5" applyNumberFormat="1" applyFont="1" applyBorder="1" applyAlignment="1">
      <alignment horizontal="left" vertical="center" wrapText="1"/>
    </xf>
    <xf numFmtId="0" fontId="29" fillId="3" borderId="73" xfId="3" applyFont="1" applyFill="1" applyBorder="1" applyAlignment="1">
      <alignment horizontal="center" vertical="center" wrapText="1"/>
    </xf>
    <xf numFmtId="0" fontId="29" fillId="3" borderId="27" xfId="3" applyFont="1" applyFill="1" applyBorder="1" applyAlignment="1">
      <alignment horizontal="center" vertical="center" wrapText="1"/>
    </xf>
    <xf numFmtId="0" fontId="29" fillId="3" borderId="48" xfId="3" applyFont="1" applyFill="1" applyBorder="1" applyAlignment="1">
      <alignment horizontal="center" vertical="center" wrapText="1"/>
    </xf>
    <xf numFmtId="181" fontId="29" fillId="3" borderId="71" xfId="3" applyNumberFormat="1" applyFont="1" applyFill="1" applyBorder="1" applyAlignment="1">
      <alignment horizontal="center" vertical="center"/>
    </xf>
    <xf numFmtId="181" fontId="29" fillId="3" borderId="70" xfId="3" applyNumberFormat="1" applyFont="1" applyFill="1" applyBorder="1" applyAlignment="1">
      <alignment horizontal="center" vertical="center"/>
    </xf>
    <xf numFmtId="181" fontId="29" fillId="3" borderId="72" xfId="3" applyNumberFormat="1" applyFont="1" applyFill="1" applyBorder="1" applyAlignment="1">
      <alignment horizontal="center" vertical="center"/>
    </xf>
    <xf numFmtId="181" fontId="29" fillId="3" borderId="35" xfId="3" applyNumberFormat="1" applyFont="1" applyFill="1" applyBorder="1" applyAlignment="1">
      <alignment horizontal="center" vertical="center"/>
    </xf>
    <xf numFmtId="181" fontId="29" fillId="3" borderId="32" xfId="3" applyNumberFormat="1" applyFont="1" applyFill="1" applyBorder="1" applyAlignment="1">
      <alignment horizontal="center" vertical="center"/>
    </xf>
    <xf numFmtId="181" fontId="29" fillId="3" borderId="34" xfId="3" applyNumberFormat="1" applyFont="1" applyFill="1" applyBorder="1" applyAlignment="1">
      <alignment horizontal="center" vertical="center"/>
    </xf>
    <xf numFmtId="179" fontId="29" fillId="3" borderId="73" xfId="3" applyNumberFormat="1" applyFont="1" applyFill="1" applyBorder="1" applyAlignment="1">
      <alignment horizontal="center" vertical="center"/>
    </xf>
    <xf numFmtId="179" fontId="29" fillId="3" borderId="27" xfId="3" applyNumberFormat="1" applyFont="1" applyFill="1" applyBorder="1" applyAlignment="1">
      <alignment horizontal="center" vertical="center"/>
    </xf>
    <xf numFmtId="179" fontId="29" fillId="3" borderId="48" xfId="3" applyNumberFormat="1" applyFont="1" applyFill="1" applyBorder="1" applyAlignment="1">
      <alignment horizontal="center" vertical="center"/>
    </xf>
    <xf numFmtId="180" fontId="29" fillId="3" borderId="73" xfId="3" applyNumberFormat="1" applyFont="1" applyFill="1" applyBorder="1" applyAlignment="1">
      <alignment horizontal="center" vertical="center" wrapText="1"/>
    </xf>
    <xf numFmtId="180" fontId="29" fillId="3" borderId="27" xfId="3" applyNumberFormat="1" applyFont="1" applyFill="1" applyBorder="1" applyAlignment="1">
      <alignment horizontal="center" vertical="center"/>
    </xf>
    <xf numFmtId="180" fontId="29" fillId="3" borderId="48" xfId="3" applyNumberFormat="1" applyFont="1" applyFill="1" applyBorder="1" applyAlignment="1">
      <alignment horizontal="center" vertical="center"/>
    </xf>
    <xf numFmtId="0" fontId="29" fillId="3" borderId="73" xfId="3" applyFont="1" applyFill="1" applyBorder="1" applyAlignment="1">
      <alignment horizontal="center" vertical="center"/>
    </xf>
    <xf numFmtId="0" fontId="29" fillId="3" borderId="27" xfId="3" applyFont="1" applyFill="1" applyBorder="1" applyAlignment="1">
      <alignment horizontal="center" vertical="center"/>
    </xf>
    <xf numFmtId="0" fontId="29" fillId="3" borderId="48" xfId="3" applyFont="1" applyFill="1" applyBorder="1" applyAlignment="1">
      <alignment horizontal="center" vertical="center"/>
    </xf>
    <xf numFmtId="181" fontId="29" fillId="3" borderId="73" xfId="3" applyNumberFormat="1" applyFont="1" applyFill="1" applyBorder="1" applyAlignment="1">
      <alignment horizontal="center" vertical="center"/>
    </xf>
    <xf numFmtId="181" fontId="29" fillId="3" borderId="48" xfId="3" applyNumberFormat="1" applyFont="1" applyFill="1" applyBorder="1" applyAlignment="1">
      <alignment horizontal="center" vertical="center"/>
    </xf>
    <xf numFmtId="181" fontId="29" fillId="3" borderId="59" xfId="3" applyNumberFormat="1" applyFont="1" applyFill="1" applyBorder="1" applyAlignment="1">
      <alignment horizontal="center" vertical="center" wrapText="1"/>
    </xf>
    <xf numFmtId="181" fontId="29" fillId="3" borderId="52" xfId="3" applyNumberFormat="1" applyFont="1" applyFill="1" applyBorder="1" applyAlignment="1">
      <alignment horizontal="center" vertical="center" wrapText="1"/>
    </xf>
    <xf numFmtId="181" fontId="29" fillId="3" borderId="59" xfId="3" applyNumberFormat="1" applyFont="1" applyFill="1" applyBorder="1" applyAlignment="1">
      <alignment horizontal="center" vertical="center"/>
    </xf>
    <xf numFmtId="181" fontId="29" fillId="3" borderId="52" xfId="3" applyNumberFormat="1" applyFont="1" applyFill="1" applyBorder="1" applyAlignment="1">
      <alignment horizontal="center" vertical="center"/>
    </xf>
    <xf numFmtId="181" fontId="29" fillId="4" borderId="59" xfId="3" applyNumberFormat="1" applyFont="1" applyFill="1" applyBorder="1" applyAlignment="1">
      <alignment horizontal="center" vertical="center"/>
    </xf>
    <xf numFmtId="181" fontId="29" fillId="4" borderId="52" xfId="3" applyNumberFormat="1" applyFont="1" applyFill="1" applyBorder="1" applyAlignment="1">
      <alignment horizontal="center" vertical="center"/>
    </xf>
    <xf numFmtId="0" fontId="30" fillId="0" borderId="35" xfId="3" applyFont="1" applyFill="1" applyBorder="1" applyAlignment="1">
      <alignment horizontal="right" vertical="center"/>
    </xf>
    <xf numFmtId="0" fontId="30" fillId="0" borderId="32" xfId="3" applyFont="1" applyFill="1" applyBorder="1" applyAlignment="1">
      <alignment horizontal="right" vertical="center"/>
    </xf>
    <xf numFmtId="0" fontId="30" fillId="0" borderId="34" xfId="3" applyFont="1" applyFill="1" applyBorder="1" applyAlignment="1">
      <alignment horizontal="right" vertical="center"/>
    </xf>
    <xf numFmtId="180" fontId="29" fillId="3" borderId="27" xfId="3"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4" fillId="2" borderId="50"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6" fillId="0" borderId="80"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1" xfId="0" applyFont="1" applyFill="1" applyBorder="1" applyAlignment="1">
      <alignment horizontal="distributed" vertical="center" indent="4"/>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33" xfId="0" applyFont="1" applyFill="1" applyBorder="1" applyAlignment="1">
      <alignment vertical="center"/>
    </xf>
  </cellXfs>
  <cellStyles count="7">
    <cellStyle name="桁区切り" xfId="1" builtinId="6"/>
    <cellStyle name="桁区切り 2 2" xfId="4"/>
    <cellStyle name="桁区切り 2 2 2" xfId="6"/>
    <cellStyle name="標準" xfId="0" builtinId="0"/>
    <cellStyle name="標準 2 2" xfId="3"/>
    <cellStyle name="標準 2 2 2" xfId="5"/>
    <cellStyle name="標準_H20年度版経理処理規程別表3・4（従事日誌・労務費積算表）" xfId="2"/>
  </cellStyles>
  <dxfs count="0"/>
  <tableStyles count="0" defaultTableStyle="TableStyleMedium9" defaultPivotStyle="PivotStyleLight16"/>
  <colors>
    <mruColors>
      <color rgb="FF3333CC"/>
      <color rgb="FF3333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67234</xdr:colOff>
      <xdr:row>29</xdr:row>
      <xdr:rowOff>33618</xdr:rowOff>
    </xdr:from>
    <xdr:to>
      <xdr:col>21</xdr:col>
      <xdr:colOff>358587</xdr:colOff>
      <xdr:row>32</xdr:row>
      <xdr:rowOff>11206</xdr:rowOff>
    </xdr:to>
    <xdr:sp macro="" textlink="">
      <xdr:nvSpPr>
        <xdr:cNvPr id="2" name="テキスト ボックス 1"/>
        <xdr:cNvSpPr txBox="1"/>
      </xdr:nvSpPr>
      <xdr:spPr>
        <a:xfrm>
          <a:off x="5983940" y="7093324"/>
          <a:ext cx="2588559" cy="68355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経費区分・費目の精算根拠となる資料（見積り等）に番号を付与し、ひも付けが分かるようにすること。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2543735</xdr:colOff>
      <xdr:row>0</xdr:row>
      <xdr:rowOff>78441</xdr:rowOff>
    </xdr:from>
    <xdr:to>
      <xdr:col>5</xdr:col>
      <xdr:colOff>2308413</xdr:colOff>
      <xdr:row>2</xdr:row>
      <xdr:rowOff>168088</xdr:rowOff>
    </xdr:to>
    <xdr:sp macro="" textlink="">
      <xdr:nvSpPr>
        <xdr:cNvPr id="2" name="角丸四角形 1"/>
        <xdr:cNvSpPr/>
      </xdr:nvSpPr>
      <xdr:spPr>
        <a:xfrm>
          <a:off x="7620000" y="78441"/>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例１</a:t>
          </a:r>
          <a:r>
            <a:rPr kumimoji="1" lang="en-US" altLang="ja-JP" sz="1200"/>
            <a:t>】</a:t>
          </a:r>
        </a:p>
        <a:p>
          <a:pPr algn="l"/>
          <a:r>
            <a:rPr kumimoji="1" lang="en-US" altLang="ja-JP" sz="1200"/>
            <a:t>※</a:t>
          </a:r>
          <a:r>
            <a:rPr kumimoji="1" lang="ja-JP" altLang="en-US" sz="1200"/>
            <a:t>例２を用いて作成しても可。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428625</xdr:colOff>
      <xdr:row>1</xdr:row>
      <xdr:rowOff>142875</xdr:rowOff>
    </xdr:from>
    <xdr:to>
      <xdr:col>6</xdr:col>
      <xdr:colOff>316567</xdr:colOff>
      <xdr:row>3</xdr:row>
      <xdr:rowOff>284816</xdr:rowOff>
    </xdr:to>
    <xdr:sp macro="" textlink="">
      <xdr:nvSpPr>
        <xdr:cNvPr id="2" name="角丸四角形 1"/>
        <xdr:cNvSpPr/>
      </xdr:nvSpPr>
      <xdr:spPr>
        <a:xfrm>
          <a:off x="2286000" y="396875"/>
          <a:ext cx="2364442" cy="64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積算表②：旅費積算表</a:t>
          </a:r>
          <a:r>
            <a:rPr kumimoji="1" lang="en-US" altLang="ja-JP" sz="1200"/>
            <a:t>【</a:t>
          </a:r>
          <a:r>
            <a:rPr kumimoji="1" lang="ja-JP" altLang="en-US" sz="1200"/>
            <a:t>例２</a:t>
          </a:r>
          <a:r>
            <a:rPr kumimoji="1" lang="en-US" altLang="ja-JP" sz="1200"/>
            <a:t>】</a:t>
          </a:r>
        </a:p>
        <a:p>
          <a:pPr algn="l"/>
          <a:r>
            <a:rPr kumimoji="1" lang="en-US" altLang="ja-JP" sz="1200"/>
            <a:t>※</a:t>
          </a:r>
          <a:r>
            <a:rPr kumimoji="1" lang="ja-JP" altLang="en-US" sz="1200"/>
            <a:t>例１を用いて作成しても可。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zuki\Desktop\&#12467;&#12500;&#12540;&#32076;&#36027;&#31934;&#31639;&#35352;&#20837;&#20363;&#12539;&#12501;&#12449;&#12452;&#12522;&#12531;&#12464;&#20363;201511NEW%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02%20JCM&#35373;&#20633;&#35036;&#21161;\H26&#24180;&#24230;&#25505;&#25246;\45%20&#23455;&#32318;&#22577;&#21578;&amp;&#30906;&#23450;&#26908;&#26619;\&#9320;&#33615;&#21407;&#20919;&#29105;&#65288;&#12496;&#12531;&#12464;&#12521;&#12487;&#12471;&#12517;&#65289;\&#35352;&#20837;&#20363;&#12539;&#12501;&#12449;&#12452;&#12522;&#12531;&#12464;&#20363;201511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eda\AppData\Local\Temp\Temp1_&#25552;&#20986;&#26360;&#39006;0327.zip\&#25552;&#20986;&#26360;&#39006;\&#31934;&#31639;&#35519;&#26360;\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1%20CDM_FS\H25\11_FS&#22865;&#32004;&#26360;&#39006;\02%20&#27096;&#24335;&amp;&#21029;&#34920;\H25&#20107;&#21209;&#20966;&#29702;&#35215;&#31243;&#65288;&#21029;&#34920;&#12288;&#26893;&#30000;&#20316;&#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t="str">
            <v/>
          </cell>
          <cell r="B5">
            <v>1</v>
          </cell>
          <cell r="C5" t="str">
            <v>R021708501</v>
          </cell>
          <cell r="D5">
            <v>771490</v>
          </cell>
          <cell r="E5">
            <v>12350114</v>
          </cell>
          <cell r="F5">
            <v>246950</v>
          </cell>
          <cell r="G5">
            <v>6740</v>
          </cell>
          <cell r="H5">
            <v>599000</v>
          </cell>
          <cell r="I5">
            <v>379000</v>
          </cell>
        </row>
        <row r="6">
          <cell r="A6" t="str">
            <v/>
          </cell>
          <cell r="B6">
            <v>2</v>
          </cell>
          <cell r="C6" t="str">
            <v>B030004101</v>
          </cell>
          <cell r="D6">
            <v>18028226</v>
          </cell>
          <cell r="E6">
            <v>5967432</v>
          </cell>
          <cell r="F6">
            <v>594008</v>
          </cell>
          <cell r="G6">
            <v>3499600</v>
          </cell>
          <cell r="H6">
            <v>0</v>
          </cell>
          <cell r="I6">
            <v>70000</v>
          </cell>
        </row>
        <row r="7">
          <cell r="A7" t="str">
            <v/>
          </cell>
          <cell r="B7">
            <v>3</v>
          </cell>
          <cell r="C7" t="str">
            <v>B030019801</v>
          </cell>
          <cell r="D7">
            <v>4391316</v>
          </cell>
          <cell r="E7">
            <v>1302600</v>
          </cell>
          <cell r="F7">
            <v>1659140</v>
          </cell>
          <cell r="G7">
            <v>650000</v>
          </cell>
          <cell r="H7">
            <v>62000</v>
          </cell>
          <cell r="I7">
            <v>82000</v>
          </cell>
        </row>
        <row r="8">
          <cell r="A8" t="str">
            <v/>
          </cell>
          <cell r="B8">
            <v>4</v>
          </cell>
          <cell r="C8" t="str">
            <v>B030019901</v>
          </cell>
          <cell r="D8">
            <v>4366624</v>
          </cell>
          <cell r="E8">
            <v>2526500</v>
          </cell>
          <cell r="F8">
            <v>2576168</v>
          </cell>
          <cell r="G8">
            <v>2186000</v>
          </cell>
          <cell r="H8">
            <v>469000</v>
          </cell>
          <cell r="I8">
            <v>233000</v>
          </cell>
        </row>
        <row r="9">
          <cell r="A9" t="str">
            <v/>
          </cell>
          <cell r="B9">
            <v>5</v>
          </cell>
          <cell r="C9" t="str">
            <v>B030020101</v>
          </cell>
          <cell r="D9">
            <v>9247444</v>
          </cell>
          <cell r="E9">
            <v>4213200</v>
          </cell>
          <cell r="F9">
            <v>3278280</v>
          </cell>
          <cell r="G9">
            <v>1360000</v>
          </cell>
          <cell r="H9">
            <v>124000</v>
          </cell>
          <cell r="I9">
            <v>33000</v>
          </cell>
        </row>
        <row r="10">
          <cell r="A10" t="str">
            <v/>
          </cell>
          <cell r="B10">
            <v>6</v>
          </cell>
          <cell r="C10" t="str">
            <v>B030020201</v>
          </cell>
          <cell r="D10">
            <v>5636325</v>
          </cell>
          <cell r="E10">
            <v>1778000</v>
          </cell>
          <cell r="F10">
            <v>1599080</v>
          </cell>
          <cell r="G10">
            <v>1036000</v>
          </cell>
          <cell r="H10">
            <v>0</v>
          </cell>
          <cell r="I10">
            <v>33000</v>
          </cell>
        </row>
        <row r="11">
          <cell r="A11" t="str">
            <v/>
          </cell>
          <cell r="B11">
            <v>7</v>
          </cell>
          <cell r="C11" t="str">
            <v>B030021601</v>
          </cell>
          <cell r="D11">
            <v>11984590</v>
          </cell>
          <cell r="E11">
            <v>7260400</v>
          </cell>
          <cell r="F11">
            <v>6781038</v>
          </cell>
          <cell r="G11">
            <v>4444000</v>
          </cell>
          <cell r="H11">
            <v>996000</v>
          </cell>
          <cell r="I11">
            <v>523500</v>
          </cell>
        </row>
        <row r="12">
          <cell r="A12" t="str">
            <v/>
          </cell>
          <cell r="B12">
            <v>8</v>
          </cell>
          <cell r="C12" t="str">
            <v>B030023901</v>
          </cell>
          <cell r="D12">
            <v>45542000</v>
          </cell>
          <cell r="E12">
            <v>0</v>
          </cell>
          <cell r="F12">
            <v>0</v>
          </cell>
          <cell r="G12">
            <v>0</v>
          </cell>
          <cell r="H12">
            <v>0</v>
          </cell>
          <cell r="I12">
            <v>0</v>
          </cell>
        </row>
        <row r="13">
          <cell r="A13" t="str">
            <v/>
          </cell>
          <cell r="B13">
            <v>9</v>
          </cell>
          <cell r="C13" t="str">
            <v>B031000101</v>
          </cell>
          <cell r="D13">
            <v>2010893</v>
          </cell>
          <cell r="E13">
            <v>566900</v>
          </cell>
          <cell r="F13">
            <v>409477</v>
          </cell>
          <cell r="G13">
            <v>336800</v>
          </cell>
          <cell r="H13">
            <v>162000</v>
          </cell>
          <cell r="I13">
            <v>42400</v>
          </cell>
        </row>
        <row r="14">
          <cell r="A14" t="str">
            <v/>
          </cell>
          <cell r="B14">
            <v>10</v>
          </cell>
          <cell r="C14" t="str">
            <v>B031010301</v>
          </cell>
          <cell r="D14">
            <v>3154990</v>
          </cell>
          <cell r="E14">
            <v>797800</v>
          </cell>
          <cell r="F14">
            <v>215229</v>
          </cell>
          <cell r="G14">
            <v>613500</v>
          </cell>
          <cell r="H14">
            <v>298000</v>
          </cell>
          <cell r="I14">
            <v>79600</v>
          </cell>
        </row>
        <row r="15">
          <cell r="A15" t="str">
            <v/>
          </cell>
          <cell r="B15">
            <v>11</v>
          </cell>
          <cell r="C15" t="str">
            <v>B031011301</v>
          </cell>
          <cell r="D15">
            <v>7915702</v>
          </cell>
          <cell r="E15">
            <v>1863400</v>
          </cell>
          <cell r="F15">
            <v>1005058</v>
          </cell>
          <cell r="G15">
            <v>1560000</v>
          </cell>
          <cell r="H15">
            <v>596000</v>
          </cell>
          <cell r="I15">
            <v>105200</v>
          </cell>
        </row>
        <row r="16">
          <cell r="A16" t="str">
            <v/>
          </cell>
          <cell r="B16">
            <v>12</v>
          </cell>
          <cell r="C16" t="str">
            <v>B031018901</v>
          </cell>
          <cell r="D16">
            <v>5950894</v>
          </cell>
          <cell r="E16">
            <v>2654980</v>
          </cell>
          <cell r="F16">
            <v>884954</v>
          </cell>
          <cell r="G16">
            <v>709600</v>
          </cell>
          <cell r="H16">
            <v>0</v>
          </cell>
          <cell r="I16">
            <v>242400</v>
          </cell>
        </row>
        <row r="17">
          <cell r="A17" t="str">
            <v/>
          </cell>
          <cell r="B17">
            <v>13</v>
          </cell>
          <cell r="C17" t="str">
            <v>B031025901</v>
          </cell>
          <cell r="D17">
            <v>5560599</v>
          </cell>
          <cell r="E17">
            <v>820080</v>
          </cell>
          <cell r="F17">
            <v>951744</v>
          </cell>
          <cell r="G17">
            <v>1546000</v>
          </cell>
          <cell r="H17">
            <v>447000</v>
          </cell>
          <cell r="I17">
            <v>123100</v>
          </cell>
        </row>
        <row r="18">
          <cell r="A18" t="str">
            <v/>
          </cell>
          <cell r="B18">
            <v>14</v>
          </cell>
          <cell r="C18" t="str">
            <v>B031045101</v>
          </cell>
          <cell r="D18">
            <v>2524176</v>
          </cell>
          <cell r="E18">
            <v>646400</v>
          </cell>
          <cell r="F18">
            <v>1005866</v>
          </cell>
          <cell r="G18">
            <v>281900</v>
          </cell>
          <cell r="H18">
            <v>116000</v>
          </cell>
          <cell r="I18">
            <v>53400</v>
          </cell>
        </row>
        <row r="19">
          <cell r="A19" t="str">
            <v/>
          </cell>
          <cell r="B19">
            <v>15</v>
          </cell>
          <cell r="C19" t="str">
            <v>B031045201</v>
          </cell>
          <cell r="D19">
            <v>4096686</v>
          </cell>
          <cell r="E19">
            <v>753000</v>
          </cell>
          <cell r="F19">
            <v>1199310</v>
          </cell>
          <cell r="G19">
            <v>732000</v>
          </cell>
          <cell r="H19">
            <v>56000</v>
          </cell>
          <cell r="I19">
            <v>47000</v>
          </cell>
        </row>
        <row r="20">
          <cell r="A20" t="str">
            <v/>
          </cell>
          <cell r="B20">
            <v>16</v>
          </cell>
          <cell r="C20" t="str">
            <v>B031045202</v>
          </cell>
          <cell r="D20">
            <v>3962686</v>
          </cell>
          <cell r="E20">
            <v>753000</v>
          </cell>
          <cell r="F20">
            <v>1199310</v>
          </cell>
          <cell r="G20">
            <v>732000</v>
          </cell>
          <cell r="H20">
            <v>56000</v>
          </cell>
          <cell r="I20">
            <v>47000</v>
          </cell>
        </row>
        <row r="21">
          <cell r="A21" t="str">
            <v/>
          </cell>
          <cell r="B21">
            <v>17</v>
          </cell>
          <cell r="C21" t="str">
            <v>B031048501</v>
          </cell>
          <cell r="D21">
            <v>4366710</v>
          </cell>
          <cell r="E21">
            <v>722400</v>
          </cell>
          <cell r="F21">
            <v>876767</v>
          </cell>
          <cell r="G21">
            <v>1680000</v>
          </cell>
          <cell r="H21">
            <v>357000</v>
          </cell>
          <cell r="I21">
            <v>49400</v>
          </cell>
        </row>
        <row r="22">
          <cell r="A22" t="str">
            <v/>
          </cell>
          <cell r="B22">
            <v>18</v>
          </cell>
          <cell r="C22" t="str">
            <v>B031051701</v>
          </cell>
          <cell r="D22">
            <v>13674000</v>
          </cell>
          <cell r="E22">
            <v>0</v>
          </cell>
          <cell r="F22">
            <v>0</v>
          </cell>
          <cell r="G22">
            <v>0</v>
          </cell>
          <cell r="H22">
            <v>0</v>
          </cell>
          <cell r="I22">
            <v>0</v>
          </cell>
        </row>
        <row r="23">
          <cell r="A23" t="str">
            <v/>
          </cell>
          <cell r="B23">
            <v>19</v>
          </cell>
          <cell r="C23" t="str">
            <v>B031065701</v>
          </cell>
          <cell r="D23">
            <v>13619158</v>
          </cell>
          <cell r="E23">
            <v>3498800</v>
          </cell>
          <cell r="F23">
            <v>546742</v>
          </cell>
          <cell r="G23">
            <v>1380000</v>
          </cell>
          <cell r="H23">
            <v>656000</v>
          </cell>
          <cell r="I23">
            <v>247200</v>
          </cell>
        </row>
        <row r="24">
          <cell r="A24" t="str">
            <v/>
          </cell>
          <cell r="B24">
            <v>20</v>
          </cell>
          <cell r="C24" t="str">
            <v>B031066101</v>
          </cell>
          <cell r="D24">
            <v>5756579</v>
          </cell>
          <cell r="E24">
            <v>1121400</v>
          </cell>
          <cell r="F24">
            <v>273371</v>
          </cell>
          <cell r="G24">
            <v>690000</v>
          </cell>
          <cell r="H24">
            <v>376000</v>
          </cell>
          <cell r="I24">
            <v>140600</v>
          </cell>
        </row>
        <row r="25">
          <cell r="A25" t="str">
            <v/>
          </cell>
          <cell r="B25">
            <v>21</v>
          </cell>
          <cell r="C25" t="str">
            <v>B031066102</v>
          </cell>
          <cell r="D25">
            <v>6981579</v>
          </cell>
          <cell r="E25">
            <v>1121400</v>
          </cell>
          <cell r="F25">
            <v>273371</v>
          </cell>
          <cell r="G25">
            <v>690000</v>
          </cell>
          <cell r="H25">
            <v>376000</v>
          </cell>
          <cell r="I25">
            <v>140600</v>
          </cell>
        </row>
        <row r="26">
          <cell r="A26" t="str">
            <v/>
          </cell>
          <cell r="B26">
            <v>22</v>
          </cell>
          <cell r="C26" t="str">
            <v>B031100301</v>
          </cell>
          <cell r="D26">
            <v>16630176</v>
          </cell>
          <cell r="E26">
            <v>2049220</v>
          </cell>
          <cell r="F26">
            <v>539012</v>
          </cell>
          <cell r="G26">
            <v>1398000</v>
          </cell>
          <cell r="H26">
            <v>928000</v>
          </cell>
          <cell r="I26">
            <v>116900</v>
          </cell>
        </row>
        <row r="27">
          <cell r="A27" t="str">
            <v/>
          </cell>
          <cell r="B27">
            <v>23</v>
          </cell>
          <cell r="C27" t="str">
            <v>B031108401</v>
          </cell>
          <cell r="D27">
            <v>11137758</v>
          </cell>
          <cell r="E27">
            <v>2242800</v>
          </cell>
          <cell r="F27">
            <v>546742</v>
          </cell>
          <cell r="G27">
            <v>2148000</v>
          </cell>
          <cell r="H27">
            <v>752000</v>
          </cell>
          <cell r="I27">
            <v>281200</v>
          </cell>
        </row>
        <row r="28">
          <cell r="A28" t="str">
            <v/>
          </cell>
          <cell r="B28">
            <v>24</v>
          </cell>
          <cell r="C28" t="str">
            <v>B031114601</v>
          </cell>
          <cell r="D28">
            <v>20096026</v>
          </cell>
          <cell r="E28">
            <v>3031600</v>
          </cell>
          <cell r="F28">
            <v>3284820</v>
          </cell>
          <cell r="G28">
            <v>4536000</v>
          </cell>
          <cell r="H28">
            <v>828000</v>
          </cell>
          <cell r="I28">
            <v>247200</v>
          </cell>
        </row>
        <row r="29">
          <cell r="A29" t="str">
            <v/>
          </cell>
          <cell r="B29">
            <v>25</v>
          </cell>
          <cell r="C29" t="str">
            <v>B031118801</v>
          </cell>
          <cell r="D29">
            <v>5095098</v>
          </cell>
          <cell r="E29">
            <v>1231500</v>
          </cell>
          <cell r="F29">
            <v>742020</v>
          </cell>
          <cell r="G29">
            <v>1508250</v>
          </cell>
          <cell r="H29">
            <v>705000</v>
          </cell>
          <cell r="I29">
            <v>175000</v>
          </cell>
        </row>
        <row r="30">
          <cell r="A30" t="str">
            <v/>
          </cell>
          <cell r="B30">
            <v>26</v>
          </cell>
          <cell r="C30" t="str">
            <v>B031119601</v>
          </cell>
          <cell r="D30">
            <v>4397374</v>
          </cell>
          <cell r="E30">
            <v>1240400</v>
          </cell>
          <cell r="F30">
            <v>944444</v>
          </cell>
          <cell r="G30">
            <v>673600</v>
          </cell>
          <cell r="H30">
            <v>232000</v>
          </cell>
          <cell r="I30">
            <v>140800</v>
          </cell>
        </row>
        <row r="31">
          <cell r="A31" t="str">
            <v/>
          </cell>
          <cell r="B31">
            <v>27</v>
          </cell>
          <cell r="C31" t="str">
            <v>B031120701</v>
          </cell>
          <cell r="D31">
            <v>2479687</v>
          </cell>
          <cell r="E31">
            <v>623900</v>
          </cell>
          <cell r="F31">
            <v>472222</v>
          </cell>
          <cell r="G31">
            <v>336800</v>
          </cell>
          <cell r="H31">
            <v>170000</v>
          </cell>
          <cell r="I31">
            <v>157370</v>
          </cell>
        </row>
        <row r="32">
          <cell r="A32" t="str">
            <v/>
          </cell>
          <cell r="B32">
            <v>28</v>
          </cell>
          <cell r="C32" t="str">
            <v>B031141401</v>
          </cell>
          <cell r="D32">
            <v>3178961</v>
          </cell>
          <cell r="E32">
            <v>1564100</v>
          </cell>
          <cell r="F32">
            <v>536138</v>
          </cell>
          <cell r="G32">
            <v>354800</v>
          </cell>
          <cell r="H32">
            <v>0</v>
          </cell>
          <cell r="I32">
            <v>73200</v>
          </cell>
        </row>
        <row r="33">
          <cell r="A33" t="str">
            <v/>
          </cell>
          <cell r="B33">
            <v>29</v>
          </cell>
          <cell r="C33" t="str">
            <v>B031142101</v>
          </cell>
          <cell r="D33">
            <v>9340390</v>
          </cell>
          <cell r="E33">
            <v>1260500</v>
          </cell>
          <cell r="F33">
            <v>683904</v>
          </cell>
          <cell r="G33">
            <v>942000</v>
          </cell>
          <cell r="H33">
            <v>0</v>
          </cell>
          <cell r="I33">
            <v>0</v>
          </cell>
        </row>
        <row r="34">
          <cell r="A34" t="str">
            <v/>
          </cell>
          <cell r="B34">
            <v>30</v>
          </cell>
          <cell r="C34" t="str">
            <v>B031145101</v>
          </cell>
          <cell r="D34">
            <v>5299884</v>
          </cell>
          <cell r="E34">
            <v>1189000</v>
          </cell>
          <cell r="F34">
            <v>1006276</v>
          </cell>
          <cell r="G34">
            <v>673600</v>
          </cell>
          <cell r="H34">
            <v>364000</v>
          </cell>
          <cell r="I34">
            <v>636800</v>
          </cell>
        </row>
        <row r="35">
          <cell r="A35" t="str">
            <v/>
          </cell>
          <cell r="B35">
            <v>31</v>
          </cell>
          <cell r="C35" t="str">
            <v>B031145201</v>
          </cell>
          <cell r="D35">
            <v>8023379</v>
          </cell>
          <cell r="E35">
            <v>1121400</v>
          </cell>
          <cell r="F35">
            <v>273371</v>
          </cell>
          <cell r="G35">
            <v>690000</v>
          </cell>
          <cell r="H35">
            <v>328000</v>
          </cell>
          <cell r="I35">
            <v>123600</v>
          </cell>
        </row>
        <row r="36">
          <cell r="A36" t="str">
            <v/>
          </cell>
          <cell r="B36">
            <v>32</v>
          </cell>
          <cell r="C36" t="str">
            <v>B031145202</v>
          </cell>
          <cell r="D36">
            <v>3967374</v>
          </cell>
          <cell r="E36">
            <v>1240400</v>
          </cell>
          <cell r="F36">
            <v>944444</v>
          </cell>
          <cell r="G36">
            <v>673600</v>
          </cell>
          <cell r="H36">
            <v>232000</v>
          </cell>
          <cell r="I36">
            <v>106800</v>
          </cell>
        </row>
        <row r="37">
          <cell r="A37" t="str">
            <v/>
          </cell>
          <cell r="B37">
            <v>33</v>
          </cell>
          <cell r="C37" t="str">
            <v>B031145203</v>
          </cell>
          <cell r="D37">
            <v>5818689</v>
          </cell>
          <cell r="E37">
            <v>948100</v>
          </cell>
          <cell r="F37">
            <v>221728</v>
          </cell>
          <cell r="G37">
            <v>613500</v>
          </cell>
          <cell r="H37">
            <v>0</v>
          </cell>
          <cell r="I37">
            <v>52600</v>
          </cell>
        </row>
        <row r="38">
          <cell r="A38" t="str">
            <v/>
          </cell>
          <cell r="B38">
            <v>34</v>
          </cell>
          <cell r="C38" t="str">
            <v>B031148501</v>
          </cell>
          <cell r="D38">
            <v>6138016</v>
          </cell>
          <cell r="E38">
            <v>1883100</v>
          </cell>
          <cell r="F38">
            <v>2756454</v>
          </cell>
          <cell r="G38">
            <v>845700</v>
          </cell>
          <cell r="H38">
            <v>348000</v>
          </cell>
          <cell r="I38">
            <v>160200</v>
          </cell>
        </row>
        <row r="39">
          <cell r="A39" t="str">
            <v/>
          </cell>
          <cell r="B39">
            <v>35</v>
          </cell>
          <cell r="C39" t="str">
            <v>B031148502</v>
          </cell>
          <cell r="D39">
            <v>4029344</v>
          </cell>
          <cell r="E39">
            <v>1255400</v>
          </cell>
          <cell r="F39">
            <v>1837636</v>
          </cell>
          <cell r="G39">
            <v>563800</v>
          </cell>
          <cell r="H39">
            <v>232000</v>
          </cell>
          <cell r="I39">
            <v>106800</v>
          </cell>
        </row>
        <row r="40">
          <cell r="A40" t="str">
            <v/>
          </cell>
          <cell r="B40">
            <v>36</v>
          </cell>
          <cell r="C40" t="str">
            <v>B031157801</v>
          </cell>
          <cell r="D40">
            <v>993690</v>
          </cell>
          <cell r="E40">
            <v>16316288</v>
          </cell>
          <cell r="F40">
            <v>423990</v>
          </cell>
          <cell r="G40">
            <v>6146</v>
          </cell>
          <cell r="H40">
            <v>564000</v>
          </cell>
          <cell r="I40">
            <v>66000</v>
          </cell>
        </row>
        <row r="41">
          <cell r="A41" t="str">
            <v/>
          </cell>
          <cell r="B41">
            <v>37</v>
          </cell>
          <cell r="C41" t="str">
            <v>B031158001</v>
          </cell>
          <cell r="D41">
            <v>6256158</v>
          </cell>
          <cell r="E41">
            <v>1395600</v>
          </cell>
          <cell r="F41">
            <v>1072602</v>
          </cell>
          <cell r="G41">
            <v>673600</v>
          </cell>
          <cell r="H41">
            <v>354000</v>
          </cell>
          <cell r="I41">
            <v>106800</v>
          </cell>
        </row>
        <row r="42">
          <cell r="A42" t="str">
            <v/>
          </cell>
          <cell r="B42">
            <v>38</v>
          </cell>
          <cell r="C42" t="str">
            <v>B031158101</v>
          </cell>
          <cell r="D42">
            <v>5299884</v>
          </cell>
          <cell r="E42">
            <v>1269200</v>
          </cell>
          <cell r="F42">
            <v>1006276</v>
          </cell>
          <cell r="G42">
            <v>673600</v>
          </cell>
          <cell r="H42">
            <v>354000</v>
          </cell>
          <cell r="I42">
            <v>256800</v>
          </cell>
        </row>
        <row r="43">
          <cell r="A43" t="str">
            <v/>
          </cell>
          <cell r="B43">
            <v>39</v>
          </cell>
          <cell r="C43" t="str">
            <v>B031158201</v>
          </cell>
          <cell r="D43">
            <v>5299884</v>
          </cell>
          <cell r="E43">
            <v>1269200</v>
          </cell>
          <cell r="F43">
            <v>1006276</v>
          </cell>
          <cell r="G43">
            <v>673600</v>
          </cell>
          <cell r="H43">
            <v>354000</v>
          </cell>
          <cell r="I43">
            <v>206800</v>
          </cell>
        </row>
        <row r="44">
          <cell r="A44" t="str">
            <v/>
          </cell>
          <cell r="B44">
            <v>40</v>
          </cell>
          <cell r="C44" t="str">
            <v>B031163901</v>
          </cell>
          <cell r="D44">
            <v>6295884</v>
          </cell>
          <cell r="E44">
            <v>1269200</v>
          </cell>
          <cell r="F44">
            <v>1006276</v>
          </cell>
          <cell r="G44">
            <v>673600</v>
          </cell>
          <cell r="H44">
            <v>354000</v>
          </cell>
          <cell r="I44">
            <v>106800</v>
          </cell>
        </row>
        <row r="45">
          <cell r="A45" t="str">
            <v/>
          </cell>
          <cell r="B45">
            <v>41</v>
          </cell>
          <cell r="C45" t="str">
            <v>B031164001</v>
          </cell>
          <cell r="D45">
            <v>5779102</v>
          </cell>
          <cell r="E45">
            <v>1863400</v>
          </cell>
          <cell r="F45">
            <v>1005058</v>
          </cell>
          <cell r="G45">
            <v>2328000</v>
          </cell>
          <cell r="H45">
            <v>744000</v>
          </cell>
          <cell r="I45">
            <v>105200</v>
          </cell>
        </row>
        <row r="46">
          <cell r="A46" t="str">
            <v/>
          </cell>
          <cell r="B46">
            <v>42</v>
          </cell>
          <cell r="C46" t="str">
            <v>B031164201</v>
          </cell>
          <cell r="D46">
            <v>5408702</v>
          </cell>
          <cell r="E46">
            <v>3327400</v>
          </cell>
          <cell r="F46">
            <v>1005058</v>
          </cell>
          <cell r="G46">
            <v>1560000</v>
          </cell>
          <cell r="H46">
            <v>744000</v>
          </cell>
          <cell r="I46">
            <v>83200</v>
          </cell>
        </row>
        <row r="47">
          <cell r="A47" t="str">
            <v/>
          </cell>
          <cell r="B47">
            <v>43</v>
          </cell>
          <cell r="C47" t="str">
            <v>B031166801</v>
          </cell>
          <cell r="D47">
            <v>7726918</v>
          </cell>
          <cell r="E47">
            <v>4319000</v>
          </cell>
          <cell r="F47">
            <v>1205872</v>
          </cell>
          <cell r="G47">
            <v>4670000</v>
          </cell>
          <cell r="H47">
            <v>870000</v>
          </cell>
          <cell r="I47">
            <v>108000</v>
          </cell>
        </row>
        <row r="48">
          <cell r="A48" t="str">
            <v/>
          </cell>
          <cell r="B48">
            <v>44</v>
          </cell>
          <cell r="C48" t="str">
            <v>B031170601</v>
          </cell>
          <cell r="D48">
            <v>10863014</v>
          </cell>
          <cell r="E48">
            <v>4670200</v>
          </cell>
          <cell r="F48">
            <v>703810</v>
          </cell>
          <cell r="G48">
            <v>4773000</v>
          </cell>
          <cell r="H48">
            <v>208000</v>
          </cell>
          <cell r="I48">
            <v>184000</v>
          </cell>
        </row>
        <row r="49">
          <cell r="A49" t="str">
            <v/>
          </cell>
          <cell r="B49">
            <v>45</v>
          </cell>
          <cell r="C49" t="str">
            <v>B031172001</v>
          </cell>
          <cell r="D49">
            <v>4389884</v>
          </cell>
          <cell r="E49">
            <v>1364200</v>
          </cell>
          <cell r="F49">
            <v>1006276</v>
          </cell>
          <cell r="G49">
            <v>673600</v>
          </cell>
          <cell r="H49">
            <v>354000</v>
          </cell>
          <cell r="I49">
            <v>140800</v>
          </cell>
        </row>
        <row r="50">
          <cell r="A50" t="str">
            <v/>
          </cell>
          <cell r="B50">
            <v>46</v>
          </cell>
          <cell r="C50" t="str">
            <v>B031176701</v>
          </cell>
          <cell r="D50">
            <v>12460100</v>
          </cell>
          <cell r="E50">
            <v>3498800</v>
          </cell>
          <cell r="F50">
            <v>1260872</v>
          </cell>
          <cell r="G50">
            <v>1686000</v>
          </cell>
          <cell r="H50">
            <v>1144000</v>
          </cell>
          <cell r="I50">
            <v>91600</v>
          </cell>
        </row>
        <row r="51">
          <cell r="A51" t="str">
            <v/>
          </cell>
          <cell r="B51">
            <v>47</v>
          </cell>
          <cell r="C51" t="str">
            <v>B031181501</v>
          </cell>
          <cell r="D51">
            <v>5975964</v>
          </cell>
          <cell r="E51">
            <v>1299000</v>
          </cell>
          <cell r="F51">
            <v>1998850</v>
          </cell>
          <cell r="G51">
            <v>1220000</v>
          </cell>
          <cell r="H51">
            <v>0</v>
          </cell>
          <cell r="I51">
            <v>119000</v>
          </cell>
        </row>
        <row r="52">
          <cell r="A52" t="str">
            <v/>
          </cell>
          <cell r="B52">
            <v>48</v>
          </cell>
          <cell r="C52" t="str">
            <v>B031186301</v>
          </cell>
          <cell r="D52">
            <v>41793708</v>
          </cell>
          <cell r="E52">
            <v>5597000</v>
          </cell>
          <cell r="F52">
            <v>5163816</v>
          </cell>
          <cell r="G52">
            <v>3860000</v>
          </cell>
          <cell r="H52">
            <v>938000</v>
          </cell>
          <cell r="I52">
            <v>136000</v>
          </cell>
        </row>
        <row r="53">
          <cell r="A53" t="str">
            <v/>
          </cell>
          <cell r="B53">
            <v>49</v>
          </cell>
          <cell r="C53" t="str">
            <v>B031192401</v>
          </cell>
          <cell r="D53">
            <v>3365436</v>
          </cell>
          <cell r="E53">
            <v>2930500</v>
          </cell>
          <cell r="F53">
            <v>1847397</v>
          </cell>
          <cell r="G53">
            <v>1760000</v>
          </cell>
          <cell r="H53">
            <v>444000</v>
          </cell>
          <cell r="I53">
            <v>67000</v>
          </cell>
        </row>
        <row r="54">
          <cell r="A54" t="str">
            <v/>
          </cell>
          <cell r="B54">
            <v>50</v>
          </cell>
          <cell r="C54" t="str">
            <v>B031193901</v>
          </cell>
          <cell r="D54">
            <v>6623084</v>
          </cell>
          <cell r="E54">
            <v>1374000</v>
          </cell>
          <cell r="F54">
            <v>1037324</v>
          </cell>
          <cell r="G54">
            <v>673600</v>
          </cell>
          <cell r="H54">
            <v>0</v>
          </cell>
          <cell r="I54">
            <v>0</v>
          </cell>
        </row>
        <row r="55">
          <cell r="A55" t="str">
            <v/>
          </cell>
          <cell r="B55">
            <v>51</v>
          </cell>
          <cell r="C55" t="str">
            <v>B031201402</v>
          </cell>
          <cell r="D55">
            <v>8245248</v>
          </cell>
          <cell r="E55">
            <v>6195200</v>
          </cell>
          <cell r="F55">
            <v>5052336</v>
          </cell>
          <cell r="G55">
            <v>3860000</v>
          </cell>
          <cell r="H55">
            <v>938000</v>
          </cell>
          <cell r="I55">
            <v>112000</v>
          </cell>
        </row>
        <row r="56">
          <cell r="A56" t="str">
            <v/>
          </cell>
          <cell r="B56">
            <v>52</v>
          </cell>
          <cell r="C56" t="str">
            <v>B031201701</v>
          </cell>
          <cell r="D56">
            <v>2187942</v>
          </cell>
          <cell r="E56">
            <v>634600</v>
          </cell>
          <cell r="F56">
            <v>503138</v>
          </cell>
          <cell r="G56">
            <v>336800</v>
          </cell>
          <cell r="H56">
            <v>177000</v>
          </cell>
          <cell r="I56">
            <v>42400</v>
          </cell>
        </row>
        <row r="57">
          <cell r="A57" t="str">
            <v/>
          </cell>
          <cell r="B57">
            <v>53</v>
          </cell>
          <cell r="C57" t="str">
            <v>B031202901</v>
          </cell>
          <cell r="D57">
            <v>6318158</v>
          </cell>
          <cell r="E57">
            <v>1395600</v>
          </cell>
          <cell r="F57">
            <v>1072602</v>
          </cell>
          <cell r="G57">
            <v>673600</v>
          </cell>
          <cell r="H57">
            <v>0</v>
          </cell>
          <cell r="I57">
            <v>106800</v>
          </cell>
        </row>
        <row r="58">
          <cell r="A58" t="str">
            <v/>
          </cell>
          <cell r="B58">
            <v>54</v>
          </cell>
          <cell r="C58" t="str">
            <v>B031208201</v>
          </cell>
          <cell r="D58">
            <v>6457588</v>
          </cell>
          <cell r="E58">
            <v>1674800</v>
          </cell>
          <cell r="F58">
            <v>269506</v>
          </cell>
          <cell r="G58">
            <v>663000</v>
          </cell>
          <cell r="H58">
            <v>100000</v>
          </cell>
          <cell r="I58">
            <v>58450</v>
          </cell>
        </row>
        <row r="59">
          <cell r="A59" t="str">
            <v/>
          </cell>
          <cell r="B59">
            <v>55</v>
          </cell>
          <cell r="C59" t="str">
            <v>B031219701</v>
          </cell>
          <cell r="D59">
            <v>1196408</v>
          </cell>
          <cell r="E59">
            <v>432000</v>
          </cell>
          <cell r="F59">
            <v>399770</v>
          </cell>
          <cell r="G59">
            <v>522000</v>
          </cell>
          <cell r="H59">
            <v>0</v>
          </cell>
          <cell r="I59">
            <v>33000</v>
          </cell>
        </row>
        <row r="60">
          <cell r="A60" t="str">
            <v/>
          </cell>
          <cell r="B60">
            <v>56</v>
          </cell>
          <cell r="C60" t="str">
            <v>B031220501</v>
          </cell>
          <cell r="D60">
            <v>4850591</v>
          </cell>
          <cell r="E60">
            <v>1062800</v>
          </cell>
          <cell r="F60">
            <v>271799</v>
          </cell>
          <cell r="G60">
            <v>690000</v>
          </cell>
          <cell r="H60">
            <v>0</v>
          </cell>
          <cell r="I60">
            <v>58450</v>
          </cell>
        </row>
        <row r="61">
          <cell r="A61" t="str">
            <v/>
          </cell>
          <cell r="B61">
            <v>57</v>
          </cell>
          <cell r="C61" t="str">
            <v>B031221501</v>
          </cell>
          <cell r="D61">
            <v>6235922</v>
          </cell>
          <cell r="E61">
            <v>3128200</v>
          </cell>
          <cell r="F61">
            <v>1072276</v>
          </cell>
          <cell r="G61">
            <v>709600</v>
          </cell>
          <cell r="H61">
            <v>0</v>
          </cell>
          <cell r="I61">
            <v>146400</v>
          </cell>
        </row>
        <row r="62">
          <cell r="A62" t="str">
            <v/>
          </cell>
          <cell r="B62">
            <v>58</v>
          </cell>
          <cell r="C62" t="str">
            <v>B031222701</v>
          </cell>
          <cell r="D62">
            <v>5487192</v>
          </cell>
          <cell r="E62">
            <v>4034700</v>
          </cell>
          <cell r="F62">
            <v>2607388</v>
          </cell>
          <cell r="G62">
            <v>1930000</v>
          </cell>
          <cell r="H62">
            <v>0</v>
          </cell>
          <cell r="I62">
            <v>105550</v>
          </cell>
        </row>
        <row r="63">
          <cell r="A63" t="str">
            <v/>
          </cell>
          <cell r="B63">
            <v>59</v>
          </cell>
          <cell r="C63" t="str">
            <v>B031227801</v>
          </cell>
          <cell r="D63">
            <v>7153405</v>
          </cell>
          <cell r="E63">
            <v>3649500</v>
          </cell>
          <cell r="F63">
            <v>664700</v>
          </cell>
          <cell r="G63">
            <v>3783400</v>
          </cell>
          <cell r="H63">
            <v>100000</v>
          </cell>
          <cell r="I63">
            <v>0</v>
          </cell>
        </row>
        <row r="64">
          <cell r="A64" t="str">
            <v/>
          </cell>
          <cell r="B64">
            <v>60</v>
          </cell>
          <cell r="C64" t="str">
            <v>B031229701</v>
          </cell>
          <cell r="D64">
            <v>9232190</v>
          </cell>
          <cell r="E64">
            <v>1260500</v>
          </cell>
          <cell r="F64">
            <v>683904</v>
          </cell>
          <cell r="G64">
            <v>906000</v>
          </cell>
          <cell r="H64">
            <v>0</v>
          </cell>
          <cell r="I64">
            <v>97450</v>
          </cell>
        </row>
        <row r="65">
          <cell r="A65" t="str">
            <v/>
          </cell>
          <cell r="B65">
            <v>61</v>
          </cell>
          <cell r="C65" t="str">
            <v>B031234301</v>
          </cell>
          <cell r="D65">
            <v>3174935</v>
          </cell>
          <cell r="E65">
            <v>674200</v>
          </cell>
          <cell r="F65">
            <v>800295</v>
          </cell>
          <cell r="G65">
            <v>568500</v>
          </cell>
          <cell r="H65">
            <v>0</v>
          </cell>
          <cell r="I65">
            <v>48910</v>
          </cell>
        </row>
        <row r="66">
          <cell r="A66" t="str">
            <v/>
          </cell>
          <cell r="B66">
            <v>62</v>
          </cell>
          <cell r="C66" t="str">
            <v>B031237201</v>
          </cell>
          <cell r="D66">
            <v>5299884</v>
          </cell>
          <cell r="E66">
            <v>1269200</v>
          </cell>
          <cell r="F66">
            <v>1006276</v>
          </cell>
          <cell r="G66">
            <v>673600</v>
          </cell>
          <cell r="H66">
            <v>0</v>
          </cell>
          <cell r="I66">
            <v>514800</v>
          </cell>
        </row>
        <row r="67">
          <cell r="A67" t="str">
            <v/>
          </cell>
          <cell r="B67">
            <v>63</v>
          </cell>
          <cell r="C67" t="str">
            <v>B031237501</v>
          </cell>
          <cell r="D67">
            <v>5299884</v>
          </cell>
          <cell r="E67">
            <v>1269200</v>
          </cell>
          <cell r="F67">
            <v>1006276</v>
          </cell>
          <cell r="G67">
            <v>673600</v>
          </cell>
          <cell r="H67">
            <v>0</v>
          </cell>
          <cell r="I67">
            <v>334800</v>
          </cell>
        </row>
        <row r="68">
          <cell r="A68" t="str">
            <v/>
          </cell>
          <cell r="B68">
            <v>64</v>
          </cell>
          <cell r="C68" t="str">
            <v>B031239101</v>
          </cell>
          <cell r="D68">
            <v>20386000</v>
          </cell>
          <cell r="E68">
            <v>81000</v>
          </cell>
          <cell r="F68">
            <v>0</v>
          </cell>
          <cell r="G68">
            <v>0</v>
          </cell>
          <cell r="H68">
            <v>0</v>
          </cell>
          <cell r="I68">
            <v>0</v>
          </cell>
        </row>
        <row r="69">
          <cell r="A69" t="str">
            <v/>
          </cell>
          <cell r="B69">
            <v>65</v>
          </cell>
          <cell r="C69" t="str">
            <v>B031240101</v>
          </cell>
          <cell r="D69">
            <v>3957858</v>
          </cell>
          <cell r="E69">
            <v>876800</v>
          </cell>
          <cell r="F69">
            <v>219187</v>
          </cell>
          <cell r="G69">
            <v>613500</v>
          </cell>
          <cell r="H69">
            <v>0</v>
          </cell>
          <cell r="I69">
            <v>52600</v>
          </cell>
        </row>
        <row r="70">
          <cell r="A70" t="str">
            <v/>
          </cell>
          <cell r="B70">
            <v>66</v>
          </cell>
          <cell r="C70" t="str">
            <v>B031241201</v>
          </cell>
          <cell r="D70">
            <v>3811686</v>
          </cell>
          <cell r="E70">
            <v>1396000</v>
          </cell>
          <cell r="F70">
            <v>1199310</v>
          </cell>
          <cell r="G70">
            <v>732000</v>
          </cell>
          <cell r="H70">
            <v>0</v>
          </cell>
          <cell r="I70">
            <v>27000</v>
          </cell>
        </row>
        <row r="71">
          <cell r="A71" t="str">
            <v/>
          </cell>
          <cell r="B71">
            <v>67</v>
          </cell>
          <cell r="C71" t="str">
            <v>B031242501</v>
          </cell>
          <cell r="D71">
            <v>23932016</v>
          </cell>
          <cell r="E71">
            <v>5695000</v>
          </cell>
          <cell r="F71">
            <v>4091116</v>
          </cell>
          <cell r="G71">
            <v>2580000</v>
          </cell>
          <cell r="H71">
            <v>0</v>
          </cell>
          <cell r="I71">
            <v>395800</v>
          </cell>
        </row>
        <row r="72">
          <cell r="A72" t="str">
            <v/>
          </cell>
          <cell r="B72">
            <v>68</v>
          </cell>
          <cell r="C72" t="str">
            <v>B031248401</v>
          </cell>
          <cell r="D72">
            <v>2081687</v>
          </cell>
          <cell r="E72">
            <v>623900</v>
          </cell>
          <cell r="F72">
            <v>472222</v>
          </cell>
          <cell r="G72">
            <v>336800</v>
          </cell>
          <cell r="H72">
            <v>0</v>
          </cell>
          <cell r="I72">
            <v>53400</v>
          </cell>
        </row>
        <row r="73">
          <cell r="A73" t="str">
            <v/>
          </cell>
          <cell r="B73">
            <v>69</v>
          </cell>
          <cell r="C73" t="str">
            <v>B031248501</v>
          </cell>
          <cell r="D73">
            <v>4701325</v>
          </cell>
          <cell r="E73">
            <v>587000</v>
          </cell>
          <cell r="F73">
            <v>1599080</v>
          </cell>
          <cell r="G73">
            <v>976000</v>
          </cell>
          <cell r="H73">
            <v>0</v>
          </cell>
          <cell r="I73">
            <v>44000</v>
          </cell>
        </row>
        <row r="74">
          <cell r="A74" t="str">
            <v/>
          </cell>
          <cell r="B74">
            <v>70</v>
          </cell>
          <cell r="C74" t="str">
            <v>B035043501</v>
          </cell>
          <cell r="D74">
            <v>9210341</v>
          </cell>
          <cell r="E74">
            <v>1374500</v>
          </cell>
          <cell r="F74">
            <v>1780594</v>
          </cell>
          <cell r="G74">
            <v>2020000</v>
          </cell>
          <cell r="H74">
            <v>0</v>
          </cell>
          <cell r="I74">
            <v>120400</v>
          </cell>
        </row>
        <row r="75">
          <cell r="A75" t="str">
            <v/>
          </cell>
          <cell r="B75">
            <v>71</v>
          </cell>
          <cell r="C75" t="str">
            <v>B036080301</v>
          </cell>
          <cell r="D75">
            <v>4341189</v>
          </cell>
          <cell r="E75">
            <v>948100</v>
          </cell>
          <cell r="F75">
            <v>221728</v>
          </cell>
          <cell r="G75">
            <v>613500</v>
          </cell>
          <cell r="H75">
            <v>342000</v>
          </cell>
          <cell r="I75">
            <v>41600</v>
          </cell>
        </row>
        <row r="76">
          <cell r="A76" t="str">
            <v/>
          </cell>
          <cell r="B76">
            <v>72</v>
          </cell>
          <cell r="C76" t="str">
            <v>B036081301</v>
          </cell>
          <cell r="D76">
            <v>10418316</v>
          </cell>
          <cell r="E76">
            <v>3184600</v>
          </cell>
          <cell r="F76">
            <v>438374</v>
          </cell>
          <cell r="G76">
            <v>1227000</v>
          </cell>
          <cell r="H76">
            <v>596000</v>
          </cell>
          <cell r="I76">
            <v>83200</v>
          </cell>
        </row>
        <row r="77">
          <cell r="A77" t="str">
            <v/>
          </cell>
          <cell r="B77">
            <v>73</v>
          </cell>
          <cell r="C77" t="str">
            <v>B036110401</v>
          </cell>
          <cell r="D77">
            <v>4311316</v>
          </cell>
          <cell r="E77">
            <v>660600</v>
          </cell>
          <cell r="F77">
            <v>1659140</v>
          </cell>
          <cell r="G77">
            <v>650000</v>
          </cell>
          <cell r="H77">
            <v>62000</v>
          </cell>
          <cell r="I77">
            <v>33000</v>
          </cell>
        </row>
        <row r="78">
          <cell r="A78" t="str">
            <v/>
          </cell>
          <cell r="B78">
            <v>74</v>
          </cell>
          <cell r="C78" t="str">
            <v>B036114701</v>
          </cell>
          <cell r="D78">
            <v>5047084</v>
          </cell>
          <cell r="E78">
            <v>1374000</v>
          </cell>
          <cell r="F78">
            <v>1037324</v>
          </cell>
          <cell r="G78">
            <v>673600</v>
          </cell>
          <cell r="H78">
            <v>0</v>
          </cell>
          <cell r="I78">
            <v>84800</v>
          </cell>
        </row>
        <row r="79">
          <cell r="A79" t="str">
            <v/>
          </cell>
          <cell r="B79">
            <v>75</v>
          </cell>
          <cell r="C79" t="str">
            <v>B036117901</v>
          </cell>
          <cell r="D79">
            <v>2344893</v>
          </cell>
          <cell r="E79">
            <v>713300</v>
          </cell>
          <cell r="F79">
            <v>409477</v>
          </cell>
          <cell r="G79">
            <v>336800</v>
          </cell>
          <cell r="H79">
            <v>146000</v>
          </cell>
          <cell r="I79">
            <v>70400</v>
          </cell>
        </row>
        <row r="80">
          <cell r="A80" t="str">
            <v/>
          </cell>
          <cell r="B80">
            <v>76</v>
          </cell>
          <cell r="C80" t="str">
            <v>B036124101</v>
          </cell>
          <cell r="D80">
            <v>2207282</v>
          </cell>
          <cell r="E80">
            <v>1199490</v>
          </cell>
          <cell r="F80">
            <v>428915</v>
          </cell>
          <cell r="G80">
            <v>354800</v>
          </cell>
          <cell r="H80">
            <v>231000</v>
          </cell>
          <cell r="I80">
            <v>45200</v>
          </cell>
        </row>
        <row r="81">
          <cell r="A81" t="str">
            <v/>
          </cell>
          <cell r="B81">
            <v>77</v>
          </cell>
          <cell r="C81" t="str">
            <v>B036128401</v>
          </cell>
          <cell r="D81">
            <v>4765084</v>
          </cell>
          <cell r="E81">
            <v>1244800</v>
          </cell>
          <cell r="F81">
            <v>1037324</v>
          </cell>
          <cell r="G81">
            <v>673600</v>
          </cell>
          <cell r="H81">
            <v>0</v>
          </cell>
          <cell r="I81">
            <v>84800</v>
          </cell>
        </row>
        <row r="82">
          <cell r="A82" t="str">
            <v/>
          </cell>
          <cell r="B82">
            <v>78</v>
          </cell>
          <cell r="C82" t="str">
            <v>B036145901</v>
          </cell>
          <cell r="D82">
            <v>2816961</v>
          </cell>
          <cell r="E82">
            <v>1588500</v>
          </cell>
          <cell r="F82">
            <v>536138</v>
          </cell>
          <cell r="G82">
            <v>354800</v>
          </cell>
          <cell r="H82">
            <v>0</v>
          </cell>
          <cell r="I82">
            <v>45200</v>
          </cell>
        </row>
        <row r="83">
          <cell r="A83" t="str">
            <v/>
          </cell>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ルール"/>
      <sheetName val="按分ルール"/>
      <sheetName val="目次 "/>
      <sheetName val="精算調書"/>
      <sheetName val="原価管理票①（冷凍機）"/>
      <sheetName val="冷凍機輸入諸費用"/>
      <sheetName val="原価管理票②（冷却塔）"/>
      <sheetName val="冷却塔輸入諸費用"/>
      <sheetName val="原価管理表③（モニタリング機器）"/>
      <sheetName val="モニ_労務"/>
      <sheetName val="旅費積算表"/>
      <sheetName val="モニ_旅費"/>
      <sheetName val="事務費_労務費"/>
      <sheetName val="事務費_旅費積算表"/>
      <sheetName val="事務費_旅費"/>
      <sheetName val="業務従事日誌"/>
      <sheetName val="人件費単価算出表"/>
      <sheetName val="【共通】為替レート"/>
      <sheetName val="積算表②-2（旅費）"/>
    </sheetNames>
    <sheetDataSet>
      <sheetData sheetId="0"/>
      <sheetData sheetId="1"/>
      <sheetData sheetId="2"/>
      <sheetData sheetId="3"/>
      <sheetData sheetId="4"/>
      <sheetData sheetId="5"/>
      <sheetData sheetId="6"/>
      <sheetData sheetId="7"/>
      <sheetData sheetId="8"/>
      <sheetData sheetId="9"/>
      <sheetData sheetId="10"/>
      <sheetData sheetId="11">
        <row r="5">
          <cell r="E5" t="str">
            <v>奥田　敏宏</v>
          </cell>
        </row>
        <row r="6">
          <cell r="E6" t="str">
            <v>バングラデシュ、ダッカ</v>
          </cell>
        </row>
        <row r="7">
          <cell r="E7" t="str">
            <v>モニタリング現地調査、打合せ</v>
          </cell>
        </row>
        <row r="8">
          <cell r="E8">
            <v>42236</v>
          </cell>
          <cell r="H8">
            <v>42241</v>
          </cell>
        </row>
        <row r="11">
          <cell r="R11">
            <v>98605</v>
          </cell>
        </row>
      </sheetData>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ルール"/>
      <sheetName val="目次 "/>
      <sheetName val="様式第１１別紙２"/>
      <sheetName val="4-1工事費"/>
      <sheetName val="4-2-1人件費積算表"/>
      <sheetName val="4-2-2業務従事日誌"/>
      <sheetName val="4-2-3人件費単価算出表"/>
      <sheetName val="4-3-1旅費精算表"/>
      <sheetName val="旅費報告書"/>
      <sheetName val="旅費証憑"/>
      <sheetName val="搭乗券半券"/>
      <sheetName val="外貨両替計算書"/>
    </sheetNames>
    <sheetDataSet>
      <sheetData sheetId="0"/>
      <sheetData sheetId="1"/>
      <sheetData sheetId="2">
        <row r="37">
          <cell r="U37">
            <v>120</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V52"/>
  <sheetViews>
    <sheetView showGridLines="0" zoomScale="85" zoomScaleNormal="85" zoomScaleSheetLayoutView="85" workbookViewId="0">
      <selection activeCell="R48" sqref="R48:T48"/>
    </sheetView>
  </sheetViews>
  <sheetFormatPr defaultColWidth="6.875" defaultRowHeight="18.75" customHeight="1"/>
  <cols>
    <col min="1" max="1" width="2.125" style="3" customWidth="1"/>
    <col min="2" max="2" width="1" style="2" customWidth="1"/>
    <col min="3" max="5" width="2.25" style="2" customWidth="1"/>
    <col min="6" max="7" width="5.875" style="2" customWidth="1"/>
    <col min="8" max="8" width="5.125" style="2" customWidth="1"/>
    <col min="9" max="9" width="5.875" style="2" customWidth="1"/>
    <col min="10" max="10" width="6.625" style="2" customWidth="1"/>
    <col min="11" max="11" width="5.875" style="2" customWidth="1"/>
    <col min="12" max="12" width="6.5" style="2" customWidth="1"/>
    <col min="13" max="13" width="5.875" style="2" customWidth="1"/>
    <col min="14" max="14" width="6.375" style="2" customWidth="1"/>
    <col min="15" max="15" width="6.875" style="2" customWidth="1"/>
    <col min="16" max="16" width="7.375" style="2" customWidth="1"/>
    <col min="17" max="19" width="5.875" style="2" customWidth="1"/>
    <col min="20" max="20" width="6.625" style="2" customWidth="1"/>
    <col min="21" max="22" width="5.875" style="2" customWidth="1"/>
    <col min="23" max="23" width="3.875" style="3" customWidth="1"/>
    <col min="24" max="16384" width="6.875" style="3"/>
  </cols>
  <sheetData>
    <row r="1" spans="2:22" ht="18.75" customHeight="1">
      <c r="V1" s="20" t="s">
        <v>68</v>
      </c>
    </row>
    <row r="2" spans="2:22" ht="18.75" customHeight="1">
      <c r="B2" s="326"/>
      <c r="C2" s="326"/>
      <c r="D2" s="326"/>
      <c r="E2" s="326"/>
      <c r="F2" s="326"/>
    </row>
    <row r="3" spans="2:22" ht="31.5" customHeight="1">
      <c r="B3" s="327" t="s">
        <v>56</v>
      </c>
      <c r="C3" s="327"/>
      <c r="D3" s="327"/>
      <c r="E3" s="327"/>
      <c r="F3" s="328"/>
      <c r="G3" s="328"/>
      <c r="H3" s="328"/>
      <c r="I3" s="328"/>
      <c r="J3" s="328"/>
      <c r="K3" s="328"/>
      <c r="L3" s="328"/>
      <c r="M3" s="328"/>
      <c r="N3" s="328"/>
      <c r="O3" s="328"/>
      <c r="P3" s="328"/>
      <c r="Q3" s="328"/>
      <c r="R3" s="328"/>
      <c r="S3" s="328"/>
      <c r="T3" s="328"/>
      <c r="U3" s="328"/>
      <c r="V3" s="328"/>
    </row>
    <row r="4" spans="2:22" ht="18.75" customHeight="1" thickBot="1">
      <c r="B4" s="329"/>
      <c r="C4" s="329"/>
      <c r="D4" s="329"/>
      <c r="E4" s="329"/>
      <c r="F4" s="329"/>
      <c r="G4" s="329"/>
      <c r="H4" s="329"/>
      <c r="I4" s="329"/>
      <c r="J4" s="329"/>
      <c r="K4" s="329"/>
      <c r="L4" s="329"/>
      <c r="M4" s="329"/>
      <c r="N4" s="329"/>
      <c r="O4" s="329"/>
      <c r="P4" s="329"/>
      <c r="Q4" s="329"/>
      <c r="R4" s="329"/>
      <c r="S4" s="329"/>
      <c r="T4" s="329"/>
      <c r="U4" s="329"/>
      <c r="V4" s="329"/>
    </row>
    <row r="5" spans="2:22" ht="18.75" customHeight="1">
      <c r="B5" s="313" t="s">
        <v>7</v>
      </c>
      <c r="C5" s="362"/>
      <c r="D5" s="362"/>
      <c r="E5" s="362"/>
      <c r="F5" s="473"/>
      <c r="G5" s="335" t="s">
        <v>8</v>
      </c>
      <c r="H5" s="336"/>
      <c r="I5" s="336"/>
      <c r="J5" s="337"/>
      <c r="K5" s="338" t="s">
        <v>9</v>
      </c>
      <c r="L5" s="338"/>
      <c r="M5" s="338"/>
      <c r="N5" s="338"/>
      <c r="O5" s="335" t="s">
        <v>10</v>
      </c>
      <c r="P5" s="339"/>
      <c r="Q5" s="339"/>
      <c r="R5" s="340"/>
      <c r="S5" s="338" t="s">
        <v>11</v>
      </c>
      <c r="T5" s="336"/>
      <c r="U5" s="336"/>
      <c r="V5" s="337"/>
    </row>
    <row r="6" spans="2:22" ht="18.75" customHeight="1">
      <c r="B6" s="477"/>
      <c r="C6" s="479"/>
      <c r="D6" s="479"/>
      <c r="E6" s="479"/>
      <c r="F6" s="478"/>
      <c r="G6" s="341"/>
      <c r="H6" s="342"/>
      <c r="I6" s="342"/>
      <c r="J6" s="343"/>
      <c r="K6" s="344" t="s">
        <v>12</v>
      </c>
      <c r="L6" s="345"/>
      <c r="M6" s="346"/>
      <c r="N6" s="347"/>
      <c r="O6" s="344" t="s">
        <v>13</v>
      </c>
      <c r="P6" s="349"/>
      <c r="Q6" s="349"/>
      <c r="R6" s="350"/>
      <c r="S6" s="344" t="s">
        <v>2</v>
      </c>
      <c r="T6" s="346"/>
      <c r="U6" s="346"/>
      <c r="V6" s="347"/>
    </row>
    <row r="7" spans="2:22" ht="18.75" customHeight="1" thickBot="1">
      <c r="B7" s="477"/>
      <c r="C7" s="479"/>
      <c r="D7" s="479"/>
      <c r="E7" s="479"/>
      <c r="F7" s="478"/>
      <c r="G7" s="341"/>
      <c r="H7" s="342"/>
      <c r="I7" s="342"/>
      <c r="J7" s="343"/>
      <c r="K7" s="351"/>
      <c r="L7" s="351"/>
      <c r="M7" s="351"/>
      <c r="N7" s="351"/>
      <c r="O7" s="352"/>
      <c r="P7" s="351"/>
      <c r="Q7" s="351"/>
      <c r="R7" s="353"/>
      <c r="S7" s="354"/>
      <c r="T7" s="342"/>
      <c r="U7" s="342"/>
      <c r="V7" s="343"/>
    </row>
    <row r="8" spans="2:22" ht="18.75" customHeight="1" thickBot="1">
      <c r="B8" s="477"/>
      <c r="C8" s="479"/>
      <c r="D8" s="479"/>
      <c r="E8" s="479"/>
      <c r="F8" s="478"/>
      <c r="G8" s="307"/>
      <c r="H8" s="308"/>
      <c r="I8" s="308"/>
      <c r="J8" s="4" t="s">
        <v>3</v>
      </c>
      <c r="K8" s="307"/>
      <c r="L8" s="308"/>
      <c r="M8" s="308"/>
      <c r="N8" s="5" t="s">
        <v>3</v>
      </c>
      <c r="O8" s="307">
        <f>G8-K8</f>
        <v>0</v>
      </c>
      <c r="P8" s="309"/>
      <c r="Q8" s="309"/>
      <c r="R8" s="4" t="s">
        <v>3</v>
      </c>
      <c r="S8" s="307">
        <f>O40</f>
        <v>0</v>
      </c>
      <c r="T8" s="309"/>
      <c r="U8" s="309"/>
      <c r="V8" s="4" t="s">
        <v>3</v>
      </c>
    </row>
    <row r="9" spans="2:22" ht="18.75" customHeight="1">
      <c r="B9" s="477"/>
      <c r="C9" s="479"/>
      <c r="D9" s="479"/>
      <c r="E9" s="479"/>
      <c r="F9" s="478"/>
      <c r="G9" s="335" t="s">
        <v>14</v>
      </c>
      <c r="H9" s="338"/>
      <c r="I9" s="338"/>
      <c r="J9" s="348"/>
      <c r="K9" s="311" t="s">
        <v>15</v>
      </c>
      <c r="L9" s="338"/>
      <c r="M9" s="338"/>
      <c r="N9" s="338"/>
      <c r="O9" s="335" t="s">
        <v>58</v>
      </c>
      <c r="P9" s="339"/>
      <c r="Q9" s="339"/>
      <c r="R9" s="340"/>
      <c r="S9" s="311" t="s">
        <v>16</v>
      </c>
      <c r="T9" s="336"/>
      <c r="U9" s="336"/>
      <c r="V9" s="337"/>
    </row>
    <row r="10" spans="2:22" ht="18.75" customHeight="1">
      <c r="B10" s="477"/>
      <c r="C10" s="479"/>
      <c r="D10" s="479"/>
      <c r="E10" s="479"/>
      <c r="F10" s="478"/>
      <c r="G10" s="355"/>
      <c r="H10" s="356"/>
      <c r="I10" s="356"/>
      <c r="J10" s="357"/>
      <c r="K10" s="361" t="s">
        <v>17</v>
      </c>
      <c r="L10" s="356"/>
      <c r="M10" s="356"/>
      <c r="N10" s="357"/>
      <c r="O10" s="361" t="s">
        <v>18</v>
      </c>
      <c r="P10" s="356"/>
      <c r="Q10" s="356"/>
      <c r="R10" s="357"/>
      <c r="S10" s="6" t="s">
        <v>19</v>
      </c>
      <c r="T10" s="7" t="s">
        <v>54</v>
      </c>
      <c r="U10" s="30"/>
      <c r="V10" s="8"/>
    </row>
    <row r="11" spans="2:22" ht="18.75" customHeight="1" thickBot="1">
      <c r="B11" s="477"/>
      <c r="C11" s="479"/>
      <c r="D11" s="479"/>
      <c r="E11" s="479"/>
      <c r="F11" s="478"/>
      <c r="G11" s="358"/>
      <c r="H11" s="359"/>
      <c r="I11" s="359"/>
      <c r="J11" s="360"/>
      <c r="K11" s="358"/>
      <c r="L11" s="359"/>
      <c r="M11" s="359"/>
      <c r="N11" s="360"/>
      <c r="O11" s="358"/>
      <c r="P11" s="359"/>
      <c r="Q11" s="359"/>
      <c r="R11" s="360"/>
      <c r="S11" s="9" t="s">
        <v>55</v>
      </c>
      <c r="T11" s="10"/>
      <c r="U11" s="10"/>
      <c r="V11" s="11"/>
    </row>
    <row r="12" spans="2:22" ht="18.75" customHeight="1" thickBot="1">
      <c r="B12" s="474"/>
      <c r="C12" s="475"/>
      <c r="D12" s="475"/>
      <c r="E12" s="475"/>
      <c r="F12" s="476"/>
      <c r="G12" s="307"/>
      <c r="H12" s="308"/>
      <c r="I12" s="308"/>
      <c r="J12" s="12" t="s">
        <v>3</v>
      </c>
      <c r="K12" s="307">
        <f>MIN(S8,G12)</f>
        <v>0</v>
      </c>
      <c r="L12" s="308"/>
      <c r="M12" s="308"/>
      <c r="N12" s="13" t="s">
        <v>3</v>
      </c>
      <c r="O12" s="307">
        <f>MIN(O8,K12)</f>
        <v>0</v>
      </c>
      <c r="P12" s="308"/>
      <c r="Q12" s="308"/>
      <c r="R12" s="12" t="s">
        <v>3</v>
      </c>
      <c r="S12" s="307">
        <f>ROUNDDOWN(O12*1/2,-3)</f>
        <v>0</v>
      </c>
      <c r="T12" s="308"/>
      <c r="U12" s="308"/>
      <c r="V12" s="12" t="s">
        <v>3</v>
      </c>
    </row>
    <row r="13" spans="2:22" ht="24" customHeight="1" thickBot="1">
      <c r="B13" s="310" t="s">
        <v>20</v>
      </c>
      <c r="C13" s="243"/>
      <c r="D13" s="243"/>
      <c r="E13" s="243"/>
      <c r="F13" s="243"/>
      <c r="G13" s="243"/>
      <c r="H13" s="243"/>
      <c r="I13" s="243"/>
      <c r="J13" s="243"/>
      <c r="K13" s="243"/>
      <c r="L13" s="243"/>
      <c r="M13" s="243"/>
      <c r="N13" s="243"/>
      <c r="O13" s="243"/>
      <c r="P13" s="243"/>
      <c r="Q13" s="311"/>
      <c r="R13" s="311"/>
      <c r="S13" s="311"/>
      <c r="T13" s="311"/>
      <c r="U13" s="311"/>
      <c r="V13" s="312"/>
    </row>
    <row r="14" spans="2:22" ht="18.75" customHeight="1">
      <c r="B14" s="313" t="s">
        <v>21</v>
      </c>
      <c r="C14" s="362"/>
      <c r="D14" s="362"/>
      <c r="E14" s="362"/>
      <c r="F14" s="362"/>
      <c r="G14" s="362"/>
      <c r="H14" s="473"/>
      <c r="I14" s="315" t="s">
        <v>22</v>
      </c>
      <c r="J14" s="316"/>
      <c r="K14" s="316"/>
      <c r="L14" s="316"/>
      <c r="M14" s="316"/>
      <c r="N14" s="316"/>
      <c r="O14" s="316"/>
      <c r="P14" s="317"/>
      <c r="Q14" s="318" t="s">
        <v>1</v>
      </c>
      <c r="R14" s="271"/>
      <c r="S14" s="271"/>
      <c r="T14" s="271"/>
      <c r="U14" s="319" t="s">
        <v>27</v>
      </c>
      <c r="V14" s="272"/>
    </row>
    <row r="15" spans="2:22" ht="18.75" customHeight="1" thickBot="1">
      <c r="B15" s="474"/>
      <c r="C15" s="475"/>
      <c r="D15" s="475"/>
      <c r="E15" s="475"/>
      <c r="F15" s="475"/>
      <c r="G15" s="475"/>
      <c r="H15" s="476"/>
      <c r="I15" s="314" t="s">
        <v>23</v>
      </c>
      <c r="J15" s="321"/>
      <c r="K15" s="322" t="s">
        <v>24</v>
      </c>
      <c r="L15" s="323"/>
      <c r="M15" s="322" t="s">
        <v>25</v>
      </c>
      <c r="N15" s="323"/>
      <c r="O15" s="324" t="s">
        <v>0</v>
      </c>
      <c r="P15" s="325"/>
      <c r="Q15" s="314"/>
      <c r="R15" s="275"/>
      <c r="S15" s="275"/>
      <c r="T15" s="275"/>
      <c r="U15" s="320"/>
      <c r="V15" s="276"/>
    </row>
    <row r="16" spans="2:22" ht="18.75" customHeight="1">
      <c r="B16" s="62"/>
      <c r="C16" s="63"/>
      <c r="D16" s="63"/>
      <c r="E16" s="63"/>
      <c r="F16" s="63"/>
      <c r="G16" s="63"/>
      <c r="H16" s="64"/>
      <c r="I16" s="303"/>
      <c r="J16" s="304"/>
      <c r="K16" s="305"/>
      <c r="L16" s="304"/>
      <c r="M16" s="305"/>
      <c r="N16" s="304"/>
      <c r="O16" s="305"/>
      <c r="P16" s="306"/>
      <c r="Q16" s="43"/>
      <c r="R16" s="15"/>
      <c r="S16" s="15"/>
      <c r="T16" s="15"/>
      <c r="U16" s="38"/>
      <c r="V16" s="16"/>
    </row>
    <row r="17" spans="2:22" ht="18.75" customHeight="1">
      <c r="B17" s="65"/>
      <c r="C17" s="60"/>
      <c r="D17" s="60"/>
      <c r="E17" s="60"/>
      <c r="F17" s="60"/>
      <c r="G17" s="60"/>
      <c r="H17" s="61"/>
      <c r="I17" s="295"/>
      <c r="J17" s="296"/>
      <c r="K17" s="293"/>
      <c r="L17" s="296"/>
      <c r="M17" s="293"/>
      <c r="N17" s="296"/>
      <c r="O17" s="293"/>
      <c r="P17" s="294"/>
      <c r="Q17" s="44"/>
      <c r="R17" s="17"/>
      <c r="S17" s="302"/>
      <c r="T17" s="302"/>
      <c r="U17" s="39"/>
      <c r="V17" s="18"/>
    </row>
    <row r="18" spans="2:22" ht="18.75" customHeight="1">
      <c r="B18" s="65"/>
      <c r="C18" s="60"/>
      <c r="D18" s="60"/>
      <c r="E18" s="60"/>
      <c r="F18" s="60"/>
      <c r="G18" s="60"/>
      <c r="H18" s="61"/>
      <c r="I18" s="295"/>
      <c r="J18" s="296"/>
      <c r="K18" s="293"/>
      <c r="L18" s="296"/>
      <c r="M18" s="293"/>
      <c r="N18" s="296"/>
      <c r="O18" s="293"/>
      <c r="P18" s="294"/>
      <c r="Q18" s="44"/>
      <c r="R18" s="17"/>
      <c r="S18" s="301"/>
      <c r="T18" s="301"/>
      <c r="U18" s="39"/>
      <c r="V18" s="18"/>
    </row>
    <row r="19" spans="2:22" ht="18.75" customHeight="1">
      <c r="B19" s="65"/>
      <c r="C19" s="60"/>
      <c r="D19" s="60"/>
      <c r="E19" s="60"/>
      <c r="F19" s="60"/>
      <c r="G19" s="60"/>
      <c r="H19" s="61"/>
      <c r="I19" s="295"/>
      <c r="J19" s="296"/>
      <c r="K19" s="293"/>
      <c r="L19" s="296"/>
      <c r="M19" s="293"/>
      <c r="N19" s="296"/>
      <c r="O19" s="293"/>
      <c r="P19" s="294"/>
      <c r="Q19" s="44"/>
      <c r="R19" s="17"/>
      <c r="S19" s="301"/>
      <c r="T19" s="301"/>
      <c r="U19" s="39"/>
      <c r="V19" s="18"/>
    </row>
    <row r="20" spans="2:22" ht="18.75" customHeight="1">
      <c r="B20" s="65"/>
      <c r="C20" s="60"/>
      <c r="D20" s="60"/>
      <c r="E20" s="60"/>
      <c r="F20" s="60"/>
      <c r="G20" s="60"/>
      <c r="H20" s="61"/>
      <c r="I20" s="295"/>
      <c r="J20" s="296"/>
      <c r="K20" s="293"/>
      <c r="L20" s="296"/>
      <c r="M20" s="293"/>
      <c r="N20" s="296"/>
      <c r="O20" s="293"/>
      <c r="P20" s="294"/>
      <c r="Q20" s="44"/>
      <c r="R20" s="17"/>
      <c r="S20" s="301"/>
      <c r="T20" s="301"/>
      <c r="U20" s="39"/>
      <c r="V20" s="18"/>
    </row>
    <row r="21" spans="2:22" ht="18.75" customHeight="1">
      <c r="B21" s="65"/>
      <c r="C21" s="60"/>
      <c r="D21" s="60"/>
      <c r="E21" s="60"/>
      <c r="F21" s="60"/>
      <c r="G21" s="60"/>
      <c r="H21" s="61"/>
      <c r="I21" s="295"/>
      <c r="J21" s="296"/>
      <c r="K21" s="293"/>
      <c r="L21" s="296"/>
      <c r="M21" s="293"/>
      <c r="N21" s="296"/>
      <c r="O21" s="293"/>
      <c r="P21" s="294"/>
      <c r="Q21" s="44"/>
      <c r="R21" s="17"/>
      <c r="S21" s="300"/>
      <c r="T21" s="300"/>
      <c r="U21" s="39"/>
      <c r="V21" s="18"/>
    </row>
    <row r="22" spans="2:22" ht="18.75" customHeight="1">
      <c r="B22" s="65"/>
      <c r="C22" s="60"/>
      <c r="D22" s="60"/>
      <c r="E22" s="60"/>
      <c r="F22" s="60"/>
      <c r="G22" s="60"/>
      <c r="H22" s="61"/>
      <c r="I22" s="295"/>
      <c r="J22" s="296"/>
      <c r="K22" s="293"/>
      <c r="L22" s="296"/>
      <c r="M22" s="293"/>
      <c r="N22" s="296"/>
      <c r="O22" s="293"/>
      <c r="P22" s="294"/>
      <c r="Q22" s="44"/>
      <c r="R22" s="17"/>
      <c r="S22" s="300"/>
      <c r="T22" s="300"/>
      <c r="U22" s="39"/>
      <c r="V22" s="18"/>
    </row>
    <row r="23" spans="2:22" ht="18.75" customHeight="1">
      <c r="B23" s="65"/>
      <c r="C23" s="60"/>
      <c r="D23" s="60"/>
      <c r="E23" s="60"/>
      <c r="F23" s="60"/>
      <c r="G23" s="60"/>
      <c r="H23" s="61"/>
      <c r="I23" s="295"/>
      <c r="J23" s="296"/>
      <c r="K23" s="293"/>
      <c r="L23" s="296"/>
      <c r="M23" s="293"/>
      <c r="N23" s="296"/>
      <c r="O23" s="293"/>
      <c r="P23" s="294"/>
      <c r="Q23" s="44"/>
      <c r="R23" s="17"/>
      <c r="S23" s="299"/>
      <c r="T23" s="299"/>
      <c r="U23" s="39"/>
      <c r="V23" s="18"/>
    </row>
    <row r="24" spans="2:22" ht="18.75" customHeight="1">
      <c r="B24" s="65"/>
      <c r="C24" s="60"/>
      <c r="D24" s="60"/>
      <c r="E24" s="60"/>
      <c r="F24" s="60"/>
      <c r="G24" s="60"/>
      <c r="H24" s="61"/>
      <c r="I24" s="295"/>
      <c r="J24" s="296"/>
      <c r="K24" s="293"/>
      <c r="L24" s="296"/>
      <c r="M24" s="293"/>
      <c r="N24" s="296"/>
      <c r="O24" s="293"/>
      <c r="P24" s="294"/>
      <c r="Q24" s="45"/>
      <c r="R24" s="17"/>
      <c r="S24" s="299"/>
      <c r="T24" s="299"/>
      <c r="U24" s="39"/>
      <c r="V24" s="18"/>
    </row>
    <row r="25" spans="2:22" ht="18.75" customHeight="1">
      <c r="B25" s="65"/>
      <c r="C25" s="60"/>
      <c r="D25" s="60"/>
      <c r="E25" s="60"/>
      <c r="F25" s="60"/>
      <c r="G25" s="60"/>
      <c r="H25" s="61"/>
      <c r="I25" s="291"/>
      <c r="J25" s="292"/>
      <c r="K25" s="292"/>
      <c r="L25" s="292"/>
      <c r="M25" s="292"/>
      <c r="N25" s="292"/>
      <c r="O25" s="293"/>
      <c r="P25" s="294"/>
      <c r="Q25" s="44"/>
      <c r="R25" s="17"/>
      <c r="S25" s="299"/>
      <c r="T25" s="299"/>
      <c r="U25" s="39"/>
      <c r="V25" s="18"/>
    </row>
    <row r="26" spans="2:22" ht="18.75" customHeight="1">
      <c r="B26" s="65"/>
      <c r="C26" s="60"/>
      <c r="D26" s="60"/>
      <c r="E26" s="60"/>
      <c r="F26" s="60"/>
      <c r="G26" s="60"/>
      <c r="H26" s="61"/>
      <c r="I26" s="291"/>
      <c r="J26" s="292"/>
      <c r="K26" s="293"/>
      <c r="L26" s="296"/>
      <c r="M26" s="293"/>
      <c r="N26" s="296"/>
      <c r="O26" s="293"/>
      <c r="P26" s="294"/>
      <c r="Q26" s="44"/>
      <c r="R26" s="17"/>
      <c r="S26" s="299"/>
      <c r="T26" s="299"/>
      <c r="U26" s="39"/>
      <c r="V26" s="18"/>
    </row>
    <row r="27" spans="2:22" ht="18.75" customHeight="1">
      <c r="B27" s="65"/>
      <c r="C27" s="60"/>
      <c r="D27" s="60"/>
      <c r="E27" s="60"/>
      <c r="F27" s="60"/>
      <c r="G27" s="60"/>
      <c r="H27" s="61"/>
      <c r="I27" s="291"/>
      <c r="J27" s="292"/>
      <c r="K27" s="292"/>
      <c r="L27" s="292"/>
      <c r="M27" s="292"/>
      <c r="N27" s="292"/>
      <c r="O27" s="293"/>
      <c r="P27" s="294"/>
      <c r="Q27" s="44"/>
      <c r="R27" s="17"/>
      <c r="S27" s="300"/>
      <c r="T27" s="300"/>
      <c r="U27" s="39"/>
      <c r="V27" s="18"/>
    </row>
    <row r="28" spans="2:22" ht="18.75" customHeight="1">
      <c r="B28" s="65"/>
      <c r="C28" s="60"/>
      <c r="D28" s="60"/>
      <c r="E28" s="60"/>
      <c r="F28" s="60"/>
      <c r="G28" s="60"/>
      <c r="H28" s="61"/>
      <c r="I28" s="295"/>
      <c r="J28" s="296"/>
      <c r="K28" s="293"/>
      <c r="L28" s="296"/>
      <c r="M28" s="293"/>
      <c r="N28" s="296"/>
      <c r="O28" s="293"/>
      <c r="P28" s="294"/>
      <c r="Q28" s="44"/>
      <c r="R28" s="17"/>
      <c r="S28" s="300"/>
      <c r="T28" s="300"/>
      <c r="U28" s="39"/>
      <c r="V28" s="18"/>
    </row>
    <row r="29" spans="2:22" ht="18.75" customHeight="1">
      <c r="B29" s="65"/>
      <c r="C29" s="60"/>
      <c r="D29" s="60"/>
      <c r="E29" s="60"/>
      <c r="F29" s="60"/>
      <c r="G29" s="60"/>
      <c r="H29" s="61"/>
      <c r="I29" s="295"/>
      <c r="J29" s="296"/>
      <c r="K29" s="293"/>
      <c r="L29" s="296"/>
      <c r="M29" s="293"/>
      <c r="N29" s="296"/>
      <c r="O29" s="293"/>
      <c r="P29" s="294"/>
      <c r="Q29" s="44"/>
      <c r="R29" s="17"/>
      <c r="S29" s="299"/>
      <c r="T29" s="299"/>
      <c r="U29" s="39"/>
      <c r="V29" s="18"/>
    </row>
    <row r="30" spans="2:22" ht="18.75" customHeight="1">
      <c r="B30" s="65"/>
      <c r="C30" s="60"/>
      <c r="D30" s="60"/>
      <c r="E30" s="60"/>
      <c r="F30" s="60"/>
      <c r="G30" s="60"/>
      <c r="H30" s="61"/>
      <c r="I30" s="295"/>
      <c r="J30" s="296"/>
      <c r="K30" s="293"/>
      <c r="L30" s="296"/>
      <c r="M30" s="293"/>
      <c r="N30" s="296"/>
      <c r="O30" s="293"/>
      <c r="P30" s="294"/>
      <c r="Q30" s="44"/>
      <c r="R30" s="17"/>
      <c r="S30" s="299"/>
      <c r="T30" s="299"/>
      <c r="U30" s="39"/>
      <c r="V30" s="18"/>
    </row>
    <row r="31" spans="2:22" ht="18.75" customHeight="1">
      <c r="B31" s="65"/>
      <c r="C31" s="60"/>
      <c r="D31" s="60"/>
      <c r="E31" s="60"/>
      <c r="F31" s="60"/>
      <c r="G31" s="60"/>
      <c r="H31" s="61"/>
      <c r="I31" s="291"/>
      <c r="J31" s="292"/>
      <c r="K31" s="292"/>
      <c r="L31" s="292"/>
      <c r="M31" s="292"/>
      <c r="N31" s="292"/>
      <c r="O31" s="293"/>
      <c r="P31" s="294"/>
      <c r="Q31" s="46"/>
      <c r="R31" s="17"/>
      <c r="S31" s="299"/>
      <c r="T31" s="299"/>
      <c r="U31" s="39"/>
      <c r="V31" s="18"/>
    </row>
    <row r="32" spans="2:22" ht="18.75" customHeight="1">
      <c r="B32" s="65"/>
      <c r="C32" s="60"/>
      <c r="D32" s="60"/>
      <c r="E32" s="60"/>
      <c r="F32" s="60"/>
      <c r="G32" s="60"/>
      <c r="H32" s="61"/>
      <c r="I32" s="295"/>
      <c r="J32" s="296"/>
      <c r="K32" s="293"/>
      <c r="L32" s="296"/>
      <c r="M32" s="293"/>
      <c r="N32" s="296"/>
      <c r="O32" s="293"/>
      <c r="P32" s="294"/>
      <c r="Q32" s="44"/>
      <c r="R32" s="17"/>
      <c r="S32" s="300"/>
      <c r="T32" s="300"/>
      <c r="U32" s="39"/>
      <c r="V32" s="18"/>
    </row>
    <row r="33" spans="2:22" ht="18.75" customHeight="1">
      <c r="B33" s="65"/>
      <c r="C33" s="60"/>
      <c r="D33" s="60"/>
      <c r="E33" s="60"/>
      <c r="F33" s="60"/>
      <c r="G33" s="60"/>
      <c r="H33" s="61"/>
      <c r="I33" s="291"/>
      <c r="J33" s="292"/>
      <c r="K33" s="292"/>
      <c r="L33" s="292"/>
      <c r="M33" s="292"/>
      <c r="N33" s="292"/>
      <c r="O33" s="293"/>
      <c r="P33" s="294"/>
      <c r="Q33" s="46"/>
      <c r="R33" s="17"/>
      <c r="S33" s="299"/>
      <c r="T33" s="299"/>
      <c r="U33" s="39"/>
      <c r="V33" s="18"/>
    </row>
    <row r="34" spans="2:22" ht="18.75" customHeight="1">
      <c r="B34" s="65"/>
      <c r="C34" s="60"/>
      <c r="D34" s="60"/>
      <c r="E34" s="60"/>
      <c r="F34" s="60"/>
      <c r="G34" s="60"/>
      <c r="H34" s="61"/>
      <c r="I34" s="291"/>
      <c r="J34" s="292"/>
      <c r="K34" s="292"/>
      <c r="L34" s="292"/>
      <c r="M34" s="292"/>
      <c r="N34" s="292"/>
      <c r="O34" s="293"/>
      <c r="P34" s="294"/>
      <c r="Q34" s="44"/>
      <c r="R34" s="17"/>
      <c r="S34" s="300"/>
      <c r="T34" s="300"/>
      <c r="U34" s="39"/>
      <c r="V34" s="18"/>
    </row>
    <row r="35" spans="2:22" ht="18.75" customHeight="1">
      <c r="B35" s="65"/>
      <c r="C35" s="60"/>
      <c r="D35" s="60"/>
      <c r="E35" s="60"/>
      <c r="F35" s="60"/>
      <c r="G35" s="60"/>
      <c r="H35" s="61"/>
      <c r="I35" s="291"/>
      <c r="J35" s="292"/>
      <c r="K35" s="292"/>
      <c r="L35" s="292"/>
      <c r="M35" s="292"/>
      <c r="N35" s="292"/>
      <c r="O35" s="293"/>
      <c r="P35" s="294"/>
      <c r="Q35" s="44"/>
      <c r="R35" s="17"/>
      <c r="S35" s="299"/>
      <c r="T35" s="299"/>
      <c r="U35" s="39"/>
      <c r="V35" s="18"/>
    </row>
    <row r="36" spans="2:22" ht="18.75" customHeight="1">
      <c r="B36" s="65"/>
      <c r="C36" s="60"/>
      <c r="D36" s="60"/>
      <c r="E36" s="60"/>
      <c r="F36" s="60"/>
      <c r="G36" s="60"/>
      <c r="H36" s="61"/>
      <c r="I36" s="291"/>
      <c r="J36" s="292"/>
      <c r="K36" s="292"/>
      <c r="L36" s="292"/>
      <c r="M36" s="292"/>
      <c r="N36" s="292"/>
      <c r="O36" s="293"/>
      <c r="P36" s="294"/>
      <c r="Q36" s="41"/>
      <c r="R36" s="42"/>
      <c r="S36" s="297"/>
      <c r="T36" s="298"/>
      <c r="U36" s="40"/>
      <c r="V36" s="47"/>
    </row>
    <row r="37" spans="2:22" ht="18.75" customHeight="1">
      <c r="B37" s="65"/>
      <c r="C37" s="60"/>
      <c r="D37" s="60"/>
      <c r="E37" s="60"/>
      <c r="F37" s="60"/>
      <c r="G37" s="60"/>
      <c r="H37" s="61"/>
      <c r="I37" s="291"/>
      <c r="J37" s="292"/>
      <c r="K37" s="292"/>
      <c r="L37" s="292"/>
      <c r="M37" s="292"/>
      <c r="N37" s="292"/>
      <c r="O37" s="293"/>
      <c r="P37" s="294"/>
      <c r="Q37" s="44"/>
      <c r="R37" s="17"/>
      <c r="S37" s="17"/>
      <c r="T37" s="17"/>
      <c r="U37" s="17"/>
      <c r="V37" s="19"/>
    </row>
    <row r="38" spans="2:22" ht="18.75" customHeight="1">
      <c r="B38" s="65"/>
      <c r="C38" s="60"/>
      <c r="D38" s="60"/>
      <c r="E38" s="60"/>
      <c r="F38" s="60"/>
      <c r="G38" s="60"/>
      <c r="H38" s="61"/>
      <c r="I38" s="295"/>
      <c r="J38" s="296"/>
      <c r="K38" s="293"/>
      <c r="L38" s="296"/>
      <c r="M38" s="293"/>
      <c r="N38" s="296"/>
      <c r="O38" s="293"/>
      <c r="P38" s="294"/>
      <c r="Q38" s="48"/>
      <c r="R38" s="17"/>
      <c r="S38" s="17"/>
      <c r="T38" s="37"/>
      <c r="U38" s="37"/>
      <c r="V38" s="19"/>
    </row>
    <row r="39" spans="2:22" ht="18.75" customHeight="1">
      <c r="B39" s="480"/>
      <c r="C39" s="481"/>
      <c r="D39" s="481"/>
      <c r="E39" s="481"/>
      <c r="F39" s="481"/>
      <c r="G39" s="481"/>
      <c r="H39" s="482"/>
      <c r="I39" s="282"/>
      <c r="J39" s="283"/>
      <c r="K39" s="284"/>
      <c r="L39" s="283"/>
      <c r="M39" s="284"/>
      <c r="N39" s="283"/>
      <c r="O39" s="284"/>
      <c r="P39" s="285"/>
      <c r="Q39" s="49"/>
      <c r="R39" s="24"/>
      <c r="S39" s="24"/>
      <c r="T39" s="24"/>
      <c r="U39" s="24"/>
      <c r="V39" s="25"/>
    </row>
    <row r="40" spans="2:22" ht="18.75" customHeight="1" thickBot="1">
      <c r="B40" s="373" t="s">
        <v>42</v>
      </c>
      <c r="C40" s="374"/>
      <c r="D40" s="374"/>
      <c r="E40" s="374"/>
      <c r="F40" s="374"/>
      <c r="G40" s="374"/>
      <c r="H40" s="472"/>
      <c r="I40" s="286">
        <f>SUM(I16:J39)</f>
        <v>0</v>
      </c>
      <c r="J40" s="287"/>
      <c r="K40" s="288">
        <f>SUM(K16:L39)</f>
        <v>0</v>
      </c>
      <c r="L40" s="288"/>
      <c r="M40" s="288">
        <f t="shared" ref="M40" si="0">SUM(M16:N39)</f>
        <v>0</v>
      </c>
      <c r="N40" s="288"/>
      <c r="O40" s="289">
        <f>SUM(O17:P39)</f>
        <v>0</v>
      </c>
      <c r="P40" s="290"/>
      <c r="Q40" s="21" t="s">
        <v>43</v>
      </c>
      <c r="R40" s="22"/>
      <c r="S40" s="22"/>
      <c r="T40" s="22"/>
      <c r="U40" s="22"/>
      <c r="V40" s="23"/>
    </row>
    <row r="41" spans="2:22" ht="18.75" customHeight="1" thickBot="1">
      <c r="B41" s="259" t="s">
        <v>60</v>
      </c>
      <c r="C41" s="260"/>
      <c r="D41" s="260"/>
      <c r="E41" s="260"/>
      <c r="F41" s="260"/>
      <c r="G41" s="260"/>
      <c r="H41" s="260"/>
      <c r="I41" s="260"/>
      <c r="J41" s="260"/>
      <c r="K41" s="260"/>
      <c r="L41" s="260"/>
      <c r="M41" s="260"/>
      <c r="N41" s="260"/>
      <c r="O41" s="260"/>
      <c r="P41" s="260"/>
      <c r="Q41" s="259" t="s">
        <v>63</v>
      </c>
      <c r="R41" s="260"/>
      <c r="S41" s="260"/>
      <c r="T41" s="260"/>
      <c r="U41" s="260"/>
      <c r="V41" s="261"/>
    </row>
    <row r="42" spans="2:22" ht="18.75" customHeight="1">
      <c r="B42" s="265"/>
      <c r="C42" s="470"/>
      <c r="D42" s="470"/>
      <c r="E42" s="470"/>
      <c r="F42" s="470"/>
      <c r="G42" s="470"/>
      <c r="H42" s="471"/>
      <c r="I42" s="265" t="s">
        <v>23</v>
      </c>
      <c r="J42" s="266"/>
      <c r="K42" s="267" t="s">
        <v>24</v>
      </c>
      <c r="L42" s="268"/>
      <c r="M42" s="267" t="s">
        <v>25</v>
      </c>
      <c r="N42" s="268"/>
      <c r="O42" s="269" t="s">
        <v>0</v>
      </c>
      <c r="P42" s="270"/>
      <c r="Q42" s="271"/>
      <c r="R42" s="271"/>
      <c r="S42" s="271"/>
      <c r="T42" s="271"/>
      <c r="U42" s="271"/>
      <c r="V42" s="272"/>
    </row>
    <row r="43" spans="2:22" ht="18.75" customHeight="1">
      <c r="B43" s="467" t="s">
        <v>61</v>
      </c>
      <c r="C43" s="468"/>
      <c r="D43" s="468"/>
      <c r="E43" s="468"/>
      <c r="F43" s="468"/>
      <c r="G43" s="468"/>
      <c r="H43" s="469"/>
      <c r="I43" s="280"/>
      <c r="J43" s="281"/>
      <c r="K43" s="250"/>
      <c r="L43" s="250"/>
      <c r="M43" s="250"/>
      <c r="N43" s="250"/>
      <c r="O43" s="251">
        <f>O12</f>
        <v>0</v>
      </c>
      <c r="P43" s="252"/>
      <c r="Q43" s="273"/>
      <c r="R43" s="273"/>
      <c r="S43" s="273"/>
      <c r="T43" s="273"/>
      <c r="U43" s="273"/>
      <c r="V43" s="274"/>
    </row>
    <row r="44" spans="2:22" ht="18.75" customHeight="1" thickBot="1">
      <c r="B44" s="464" t="s">
        <v>62</v>
      </c>
      <c r="C44" s="465"/>
      <c r="D44" s="465"/>
      <c r="E44" s="465"/>
      <c r="F44" s="465"/>
      <c r="G44" s="465"/>
      <c r="H44" s="466"/>
      <c r="I44" s="256"/>
      <c r="J44" s="257"/>
      <c r="K44" s="257"/>
      <c r="L44" s="257"/>
      <c r="M44" s="257"/>
      <c r="N44" s="257"/>
      <c r="O44" s="257">
        <f>SUM(I44:N44)</f>
        <v>0</v>
      </c>
      <c r="P44" s="258"/>
      <c r="Q44" s="275"/>
      <c r="R44" s="275"/>
      <c r="S44" s="275"/>
      <c r="T44" s="275"/>
      <c r="U44" s="275"/>
      <c r="V44" s="276"/>
    </row>
    <row r="45" spans="2:22" ht="18.75" customHeight="1" thickBot="1">
      <c r="B45" s="218" t="s">
        <v>44</v>
      </c>
      <c r="C45" s="219"/>
      <c r="D45" s="219"/>
      <c r="E45" s="219"/>
      <c r="F45" s="219"/>
      <c r="G45" s="219"/>
      <c r="H45" s="219"/>
      <c r="I45" s="219"/>
      <c r="J45" s="219"/>
      <c r="K45" s="219"/>
      <c r="L45" s="219"/>
      <c r="M45" s="219"/>
      <c r="N45" s="219"/>
      <c r="O45" s="219"/>
      <c r="P45" s="219"/>
      <c r="Q45" s="243"/>
      <c r="R45" s="243"/>
      <c r="S45" s="243"/>
      <c r="T45" s="243"/>
      <c r="U45" s="243"/>
      <c r="V45" s="244"/>
    </row>
    <row r="46" spans="2:22" s="14" customFormat="1" ht="18.75" customHeight="1" thickBot="1">
      <c r="B46" s="245" t="s">
        <v>45</v>
      </c>
      <c r="C46" s="246"/>
      <c r="D46" s="246"/>
      <c r="E46" s="246"/>
      <c r="F46" s="246"/>
      <c r="G46" s="246"/>
      <c r="H46" s="249"/>
      <c r="I46" s="247" t="s">
        <v>46</v>
      </c>
      <c r="J46" s="248"/>
      <c r="K46" s="248"/>
      <c r="L46" s="248"/>
      <c r="M46" s="32" t="s">
        <v>47</v>
      </c>
      <c r="N46" s="245" t="s">
        <v>48</v>
      </c>
      <c r="O46" s="249"/>
      <c r="P46" s="245" t="s">
        <v>49</v>
      </c>
      <c r="Q46" s="249"/>
      <c r="R46" s="245" t="s">
        <v>50</v>
      </c>
      <c r="S46" s="246"/>
      <c r="T46" s="249"/>
      <c r="U46" s="246" t="s">
        <v>27</v>
      </c>
      <c r="V46" s="249"/>
    </row>
    <row r="47" spans="2:22" s="14" customFormat="1" ht="18.75" customHeight="1">
      <c r="B47" s="460"/>
      <c r="C47" s="461"/>
      <c r="D47" s="461"/>
      <c r="E47" s="461"/>
      <c r="F47" s="461"/>
      <c r="G47" s="461"/>
      <c r="H47" s="462"/>
      <c r="I47" s="231"/>
      <c r="J47" s="232"/>
      <c r="K47" s="232"/>
      <c r="L47" s="232"/>
      <c r="M47" s="29"/>
      <c r="N47" s="233"/>
      <c r="O47" s="234"/>
      <c r="P47" s="233"/>
      <c r="Q47" s="234"/>
      <c r="R47" s="235"/>
      <c r="S47" s="236"/>
      <c r="T47" s="237"/>
      <c r="U47" s="33"/>
      <c r="V47" s="34"/>
    </row>
    <row r="48" spans="2:22" s="14" customFormat="1" ht="18.75" customHeight="1">
      <c r="B48" s="229"/>
      <c r="C48" s="230"/>
      <c r="D48" s="230"/>
      <c r="E48" s="230"/>
      <c r="F48" s="230"/>
      <c r="G48" s="230"/>
      <c r="H48" s="459"/>
      <c r="I48" s="231"/>
      <c r="J48" s="232"/>
      <c r="K48" s="232"/>
      <c r="L48" s="232"/>
      <c r="M48" s="29"/>
      <c r="N48" s="238"/>
      <c r="O48" s="239"/>
      <c r="P48" s="238"/>
      <c r="Q48" s="239"/>
      <c r="R48" s="240"/>
      <c r="S48" s="241"/>
      <c r="T48" s="242"/>
      <c r="U48" s="33"/>
      <c r="V48" s="34"/>
    </row>
    <row r="49" spans="2:22" ht="18.75" customHeight="1" thickBot="1">
      <c r="B49" s="218"/>
      <c r="C49" s="219"/>
      <c r="D49" s="219"/>
      <c r="E49" s="219"/>
      <c r="F49" s="219"/>
      <c r="G49" s="219"/>
      <c r="H49" s="463"/>
      <c r="I49" s="220"/>
      <c r="J49" s="221"/>
      <c r="K49" s="221"/>
      <c r="L49" s="221"/>
      <c r="M49" s="28"/>
      <c r="N49" s="222"/>
      <c r="O49" s="223"/>
      <c r="P49" s="224"/>
      <c r="Q49" s="225"/>
      <c r="R49" s="226"/>
      <c r="S49" s="227"/>
      <c r="T49" s="228"/>
      <c r="U49" s="35"/>
      <c r="V49" s="36"/>
    </row>
    <row r="50" spans="2:22" ht="18.75" customHeight="1">
      <c r="B50" s="1" t="s">
        <v>4</v>
      </c>
      <c r="C50" s="1"/>
      <c r="D50" s="1"/>
      <c r="E50" s="1"/>
      <c r="F50" s="1" t="s">
        <v>6</v>
      </c>
    </row>
    <row r="51" spans="2:22" ht="18.75" customHeight="1">
      <c r="B51" s="1" t="s">
        <v>5</v>
      </c>
      <c r="C51" s="1"/>
      <c r="D51" s="1"/>
      <c r="E51" s="1"/>
      <c r="F51" s="1" t="s">
        <v>57</v>
      </c>
    </row>
    <row r="52" spans="2:22" ht="18.75" customHeight="1">
      <c r="B52" s="31" t="s">
        <v>64</v>
      </c>
      <c r="C52" s="31"/>
      <c r="D52" s="31"/>
      <c r="E52" s="31"/>
      <c r="F52" s="1" t="s">
        <v>65</v>
      </c>
    </row>
  </sheetData>
  <mergeCells count="201">
    <mergeCell ref="B2:F2"/>
    <mergeCell ref="B3:V3"/>
    <mergeCell ref="B4:V4"/>
    <mergeCell ref="B5:F12"/>
    <mergeCell ref="G5:J5"/>
    <mergeCell ref="K5:N5"/>
    <mergeCell ref="O5:R5"/>
    <mergeCell ref="S5:V5"/>
    <mergeCell ref="G6:J6"/>
    <mergeCell ref="K6:N6"/>
    <mergeCell ref="S8:U8"/>
    <mergeCell ref="G9:J9"/>
    <mergeCell ref="K9:N9"/>
    <mergeCell ref="O9:R9"/>
    <mergeCell ref="S9:V9"/>
    <mergeCell ref="O6:R6"/>
    <mergeCell ref="S6:V6"/>
    <mergeCell ref="G7:J7"/>
    <mergeCell ref="K7:N7"/>
    <mergeCell ref="O7:R7"/>
    <mergeCell ref="S7:V7"/>
    <mergeCell ref="G10:J11"/>
    <mergeCell ref="K10:N11"/>
    <mergeCell ref="O10:R11"/>
    <mergeCell ref="G12:I12"/>
    <mergeCell ref="K12:M12"/>
    <mergeCell ref="O12:Q12"/>
    <mergeCell ref="G8:I8"/>
    <mergeCell ref="K8:M8"/>
    <mergeCell ref="O8:Q8"/>
    <mergeCell ref="S12:U12"/>
    <mergeCell ref="B13:V13"/>
    <mergeCell ref="B14:H15"/>
    <mergeCell ref="I14:P14"/>
    <mergeCell ref="Q14:T15"/>
    <mergeCell ref="U14:V15"/>
    <mergeCell ref="I15:J15"/>
    <mergeCell ref="K15:L15"/>
    <mergeCell ref="M15:N15"/>
    <mergeCell ref="O15:P15"/>
    <mergeCell ref="S17:T17"/>
    <mergeCell ref="I18:J18"/>
    <mergeCell ref="K18:L18"/>
    <mergeCell ref="M18:N18"/>
    <mergeCell ref="O18:P18"/>
    <mergeCell ref="S18:T18"/>
    <mergeCell ref="I16:J16"/>
    <mergeCell ref="K16:L16"/>
    <mergeCell ref="M16:N16"/>
    <mergeCell ref="O16:P16"/>
    <mergeCell ref="I17:J17"/>
    <mergeCell ref="K17:L17"/>
    <mergeCell ref="M17:N17"/>
    <mergeCell ref="O17:P17"/>
    <mergeCell ref="I20:J20"/>
    <mergeCell ref="K20:L20"/>
    <mergeCell ref="M20:N20"/>
    <mergeCell ref="O20:P20"/>
    <mergeCell ref="S20:T20"/>
    <mergeCell ref="I19:J19"/>
    <mergeCell ref="K19:L19"/>
    <mergeCell ref="M19:N19"/>
    <mergeCell ref="O19:P19"/>
    <mergeCell ref="S19:T19"/>
    <mergeCell ref="I22:J22"/>
    <mergeCell ref="K22:L22"/>
    <mergeCell ref="M22:N22"/>
    <mergeCell ref="O22:P22"/>
    <mergeCell ref="S22:T22"/>
    <mergeCell ref="I21:J21"/>
    <mergeCell ref="K21:L21"/>
    <mergeCell ref="M21:N21"/>
    <mergeCell ref="O21:P21"/>
    <mergeCell ref="S21:T21"/>
    <mergeCell ref="I24:J24"/>
    <mergeCell ref="K24:L24"/>
    <mergeCell ref="M24:N24"/>
    <mergeCell ref="O24:P24"/>
    <mergeCell ref="S24:T24"/>
    <mergeCell ref="I23:J23"/>
    <mergeCell ref="K23:L23"/>
    <mergeCell ref="M23:N23"/>
    <mergeCell ref="O23:P23"/>
    <mergeCell ref="S23:T23"/>
    <mergeCell ref="I26:J26"/>
    <mergeCell ref="K26:L26"/>
    <mergeCell ref="M26:N26"/>
    <mergeCell ref="O26:P26"/>
    <mergeCell ref="S26:T26"/>
    <mergeCell ref="I25:J25"/>
    <mergeCell ref="K25:L25"/>
    <mergeCell ref="M25:N25"/>
    <mergeCell ref="O25:P25"/>
    <mergeCell ref="S25:T25"/>
    <mergeCell ref="I28:J28"/>
    <mergeCell ref="K28:L28"/>
    <mergeCell ref="M28:N28"/>
    <mergeCell ref="O28:P28"/>
    <mergeCell ref="S28:T28"/>
    <mergeCell ref="I27:J27"/>
    <mergeCell ref="K27:L27"/>
    <mergeCell ref="M27:N27"/>
    <mergeCell ref="O27:P27"/>
    <mergeCell ref="S27:T27"/>
    <mergeCell ref="I30:J30"/>
    <mergeCell ref="K30:L30"/>
    <mergeCell ref="M30:N30"/>
    <mergeCell ref="O30:P30"/>
    <mergeCell ref="S30:T30"/>
    <mergeCell ref="I29:J29"/>
    <mergeCell ref="K29:L29"/>
    <mergeCell ref="M29:N29"/>
    <mergeCell ref="O29:P29"/>
    <mergeCell ref="S29:T29"/>
    <mergeCell ref="I32:J32"/>
    <mergeCell ref="K32:L32"/>
    <mergeCell ref="M32:N32"/>
    <mergeCell ref="O32:P32"/>
    <mergeCell ref="S32:T32"/>
    <mergeCell ref="I31:J31"/>
    <mergeCell ref="K31:L31"/>
    <mergeCell ref="M31:N31"/>
    <mergeCell ref="O31:P31"/>
    <mergeCell ref="S31:T31"/>
    <mergeCell ref="I34:J34"/>
    <mergeCell ref="K34:L34"/>
    <mergeCell ref="M34:N34"/>
    <mergeCell ref="O34:P34"/>
    <mergeCell ref="S34:T34"/>
    <mergeCell ref="I33:J33"/>
    <mergeCell ref="K33:L33"/>
    <mergeCell ref="M33:N33"/>
    <mergeCell ref="O33:P33"/>
    <mergeCell ref="S33:T33"/>
    <mergeCell ref="I36:J36"/>
    <mergeCell ref="K36:L36"/>
    <mergeCell ref="M36:N36"/>
    <mergeCell ref="O36:P36"/>
    <mergeCell ref="S36:T36"/>
    <mergeCell ref="I35:J35"/>
    <mergeCell ref="K35:L35"/>
    <mergeCell ref="M35:N35"/>
    <mergeCell ref="O35:P35"/>
    <mergeCell ref="S35:T35"/>
    <mergeCell ref="I37:J37"/>
    <mergeCell ref="K37:L37"/>
    <mergeCell ref="M37:N37"/>
    <mergeCell ref="O37:P37"/>
    <mergeCell ref="I38:J38"/>
    <mergeCell ref="K38:L38"/>
    <mergeCell ref="M38:N38"/>
    <mergeCell ref="O38:P38"/>
    <mergeCell ref="I39:J39"/>
    <mergeCell ref="K39:L39"/>
    <mergeCell ref="M39:N39"/>
    <mergeCell ref="O39:P39"/>
    <mergeCell ref="B40:H40"/>
    <mergeCell ref="I40:J40"/>
    <mergeCell ref="K40:L40"/>
    <mergeCell ref="M40:N40"/>
    <mergeCell ref="O40:P40"/>
    <mergeCell ref="B41:P41"/>
    <mergeCell ref="Q41:V41"/>
    <mergeCell ref="B42:H42"/>
    <mergeCell ref="I42:J42"/>
    <mergeCell ref="K42:L42"/>
    <mergeCell ref="M42:N42"/>
    <mergeCell ref="O42:P42"/>
    <mergeCell ref="Q42:V44"/>
    <mergeCell ref="B43:H43"/>
    <mergeCell ref="I43:J43"/>
    <mergeCell ref="B45:V45"/>
    <mergeCell ref="B46:H46"/>
    <mergeCell ref="I46:L46"/>
    <mergeCell ref="N46:O46"/>
    <mergeCell ref="P46:Q46"/>
    <mergeCell ref="R46:T46"/>
    <mergeCell ref="U46:V46"/>
    <mergeCell ref="K43:L43"/>
    <mergeCell ref="M43:N43"/>
    <mergeCell ref="O43:P43"/>
    <mergeCell ref="B44:H44"/>
    <mergeCell ref="I44:J44"/>
    <mergeCell ref="K44:L44"/>
    <mergeCell ref="M44:N44"/>
    <mergeCell ref="O44:P44"/>
    <mergeCell ref="B49:H49"/>
    <mergeCell ref="I49:L49"/>
    <mergeCell ref="N49:O49"/>
    <mergeCell ref="P49:Q49"/>
    <mergeCell ref="R49:T49"/>
    <mergeCell ref="B47:H47"/>
    <mergeCell ref="I47:L47"/>
    <mergeCell ref="N47:O47"/>
    <mergeCell ref="P47:Q47"/>
    <mergeCell ref="R47:T47"/>
    <mergeCell ref="B48:H48"/>
    <mergeCell ref="I48:L48"/>
    <mergeCell ref="N48:O48"/>
    <mergeCell ref="P48:Q48"/>
    <mergeCell ref="R48:T48"/>
  </mergeCells>
  <phoneticPr fontId="3"/>
  <printOptions horizontalCentered="1"/>
  <pageMargins left="0.54" right="0.41" top="0.78740157480314965" bottom="0.78740157480314965" header="0.51181102362204722" footer="0.51181102362204722"/>
  <pageSetup paperSize="9" scale="87" orientation="portrait" cellComments="asDisplayed" r:id="rId1"/>
  <headerFooter alignWithMargins="0"/>
  <colBreaks count="1" manualBreakCount="1">
    <brk id="29" min="1" max="5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V49"/>
  <sheetViews>
    <sheetView showGridLines="0" tabSelected="1" zoomScale="85" zoomScaleNormal="85" zoomScaleSheetLayoutView="85" workbookViewId="0">
      <selection activeCell="H27" sqref="H27"/>
    </sheetView>
  </sheetViews>
  <sheetFormatPr defaultColWidth="6.875" defaultRowHeight="18.75" customHeight="1"/>
  <cols>
    <col min="1" max="1" width="2.125" style="3" customWidth="1"/>
    <col min="2" max="2" width="1" style="2" customWidth="1"/>
    <col min="3" max="5" width="2.25" style="2" customWidth="1"/>
    <col min="6" max="7" width="5.875" style="2" customWidth="1"/>
    <col min="8" max="8" width="5.125" style="2" customWidth="1"/>
    <col min="9" max="9" width="5.875" style="2" customWidth="1"/>
    <col min="10" max="10" width="6.625" style="2" customWidth="1"/>
    <col min="11" max="11" width="5.875" style="2" customWidth="1"/>
    <col min="12" max="12" width="6.5" style="2" customWidth="1"/>
    <col min="13" max="13" width="5.875" style="2" customWidth="1"/>
    <col min="14" max="14" width="6.375" style="2" customWidth="1"/>
    <col min="15" max="15" width="6.875" style="2" customWidth="1"/>
    <col min="16" max="16" width="7.375" style="2" customWidth="1"/>
    <col min="17" max="19" width="5.875" style="2" customWidth="1"/>
    <col min="20" max="20" width="6.625" style="2" customWidth="1"/>
    <col min="21" max="22" width="5.875" style="2" customWidth="1"/>
    <col min="23" max="23" width="3.875" style="3" customWidth="1"/>
    <col min="24" max="16384" width="6.875" style="3"/>
  </cols>
  <sheetData>
    <row r="1" spans="2:22" ht="18.75" customHeight="1">
      <c r="V1" s="20" t="s">
        <v>76</v>
      </c>
    </row>
    <row r="2" spans="2:22" ht="18.75" customHeight="1">
      <c r="B2" s="326"/>
      <c r="C2" s="326"/>
      <c r="D2" s="326"/>
      <c r="E2" s="326"/>
      <c r="F2" s="326"/>
    </row>
    <row r="3" spans="2:22" ht="31.5" customHeight="1">
      <c r="B3" s="327" t="s">
        <v>56</v>
      </c>
      <c r="C3" s="327"/>
      <c r="D3" s="327"/>
      <c r="E3" s="327"/>
      <c r="F3" s="328"/>
      <c r="G3" s="328"/>
      <c r="H3" s="328"/>
      <c r="I3" s="328"/>
      <c r="J3" s="328"/>
      <c r="K3" s="328"/>
      <c r="L3" s="328"/>
      <c r="M3" s="328"/>
      <c r="N3" s="328"/>
      <c r="O3" s="328"/>
      <c r="P3" s="328"/>
      <c r="Q3" s="328"/>
      <c r="R3" s="328"/>
      <c r="S3" s="328"/>
      <c r="T3" s="328"/>
      <c r="U3" s="328"/>
      <c r="V3" s="328"/>
    </row>
    <row r="4" spans="2:22" ht="18.75" customHeight="1" thickBot="1">
      <c r="B4" s="329"/>
      <c r="C4" s="329"/>
      <c r="D4" s="329"/>
      <c r="E4" s="329"/>
      <c r="F4" s="329"/>
      <c r="G4" s="329"/>
      <c r="H4" s="329"/>
      <c r="I4" s="329"/>
      <c r="J4" s="329"/>
      <c r="K4" s="329"/>
      <c r="L4" s="329"/>
      <c r="M4" s="329"/>
      <c r="N4" s="329"/>
      <c r="O4" s="329"/>
      <c r="P4" s="329"/>
      <c r="Q4" s="329"/>
      <c r="R4" s="329"/>
      <c r="S4" s="329"/>
      <c r="T4" s="329"/>
      <c r="U4" s="329"/>
      <c r="V4" s="329"/>
    </row>
    <row r="5" spans="2:22" ht="18.75" customHeight="1">
      <c r="B5" s="313" t="s">
        <v>7</v>
      </c>
      <c r="C5" s="362"/>
      <c r="D5" s="362"/>
      <c r="E5" s="362"/>
      <c r="F5" s="330"/>
      <c r="G5" s="335" t="s">
        <v>8</v>
      </c>
      <c r="H5" s="336"/>
      <c r="I5" s="336"/>
      <c r="J5" s="337"/>
      <c r="K5" s="338" t="s">
        <v>9</v>
      </c>
      <c r="L5" s="338"/>
      <c r="M5" s="338"/>
      <c r="N5" s="338"/>
      <c r="O5" s="335" t="s">
        <v>10</v>
      </c>
      <c r="P5" s="339"/>
      <c r="Q5" s="339"/>
      <c r="R5" s="340"/>
      <c r="S5" s="338" t="s">
        <v>11</v>
      </c>
      <c r="T5" s="336"/>
      <c r="U5" s="336"/>
      <c r="V5" s="337"/>
    </row>
    <row r="6" spans="2:22" ht="18.75" customHeight="1">
      <c r="B6" s="331"/>
      <c r="C6" s="363"/>
      <c r="D6" s="363"/>
      <c r="E6" s="363"/>
      <c r="F6" s="332"/>
      <c r="G6" s="341"/>
      <c r="H6" s="342"/>
      <c r="I6" s="342"/>
      <c r="J6" s="343"/>
      <c r="K6" s="344" t="s">
        <v>12</v>
      </c>
      <c r="L6" s="345"/>
      <c r="M6" s="346"/>
      <c r="N6" s="347"/>
      <c r="O6" s="344" t="s">
        <v>13</v>
      </c>
      <c r="P6" s="349"/>
      <c r="Q6" s="349"/>
      <c r="R6" s="350"/>
      <c r="S6" s="344" t="s">
        <v>2</v>
      </c>
      <c r="T6" s="346"/>
      <c r="U6" s="346"/>
      <c r="V6" s="347"/>
    </row>
    <row r="7" spans="2:22" ht="18.75" customHeight="1" thickBot="1">
      <c r="B7" s="331"/>
      <c r="C7" s="363"/>
      <c r="D7" s="363"/>
      <c r="E7" s="363"/>
      <c r="F7" s="332"/>
      <c r="G7" s="341"/>
      <c r="H7" s="342"/>
      <c r="I7" s="342"/>
      <c r="J7" s="343"/>
      <c r="K7" s="351"/>
      <c r="L7" s="351"/>
      <c r="M7" s="351"/>
      <c r="N7" s="351"/>
      <c r="O7" s="352"/>
      <c r="P7" s="351"/>
      <c r="Q7" s="351"/>
      <c r="R7" s="353"/>
      <c r="S7" s="354"/>
      <c r="T7" s="342"/>
      <c r="U7" s="342"/>
      <c r="V7" s="343"/>
    </row>
    <row r="8" spans="2:22" ht="18.75" customHeight="1" thickBot="1">
      <c r="B8" s="331"/>
      <c r="C8" s="363"/>
      <c r="D8" s="363"/>
      <c r="E8" s="363"/>
      <c r="F8" s="332"/>
      <c r="G8" s="307">
        <v>300000000</v>
      </c>
      <c r="H8" s="308"/>
      <c r="I8" s="308"/>
      <c r="J8" s="4" t="s">
        <v>3</v>
      </c>
      <c r="K8" s="307">
        <v>0</v>
      </c>
      <c r="L8" s="308"/>
      <c r="M8" s="308"/>
      <c r="N8" s="5" t="s">
        <v>3</v>
      </c>
      <c r="O8" s="307">
        <f>G8-K8</f>
        <v>300000000</v>
      </c>
      <c r="P8" s="309"/>
      <c r="Q8" s="309"/>
      <c r="R8" s="4" t="s">
        <v>3</v>
      </c>
      <c r="S8" s="307">
        <f>O37</f>
        <v>274492000</v>
      </c>
      <c r="T8" s="309"/>
      <c r="U8" s="309"/>
      <c r="V8" s="4" t="s">
        <v>3</v>
      </c>
    </row>
    <row r="9" spans="2:22" ht="18.75" customHeight="1">
      <c r="B9" s="331"/>
      <c r="C9" s="363"/>
      <c r="D9" s="363"/>
      <c r="E9" s="363"/>
      <c r="F9" s="332"/>
      <c r="G9" s="335" t="s">
        <v>14</v>
      </c>
      <c r="H9" s="338"/>
      <c r="I9" s="338"/>
      <c r="J9" s="348"/>
      <c r="K9" s="311" t="s">
        <v>15</v>
      </c>
      <c r="L9" s="338"/>
      <c r="M9" s="338"/>
      <c r="N9" s="338"/>
      <c r="O9" s="335" t="s">
        <v>58</v>
      </c>
      <c r="P9" s="339"/>
      <c r="Q9" s="339"/>
      <c r="R9" s="340"/>
      <c r="S9" s="311" t="s">
        <v>16</v>
      </c>
      <c r="T9" s="336"/>
      <c r="U9" s="336"/>
      <c r="V9" s="337"/>
    </row>
    <row r="10" spans="2:22" ht="18.75" customHeight="1">
      <c r="B10" s="331"/>
      <c r="C10" s="363"/>
      <c r="D10" s="363"/>
      <c r="E10" s="363"/>
      <c r="F10" s="332"/>
      <c r="G10" s="355"/>
      <c r="H10" s="356"/>
      <c r="I10" s="356"/>
      <c r="J10" s="357"/>
      <c r="K10" s="361" t="s">
        <v>17</v>
      </c>
      <c r="L10" s="356"/>
      <c r="M10" s="356"/>
      <c r="N10" s="357"/>
      <c r="O10" s="361" t="s">
        <v>18</v>
      </c>
      <c r="P10" s="356"/>
      <c r="Q10" s="356"/>
      <c r="R10" s="357"/>
      <c r="S10" s="6" t="s">
        <v>19</v>
      </c>
      <c r="T10" s="7" t="s">
        <v>54</v>
      </c>
      <c r="U10" s="30">
        <v>0.5</v>
      </c>
      <c r="V10" s="8"/>
    </row>
    <row r="11" spans="2:22" ht="18.75" customHeight="1" thickBot="1">
      <c r="B11" s="331"/>
      <c r="C11" s="363"/>
      <c r="D11" s="363"/>
      <c r="E11" s="363"/>
      <c r="F11" s="332"/>
      <c r="G11" s="358"/>
      <c r="H11" s="359"/>
      <c r="I11" s="359"/>
      <c r="J11" s="360"/>
      <c r="K11" s="358"/>
      <c r="L11" s="359"/>
      <c r="M11" s="359"/>
      <c r="N11" s="360"/>
      <c r="O11" s="358"/>
      <c r="P11" s="359"/>
      <c r="Q11" s="359"/>
      <c r="R11" s="360"/>
      <c r="S11" s="9" t="s">
        <v>55</v>
      </c>
      <c r="T11" s="10"/>
      <c r="U11" s="10"/>
      <c r="V11" s="11"/>
    </row>
    <row r="12" spans="2:22" ht="18.75" customHeight="1" thickBot="1">
      <c r="B12" s="333"/>
      <c r="C12" s="364"/>
      <c r="D12" s="364"/>
      <c r="E12" s="364"/>
      <c r="F12" s="334"/>
      <c r="G12" s="307">
        <f>S8</f>
        <v>274492000</v>
      </c>
      <c r="H12" s="308"/>
      <c r="I12" s="308"/>
      <c r="J12" s="12" t="s">
        <v>3</v>
      </c>
      <c r="K12" s="307">
        <f>MIN(S8,G12)</f>
        <v>274492000</v>
      </c>
      <c r="L12" s="308"/>
      <c r="M12" s="308"/>
      <c r="N12" s="13" t="s">
        <v>3</v>
      </c>
      <c r="O12" s="307">
        <f>MIN(O8,K12)</f>
        <v>274492000</v>
      </c>
      <c r="P12" s="308"/>
      <c r="Q12" s="308"/>
      <c r="R12" s="12" t="s">
        <v>3</v>
      </c>
      <c r="S12" s="307">
        <f>ROUNDDOWN(O12*1/2,-3)</f>
        <v>137246000</v>
      </c>
      <c r="T12" s="308"/>
      <c r="U12" s="308"/>
      <c r="V12" s="12" t="s">
        <v>3</v>
      </c>
    </row>
    <row r="13" spans="2:22" ht="24" customHeight="1" thickBot="1">
      <c r="B13" s="310" t="s">
        <v>20</v>
      </c>
      <c r="C13" s="243"/>
      <c r="D13" s="243"/>
      <c r="E13" s="243"/>
      <c r="F13" s="243"/>
      <c r="G13" s="243"/>
      <c r="H13" s="243"/>
      <c r="I13" s="243"/>
      <c r="J13" s="243"/>
      <c r="K13" s="243"/>
      <c r="L13" s="243"/>
      <c r="M13" s="243"/>
      <c r="N13" s="243"/>
      <c r="O13" s="243"/>
      <c r="P13" s="243"/>
      <c r="Q13" s="311"/>
      <c r="R13" s="311"/>
      <c r="S13" s="311"/>
      <c r="T13" s="311"/>
      <c r="U13" s="311"/>
      <c r="V13" s="312"/>
    </row>
    <row r="14" spans="2:22" ht="18.75" customHeight="1">
      <c r="B14" s="313" t="s">
        <v>21</v>
      </c>
      <c r="C14" s="362"/>
      <c r="D14" s="362"/>
      <c r="E14" s="362"/>
      <c r="F14" s="271"/>
      <c r="G14" s="271"/>
      <c r="H14" s="272"/>
      <c r="I14" s="315" t="s">
        <v>22</v>
      </c>
      <c r="J14" s="316"/>
      <c r="K14" s="316"/>
      <c r="L14" s="316"/>
      <c r="M14" s="316"/>
      <c r="N14" s="316"/>
      <c r="O14" s="316"/>
      <c r="P14" s="317"/>
      <c r="Q14" s="318" t="s">
        <v>1</v>
      </c>
      <c r="R14" s="271"/>
      <c r="S14" s="271"/>
      <c r="T14" s="271"/>
      <c r="U14" s="319" t="s">
        <v>27</v>
      </c>
      <c r="V14" s="272"/>
    </row>
    <row r="15" spans="2:22" ht="18.75" customHeight="1" thickBot="1">
      <c r="B15" s="314"/>
      <c r="C15" s="275"/>
      <c r="D15" s="275"/>
      <c r="E15" s="275"/>
      <c r="F15" s="275"/>
      <c r="G15" s="275"/>
      <c r="H15" s="276"/>
      <c r="I15" s="314" t="s">
        <v>23</v>
      </c>
      <c r="J15" s="321"/>
      <c r="K15" s="322" t="s">
        <v>24</v>
      </c>
      <c r="L15" s="323"/>
      <c r="M15" s="322" t="s">
        <v>25</v>
      </c>
      <c r="N15" s="323"/>
      <c r="O15" s="324" t="s">
        <v>0</v>
      </c>
      <c r="P15" s="325"/>
      <c r="Q15" s="314"/>
      <c r="R15" s="275"/>
      <c r="S15" s="275"/>
      <c r="T15" s="275"/>
      <c r="U15" s="320"/>
      <c r="V15" s="276"/>
    </row>
    <row r="16" spans="2:22" ht="18.75" customHeight="1">
      <c r="B16" s="62" t="s">
        <v>77</v>
      </c>
      <c r="C16" s="63" t="s">
        <v>78</v>
      </c>
      <c r="D16" s="63"/>
      <c r="E16" s="67"/>
      <c r="F16" s="63"/>
      <c r="G16" s="63"/>
      <c r="H16" s="64"/>
      <c r="I16" s="303"/>
      <c r="J16" s="304"/>
      <c r="K16" s="305"/>
      <c r="L16" s="304"/>
      <c r="M16" s="305"/>
      <c r="N16" s="304"/>
      <c r="O16" s="305"/>
      <c r="P16" s="306"/>
      <c r="Q16" s="43"/>
      <c r="R16" s="15"/>
      <c r="S16" s="53"/>
      <c r="T16" s="53"/>
      <c r="U16" s="38"/>
      <c r="V16" s="16"/>
    </row>
    <row r="17" spans="2:22" ht="18.75" customHeight="1">
      <c r="B17" s="65"/>
      <c r="C17" s="60"/>
      <c r="D17" s="60" t="s">
        <v>79</v>
      </c>
      <c r="E17" s="37"/>
      <c r="F17" s="60"/>
      <c r="G17" s="60"/>
      <c r="H17" s="61"/>
      <c r="I17" s="295"/>
      <c r="J17" s="296"/>
      <c r="K17" s="293"/>
      <c r="L17" s="296"/>
      <c r="M17" s="293"/>
      <c r="N17" s="296"/>
      <c r="O17" s="293">
        <f>I18+K18+M18</f>
        <v>46000000</v>
      </c>
      <c r="P17" s="294"/>
      <c r="Q17" s="44"/>
      <c r="R17" s="17"/>
      <c r="S17" s="366" t="s">
        <v>26</v>
      </c>
      <c r="T17" s="366"/>
      <c r="U17" s="39"/>
      <c r="V17" s="18"/>
    </row>
    <row r="18" spans="2:22" ht="18.75" customHeight="1">
      <c r="B18" s="46" t="s">
        <v>80</v>
      </c>
      <c r="C18" s="60"/>
      <c r="D18" s="37"/>
      <c r="E18" s="367"/>
      <c r="F18" s="367"/>
      <c r="G18" s="367"/>
      <c r="H18" s="368"/>
      <c r="I18" s="295">
        <f>ROUNDDOWN($S18*$T$36*2/5,0)</f>
        <v>18400000</v>
      </c>
      <c r="J18" s="370"/>
      <c r="K18" s="293">
        <f>ROUNDDOWN($S18*$T$36*2/5,0)</f>
        <v>18400000</v>
      </c>
      <c r="L18" s="296"/>
      <c r="M18" s="370">
        <f>ROUNDDOWN($S18*$T$36*1/5,0)</f>
        <v>9200000</v>
      </c>
      <c r="N18" s="296"/>
      <c r="O18" s="293"/>
      <c r="P18" s="294"/>
      <c r="Q18" s="44" t="s">
        <v>28</v>
      </c>
      <c r="R18" s="17"/>
      <c r="S18" s="365">
        <v>400000</v>
      </c>
      <c r="T18" s="365"/>
      <c r="U18" s="39"/>
      <c r="V18" s="18" t="s">
        <v>29</v>
      </c>
    </row>
    <row r="19" spans="2:22" ht="18.75" customHeight="1">
      <c r="B19" s="65" t="s">
        <v>30</v>
      </c>
      <c r="C19" s="60"/>
      <c r="D19" s="60"/>
      <c r="E19" s="37"/>
      <c r="F19" s="60"/>
      <c r="G19" s="60"/>
      <c r="H19" s="61"/>
      <c r="I19" s="295"/>
      <c r="J19" s="296"/>
      <c r="K19" s="293"/>
      <c r="L19" s="296"/>
      <c r="M19" s="293"/>
      <c r="N19" s="296"/>
      <c r="O19" s="293">
        <f>SUM(I20:N23)</f>
        <v>64492000</v>
      </c>
      <c r="P19" s="294"/>
      <c r="Q19" s="44"/>
      <c r="R19" s="17"/>
      <c r="S19" s="370"/>
      <c r="T19" s="370"/>
      <c r="U19" s="39"/>
      <c r="V19" s="18"/>
    </row>
    <row r="20" spans="2:22" ht="18.75" customHeight="1">
      <c r="B20" s="46" t="s">
        <v>81</v>
      </c>
      <c r="C20" s="60"/>
      <c r="D20" s="37"/>
      <c r="E20" s="37"/>
      <c r="F20" s="37"/>
      <c r="G20" s="37"/>
      <c r="H20" s="66"/>
      <c r="I20" s="295">
        <v>10190000</v>
      </c>
      <c r="J20" s="296"/>
      <c r="K20" s="293"/>
      <c r="L20" s="296"/>
      <c r="M20" s="293"/>
      <c r="N20" s="296"/>
      <c r="O20" s="293"/>
      <c r="P20" s="294"/>
      <c r="Q20" s="44" t="s">
        <v>31</v>
      </c>
      <c r="R20" s="17"/>
      <c r="S20" s="369">
        <f t="shared" ref="S20:S21" si="0">SUM(I20:N20)</f>
        <v>10190000</v>
      </c>
      <c r="T20" s="369"/>
      <c r="U20" s="39"/>
      <c r="V20" s="18" t="s">
        <v>69</v>
      </c>
    </row>
    <row r="21" spans="2:22" ht="18.75" customHeight="1">
      <c r="B21" s="46"/>
      <c r="C21" s="60"/>
      <c r="D21" s="37"/>
      <c r="E21" s="37"/>
      <c r="F21" s="37"/>
      <c r="G21" s="37"/>
      <c r="H21" s="66"/>
      <c r="I21" s="295"/>
      <c r="J21" s="296"/>
      <c r="K21" s="293"/>
      <c r="L21" s="296"/>
      <c r="M21" s="293">
        <v>1500000</v>
      </c>
      <c r="N21" s="296"/>
      <c r="O21" s="293"/>
      <c r="P21" s="294"/>
      <c r="Q21" s="45" t="s">
        <v>32</v>
      </c>
      <c r="R21" s="17"/>
      <c r="S21" s="369">
        <f t="shared" si="0"/>
        <v>1500000</v>
      </c>
      <c r="T21" s="369"/>
      <c r="U21" s="39"/>
      <c r="V21" s="18" t="s">
        <v>70</v>
      </c>
    </row>
    <row r="22" spans="2:22" ht="18.75" customHeight="1">
      <c r="B22" s="65"/>
      <c r="C22" s="60"/>
      <c r="D22" s="60"/>
      <c r="E22" s="37"/>
      <c r="F22" s="60"/>
      <c r="G22" s="60"/>
      <c r="H22" s="61"/>
      <c r="I22" s="291">
        <v>8020000</v>
      </c>
      <c r="J22" s="292"/>
      <c r="K22" s="292">
        <v>5000000</v>
      </c>
      <c r="L22" s="292"/>
      <c r="M22" s="292">
        <v>6980000</v>
      </c>
      <c r="N22" s="292"/>
      <c r="O22" s="293"/>
      <c r="P22" s="294"/>
      <c r="Q22" s="44" t="s">
        <v>256</v>
      </c>
      <c r="R22" s="17"/>
      <c r="S22" s="369">
        <f>SUM(I22:N22)</f>
        <v>20000000</v>
      </c>
      <c r="T22" s="369"/>
      <c r="U22" s="39"/>
      <c r="V22" s="18" t="s">
        <v>33</v>
      </c>
    </row>
    <row r="23" spans="2:22" ht="18.75" customHeight="1">
      <c r="B23" s="65"/>
      <c r="C23" s="60"/>
      <c r="D23" s="60"/>
      <c r="E23" s="37"/>
      <c r="F23" s="60"/>
      <c r="G23" s="60"/>
      <c r="H23" s="61"/>
      <c r="I23" s="291">
        <v>4800000</v>
      </c>
      <c r="J23" s="292"/>
      <c r="K23" s="293">
        <v>3000000</v>
      </c>
      <c r="L23" s="296"/>
      <c r="M23" s="293">
        <v>25002000</v>
      </c>
      <c r="N23" s="296"/>
      <c r="O23" s="293"/>
      <c r="P23" s="294"/>
      <c r="Q23" s="44" t="s">
        <v>34</v>
      </c>
      <c r="R23" s="17"/>
      <c r="S23" s="369">
        <f>SUM(I23:N23)</f>
        <v>32802000</v>
      </c>
      <c r="T23" s="369"/>
      <c r="U23" s="39"/>
      <c r="V23" s="18" t="s">
        <v>35</v>
      </c>
    </row>
    <row r="24" spans="2:22" ht="18.75" customHeight="1">
      <c r="B24" s="65"/>
      <c r="C24" s="60"/>
      <c r="D24" s="60"/>
      <c r="E24" s="37"/>
      <c r="F24" s="60"/>
      <c r="G24" s="60"/>
      <c r="H24" s="61"/>
      <c r="I24" s="291"/>
      <c r="J24" s="292"/>
      <c r="K24" s="292"/>
      <c r="L24" s="292"/>
      <c r="M24" s="292"/>
      <c r="N24" s="292"/>
      <c r="O24" s="293"/>
      <c r="P24" s="294"/>
      <c r="Q24" s="44"/>
      <c r="R24" s="17"/>
      <c r="S24" s="370"/>
      <c r="T24" s="370"/>
      <c r="U24" s="39"/>
      <c r="V24" s="18"/>
    </row>
    <row r="25" spans="2:22" ht="18.75" customHeight="1">
      <c r="B25" s="65"/>
      <c r="C25" s="60" t="s">
        <v>82</v>
      </c>
      <c r="D25" s="60"/>
      <c r="E25" s="37"/>
      <c r="F25" s="60"/>
      <c r="G25" s="60"/>
      <c r="H25" s="61"/>
      <c r="I25" s="295"/>
      <c r="J25" s="296"/>
      <c r="K25" s="293"/>
      <c r="L25" s="296"/>
      <c r="M25" s="293"/>
      <c r="N25" s="296"/>
      <c r="O25" s="293">
        <f>SUM(I26:N29)</f>
        <v>161000000</v>
      </c>
      <c r="P25" s="294"/>
      <c r="Q25" s="44"/>
      <c r="R25" s="17"/>
      <c r="S25" s="370"/>
      <c r="T25" s="370"/>
      <c r="U25" s="39"/>
      <c r="V25" s="18"/>
    </row>
    <row r="26" spans="2:22" ht="18.75" customHeight="1">
      <c r="B26" s="65"/>
      <c r="C26" s="60"/>
      <c r="D26" s="60" t="s">
        <v>82</v>
      </c>
      <c r="E26" s="37"/>
      <c r="F26" s="60"/>
      <c r="G26" s="60"/>
      <c r="H26" s="61"/>
      <c r="I26" s="295"/>
      <c r="J26" s="296"/>
      <c r="K26" s="293"/>
      <c r="L26" s="296"/>
      <c r="M26" s="293"/>
      <c r="N26" s="296"/>
      <c r="O26" s="293"/>
      <c r="P26" s="294"/>
      <c r="Q26" s="44"/>
      <c r="R26" s="17"/>
      <c r="S26" s="369"/>
      <c r="T26" s="369"/>
      <c r="U26" s="39"/>
      <c r="V26" s="18"/>
    </row>
    <row r="27" spans="2:22" ht="18.75" customHeight="1">
      <c r="B27" s="65"/>
      <c r="C27" s="60"/>
      <c r="D27" s="60"/>
      <c r="E27" s="37"/>
      <c r="F27" s="60"/>
      <c r="G27" s="60"/>
      <c r="H27" s="61"/>
      <c r="I27" s="295">
        <v>103000000</v>
      </c>
      <c r="J27" s="296"/>
      <c r="K27" s="293"/>
      <c r="L27" s="296"/>
      <c r="M27" s="293"/>
      <c r="N27" s="296"/>
      <c r="O27" s="293"/>
      <c r="P27" s="294"/>
      <c r="Q27" s="37" t="s">
        <v>36</v>
      </c>
      <c r="R27" s="17"/>
      <c r="S27" s="370">
        <f t="shared" ref="S27:S28" si="1">SUM(I27:N27)</f>
        <v>103000000</v>
      </c>
      <c r="T27" s="370"/>
      <c r="U27" s="39"/>
      <c r="V27" s="18" t="s">
        <v>71</v>
      </c>
    </row>
    <row r="28" spans="2:22" ht="18.75" customHeight="1">
      <c r="B28" s="65"/>
      <c r="C28" s="60"/>
      <c r="D28" s="60"/>
      <c r="E28" s="37"/>
      <c r="F28" s="60"/>
      <c r="G28" s="60"/>
      <c r="H28" s="61"/>
      <c r="I28" s="295">
        <v>3000000</v>
      </c>
      <c r="J28" s="296"/>
      <c r="K28" s="292"/>
      <c r="L28" s="292"/>
      <c r="M28" s="292"/>
      <c r="N28" s="292"/>
      <c r="O28" s="293"/>
      <c r="P28" s="294"/>
      <c r="Q28" s="37" t="s">
        <v>257</v>
      </c>
      <c r="R28" s="17"/>
      <c r="S28" s="370">
        <f t="shared" si="1"/>
        <v>3000000</v>
      </c>
      <c r="T28" s="370"/>
      <c r="U28" s="39"/>
      <c r="V28" s="18" t="s">
        <v>72</v>
      </c>
    </row>
    <row r="29" spans="2:22" ht="18.75" customHeight="1">
      <c r="B29" s="65"/>
      <c r="C29" s="60"/>
      <c r="D29" s="60"/>
      <c r="E29" s="37"/>
      <c r="F29" s="60"/>
      <c r="G29" s="60"/>
      <c r="H29" s="61"/>
      <c r="I29" s="295"/>
      <c r="J29" s="296"/>
      <c r="K29" s="292">
        <v>55000000</v>
      </c>
      <c r="L29" s="292"/>
      <c r="M29" s="293"/>
      <c r="N29" s="296"/>
      <c r="O29" s="293"/>
      <c r="P29" s="294"/>
      <c r="Q29" s="37" t="s">
        <v>37</v>
      </c>
      <c r="R29" s="17"/>
      <c r="S29" s="370">
        <f>SUM(I29:N29)</f>
        <v>55000000</v>
      </c>
      <c r="T29" s="370"/>
      <c r="U29" s="39"/>
      <c r="V29" s="18" t="s">
        <v>73</v>
      </c>
    </row>
    <row r="30" spans="2:22" ht="18.75" customHeight="1">
      <c r="B30" s="65"/>
      <c r="C30" s="60"/>
      <c r="D30" s="60"/>
      <c r="E30" s="37"/>
      <c r="F30" s="60"/>
      <c r="G30" s="60"/>
      <c r="H30" s="61"/>
      <c r="I30" s="56"/>
      <c r="J30" s="57"/>
      <c r="K30" s="292"/>
      <c r="L30" s="292"/>
      <c r="M30" s="54"/>
      <c r="N30" s="57"/>
      <c r="O30" s="54"/>
      <c r="P30" s="55"/>
      <c r="Q30" s="44"/>
      <c r="R30" s="17"/>
      <c r="S30" s="58"/>
      <c r="T30" s="58"/>
      <c r="U30" s="39"/>
      <c r="V30" s="18"/>
    </row>
    <row r="31" spans="2:22" ht="18.75" customHeight="1">
      <c r="B31" s="65" t="s">
        <v>38</v>
      </c>
      <c r="C31" s="60"/>
      <c r="D31" s="60"/>
      <c r="E31" s="37"/>
      <c r="F31" s="60"/>
      <c r="G31" s="60"/>
      <c r="H31" s="61"/>
      <c r="I31" s="291"/>
      <c r="J31" s="292"/>
      <c r="K31" s="292"/>
      <c r="L31" s="292"/>
      <c r="M31" s="292"/>
      <c r="N31" s="292"/>
      <c r="O31" s="293"/>
      <c r="P31" s="294"/>
      <c r="Q31" s="46"/>
      <c r="R31" s="17"/>
      <c r="S31" s="369"/>
      <c r="T31" s="369"/>
      <c r="U31" s="39"/>
      <c r="V31" s="18"/>
    </row>
    <row r="32" spans="2:22" ht="18.75" customHeight="1">
      <c r="B32" s="65" t="s">
        <v>39</v>
      </c>
      <c r="C32" s="60"/>
      <c r="D32" s="60"/>
      <c r="E32" s="37"/>
      <c r="F32" s="60"/>
      <c r="G32" s="60"/>
      <c r="H32" s="61"/>
      <c r="I32" s="291"/>
      <c r="J32" s="292"/>
      <c r="K32" s="292"/>
      <c r="L32" s="292"/>
      <c r="M32" s="292"/>
      <c r="N32" s="292"/>
      <c r="O32" s="293">
        <f>SUM(I33:N33)</f>
        <v>3000000</v>
      </c>
      <c r="P32" s="294"/>
      <c r="Q32" s="44"/>
      <c r="R32" s="17"/>
      <c r="S32" s="370"/>
      <c r="T32" s="370"/>
      <c r="U32" s="39"/>
      <c r="V32" s="18"/>
    </row>
    <row r="33" spans="1:22" ht="18.75" customHeight="1">
      <c r="B33" s="65"/>
      <c r="C33" s="60"/>
      <c r="D33" s="60"/>
      <c r="E33" s="37"/>
      <c r="F33" s="60"/>
      <c r="G33" s="60"/>
      <c r="H33" s="61"/>
      <c r="I33" s="291">
        <v>1000000</v>
      </c>
      <c r="J33" s="292"/>
      <c r="K33" s="292">
        <v>1000000</v>
      </c>
      <c r="L33" s="292"/>
      <c r="M33" s="292">
        <v>1000000</v>
      </c>
      <c r="N33" s="292"/>
      <c r="O33" s="293"/>
      <c r="P33" s="294"/>
      <c r="Q33" s="44" t="s">
        <v>53</v>
      </c>
      <c r="R33" s="17"/>
      <c r="S33" s="369">
        <f>SUM(I33:N33)</f>
        <v>3000000</v>
      </c>
      <c r="T33" s="369"/>
      <c r="U33" s="39"/>
      <c r="V33" s="18" t="s">
        <v>40</v>
      </c>
    </row>
    <row r="34" spans="1:22" ht="18.75" customHeight="1">
      <c r="B34" s="65"/>
      <c r="C34" s="60"/>
      <c r="D34" s="60"/>
      <c r="E34" s="37"/>
      <c r="F34" s="60"/>
      <c r="G34" s="60"/>
      <c r="H34" s="61"/>
      <c r="I34" s="291"/>
      <c r="J34" s="292"/>
      <c r="K34" s="292"/>
      <c r="L34" s="292"/>
      <c r="M34" s="292"/>
      <c r="N34" s="292"/>
      <c r="O34" s="293"/>
      <c r="P34" s="294"/>
      <c r="Q34" s="41"/>
      <c r="R34" s="42"/>
      <c r="S34" s="371"/>
      <c r="T34" s="372"/>
      <c r="U34" s="40"/>
      <c r="V34" s="47"/>
    </row>
    <row r="35" spans="1:22" ht="18.75" customHeight="1">
      <c r="B35" s="65"/>
      <c r="C35" s="60"/>
      <c r="D35" s="60"/>
      <c r="E35" s="37"/>
      <c r="F35" s="60"/>
      <c r="G35" s="60"/>
      <c r="H35" s="61"/>
      <c r="I35" s="291"/>
      <c r="J35" s="292"/>
      <c r="K35" s="292"/>
      <c r="L35" s="292"/>
      <c r="M35" s="292"/>
      <c r="N35" s="292"/>
      <c r="O35" s="293"/>
      <c r="P35" s="294"/>
      <c r="Q35" s="44" t="s">
        <v>67</v>
      </c>
      <c r="R35" s="17"/>
      <c r="S35" s="17"/>
      <c r="T35" s="17"/>
      <c r="U35" s="17"/>
      <c r="V35" s="19"/>
    </row>
    <row r="36" spans="1:22" ht="18.75" customHeight="1">
      <c r="B36" s="65"/>
      <c r="C36" s="60"/>
      <c r="D36" s="60"/>
      <c r="E36" s="37"/>
      <c r="F36" s="60"/>
      <c r="G36" s="60"/>
      <c r="H36" s="61"/>
      <c r="I36" s="295"/>
      <c r="J36" s="296"/>
      <c r="K36" s="293"/>
      <c r="L36" s="296"/>
      <c r="M36" s="293"/>
      <c r="N36" s="296"/>
      <c r="O36" s="293"/>
      <c r="P36" s="294"/>
      <c r="Q36" s="48" t="s">
        <v>41</v>
      </c>
      <c r="R36" s="17"/>
      <c r="S36" s="17"/>
      <c r="T36" s="59">
        <v>115</v>
      </c>
      <c r="U36" s="37" t="s">
        <v>66</v>
      </c>
      <c r="V36" s="19"/>
    </row>
    <row r="37" spans="1:22" ht="18.75" customHeight="1" thickBot="1">
      <c r="B37" s="373" t="s">
        <v>42</v>
      </c>
      <c r="C37" s="374"/>
      <c r="D37" s="374"/>
      <c r="E37" s="374"/>
      <c r="F37" s="375"/>
      <c r="G37" s="375"/>
      <c r="H37" s="375"/>
      <c r="I37" s="376">
        <f>SUM(I16:J36)</f>
        <v>148410000</v>
      </c>
      <c r="J37" s="377"/>
      <c r="K37" s="378">
        <f>SUM(K16:L36)</f>
        <v>82400000</v>
      </c>
      <c r="L37" s="378"/>
      <c r="M37" s="378">
        <f>SUM(M16:N36)</f>
        <v>43682000</v>
      </c>
      <c r="N37" s="378"/>
      <c r="O37" s="379">
        <f>SUM(O17:P36)</f>
        <v>274492000</v>
      </c>
      <c r="P37" s="380"/>
      <c r="Q37" s="50" t="s">
        <v>59</v>
      </c>
      <c r="R37" s="51"/>
      <c r="S37" s="51"/>
      <c r="T37" s="51"/>
      <c r="U37" s="51"/>
      <c r="V37" s="52"/>
    </row>
    <row r="38" spans="1:22" ht="18.75" customHeight="1" thickBot="1">
      <c r="B38" s="259" t="s">
        <v>60</v>
      </c>
      <c r="C38" s="260"/>
      <c r="D38" s="260"/>
      <c r="E38" s="260"/>
      <c r="F38" s="260"/>
      <c r="G38" s="260"/>
      <c r="H38" s="260"/>
      <c r="I38" s="260"/>
      <c r="J38" s="260"/>
      <c r="K38" s="260"/>
      <c r="L38" s="260"/>
      <c r="M38" s="260"/>
      <c r="N38" s="260"/>
      <c r="O38" s="260"/>
      <c r="P38" s="260"/>
      <c r="Q38" s="259" t="s">
        <v>63</v>
      </c>
      <c r="R38" s="260"/>
      <c r="S38" s="260"/>
      <c r="T38" s="260"/>
      <c r="U38" s="260"/>
      <c r="V38" s="261"/>
    </row>
    <row r="39" spans="1:22" ht="18.75" customHeight="1">
      <c r="B39" s="262"/>
      <c r="C39" s="266"/>
      <c r="D39" s="266"/>
      <c r="E39" s="266"/>
      <c r="F39" s="263"/>
      <c r="G39" s="263"/>
      <c r="H39" s="264"/>
      <c r="I39" s="265" t="s">
        <v>23</v>
      </c>
      <c r="J39" s="266"/>
      <c r="K39" s="267" t="s">
        <v>24</v>
      </c>
      <c r="L39" s="268"/>
      <c r="M39" s="267" t="s">
        <v>25</v>
      </c>
      <c r="N39" s="268"/>
      <c r="O39" s="269" t="s">
        <v>0</v>
      </c>
      <c r="P39" s="270"/>
      <c r="Q39" s="271"/>
      <c r="R39" s="271"/>
      <c r="S39" s="271"/>
      <c r="T39" s="271"/>
      <c r="U39" s="271"/>
      <c r="V39" s="272"/>
    </row>
    <row r="40" spans="1:22" ht="18.75" customHeight="1">
      <c r="B40" s="277" t="s">
        <v>61</v>
      </c>
      <c r="C40" s="381"/>
      <c r="D40" s="381"/>
      <c r="E40" s="381"/>
      <c r="F40" s="278"/>
      <c r="G40" s="278"/>
      <c r="H40" s="279"/>
      <c r="I40" s="280">
        <f>I37</f>
        <v>148410000</v>
      </c>
      <c r="J40" s="281"/>
      <c r="K40" s="250">
        <f>K37</f>
        <v>82400000</v>
      </c>
      <c r="L40" s="250"/>
      <c r="M40" s="250">
        <f>M37</f>
        <v>43682000</v>
      </c>
      <c r="N40" s="250"/>
      <c r="O40" s="251">
        <f>O12</f>
        <v>274492000</v>
      </c>
      <c r="P40" s="252"/>
      <c r="Q40" s="273"/>
      <c r="R40" s="273"/>
      <c r="S40" s="273"/>
      <c r="T40" s="273"/>
      <c r="U40" s="273"/>
      <c r="V40" s="274"/>
    </row>
    <row r="41" spans="1:22" ht="18.75" customHeight="1" thickBot="1">
      <c r="B41" s="253" t="s">
        <v>62</v>
      </c>
      <c r="C41" s="382"/>
      <c r="D41" s="382"/>
      <c r="E41" s="382"/>
      <c r="F41" s="254"/>
      <c r="G41" s="254"/>
      <c r="H41" s="255"/>
      <c r="I41" s="256">
        <f>ROUNDDOWN(I40*$U10,-3)</f>
        <v>74205000</v>
      </c>
      <c r="J41" s="257"/>
      <c r="K41" s="257">
        <f>ROUNDDOWN(K40*$U10,-3)</f>
        <v>41200000</v>
      </c>
      <c r="L41" s="257"/>
      <c r="M41" s="257">
        <f>ROUNDDOWN(M40*$U10,-3)</f>
        <v>21841000</v>
      </c>
      <c r="N41" s="257"/>
      <c r="O41" s="257">
        <f>SUM(I41:N41)</f>
        <v>137246000</v>
      </c>
      <c r="P41" s="258"/>
      <c r="Q41" s="275"/>
      <c r="R41" s="275"/>
      <c r="S41" s="275"/>
      <c r="T41" s="275"/>
      <c r="U41" s="275"/>
      <c r="V41" s="276"/>
    </row>
    <row r="42" spans="1:22" ht="18.75" customHeight="1" thickBot="1">
      <c r="B42" s="218" t="s">
        <v>44</v>
      </c>
      <c r="C42" s="219"/>
      <c r="D42" s="219"/>
      <c r="E42" s="219"/>
      <c r="F42" s="219"/>
      <c r="G42" s="219"/>
      <c r="H42" s="219"/>
      <c r="I42" s="219"/>
      <c r="J42" s="219"/>
      <c r="K42" s="219"/>
      <c r="L42" s="219"/>
      <c r="M42" s="219"/>
      <c r="N42" s="219"/>
      <c r="O42" s="219"/>
      <c r="P42" s="219"/>
      <c r="Q42" s="243"/>
      <c r="R42" s="243"/>
      <c r="S42" s="243"/>
      <c r="T42" s="243"/>
      <c r="U42" s="243"/>
      <c r="V42" s="244"/>
    </row>
    <row r="43" spans="1:22" s="14" customFormat="1" ht="18.75" customHeight="1" thickBot="1">
      <c r="B43" s="245" t="s">
        <v>45</v>
      </c>
      <c r="C43" s="246"/>
      <c r="D43" s="246"/>
      <c r="E43" s="246"/>
      <c r="F43" s="246"/>
      <c r="G43" s="246"/>
      <c r="H43" s="246"/>
      <c r="I43" s="247" t="s">
        <v>46</v>
      </c>
      <c r="J43" s="248"/>
      <c r="K43" s="248"/>
      <c r="L43" s="248"/>
      <c r="M43" s="32" t="s">
        <v>47</v>
      </c>
      <c r="N43" s="245" t="s">
        <v>48</v>
      </c>
      <c r="O43" s="249"/>
      <c r="P43" s="245" t="s">
        <v>49</v>
      </c>
      <c r="Q43" s="249"/>
      <c r="R43" s="245" t="s">
        <v>50</v>
      </c>
      <c r="S43" s="246"/>
      <c r="T43" s="249"/>
      <c r="U43" s="246" t="s">
        <v>27</v>
      </c>
      <c r="V43" s="249"/>
    </row>
    <row r="44" spans="1:22" s="14" customFormat="1" ht="18.75" customHeight="1">
      <c r="B44" s="229" t="s">
        <v>36</v>
      </c>
      <c r="C44" s="230"/>
      <c r="D44" s="230"/>
      <c r="E44" s="230"/>
      <c r="F44" s="230"/>
      <c r="G44" s="230"/>
      <c r="H44" s="230"/>
      <c r="I44" s="231" t="s">
        <v>51</v>
      </c>
      <c r="J44" s="232"/>
      <c r="K44" s="232"/>
      <c r="L44" s="232"/>
      <c r="M44" s="26">
        <v>1</v>
      </c>
      <c r="N44" s="233">
        <f>I26</f>
        <v>0</v>
      </c>
      <c r="O44" s="234"/>
      <c r="P44" s="233">
        <f>M44*N44</f>
        <v>0</v>
      </c>
      <c r="Q44" s="234"/>
      <c r="R44" s="235" t="s">
        <v>74</v>
      </c>
      <c r="S44" s="236"/>
      <c r="T44" s="237"/>
      <c r="U44" s="33"/>
      <c r="V44" s="34"/>
    </row>
    <row r="45" spans="1:22" s="14" customFormat="1" ht="18.75" customHeight="1">
      <c r="B45" s="229" t="s">
        <v>37</v>
      </c>
      <c r="C45" s="230"/>
      <c r="D45" s="230"/>
      <c r="E45" s="230"/>
      <c r="F45" s="230"/>
      <c r="G45" s="230"/>
      <c r="H45" s="230"/>
      <c r="I45" s="231" t="s">
        <v>52</v>
      </c>
      <c r="J45" s="232"/>
      <c r="K45" s="232"/>
      <c r="L45" s="232"/>
      <c r="M45" s="26">
        <v>1</v>
      </c>
      <c r="N45" s="238">
        <f>K28</f>
        <v>0</v>
      </c>
      <c r="O45" s="239"/>
      <c r="P45" s="238">
        <f>M45*N45</f>
        <v>0</v>
      </c>
      <c r="Q45" s="239"/>
      <c r="R45" s="240" t="s">
        <v>75</v>
      </c>
      <c r="S45" s="241"/>
      <c r="T45" s="242"/>
      <c r="U45" s="33"/>
      <c r="V45" s="34"/>
    </row>
    <row r="46" spans="1:22" ht="18.75" customHeight="1" thickBot="1">
      <c r="B46" s="218"/>
      <c r="C46" s="219"/>
      <c r="D46" s="219"/>
      <c r="E46" s="219"/>
      <c r="F46" s="219"/>
      <c r="G46" s="219"/>
      <c r="H46" s="219"/>
      <c r="I46" s="220"/>
      <c r="J46" s="221"/>
      <c r="K46" s="221"/>
      <c r="L46" s="221"/>
      <c r="M46" s="27"/>
      <c r="N46" s="222"/>
      <c r="O46" s="223"/>
      <c r="P46" s="224"/>
      <c r="Q46" s="225"/>
      <c r="R46" s="226"/>
      <c r="S46" s="227"/>
      <c r="T46" s="228"/>
      <c r="U46" s="35"/>
      <c r="V46" s="36"/>
    </row>
    <row r="47" spans="1:22" ht="18.75" customHeight="1">
      <c r="B47" s="1" t="s">
        <v>4</v>
      </c>
      <c r="C47" s="1"/>
      <c r="D47" s="1"/>
      <c r="E47" s="1"/>
      <c r="F47" s="1" t="s">
        <v>6</v>
      </c>
    </row>
    <row r="48" spans="1:22" ht="18.75" customHeight="1">
      <c r="B48" s="1" t="s">
        <v>5</v>
      </c>
      <c r="C48" s="1"/>
      <c r="D48" s="1"/>
      <c r="E48" s="1"/>
      <c r="F48" s="1" t="s">
        <v>57</v>
      </c>
    </row>
    <row r="49" spans="2:6" ht="18.75" customHeight="1">
      <c r="B49" s="31" t="s">
        <v>64</v>
      </c>
      <c r="C49" s="31"/>
      <c r="D49" s="31"/>
      <c r="E49" s="31"/>
      <c r="F49" s="1" t="s">
        <v>65</v>
      </c>
    </row>
  </sheetData>
  <mergeCells count="184">
    <mergeCell ref="R45:T45"/>
    <mergeCell ref="R46:T46"/>
    <mergeCell ref="I40:J40"/>
    <mergeCell ref="K40:L40"/>
    <mergeCell ref="M40:N40"/>
    <mergeCell ref="B39:H39"/>
    <mergeCell ref="B46:H46"/>
    <mergeCell ref="I46:L46"/>
    <mergeCell ref="B45:H45"/>
    <mergeCell ref="I45:L45"/>
    <mergeCell ref="B44:H44"/>
    <mergeCell ref="I44:L44"/>
    <mergeCell ref="B42:V42"/>
    <mergeCell ref="B43:H43"/>
    <mergeCell ref="I43:L43"/>
    <mergeCell ref="N43:O43"/>
    <mergeCell ref="N44:O44"/>
    <mergeCell ref="U43:V43"/>
    <mergeCell ref="N45:O45"/>
    <mergeCell ref="N46:O46"/>
    <mergeCell ref="P43:Q43"/>
    <mergeCell ref="P44:Q44"/>
    <mergeCell ref="P45:Q45"/>
    <mergeCell ref="P46:Q46"/>
    <mergeCell ref="R43:T43"/>
    <mergeCell ref="R44:T44"/>
    <mergeCell ref="Q39:V41"/>
    <mergeCell ref="I39:J39"/>
    <mergeCell ref="K39:L39"/>
    <mergeCell ref="M39:N39"/>
    <mergeCell ref="O39:P39"/>
    <mergeCell ref="B38:P38"/>
    <mergeCell ref="Q38:V38"/>
    <mergeCell ref="O40:P40"/>
    <mergeCell ref="B41:H41"/>
    <mergeCell ref="I41:J41"/>
    <mergeCell ref="K41:L41"/>
    <mergeCell ref="M41:N41"/>
    <mergeCell ref="O41:P41"/>
    <mergeCell ref="B37:H37"/>
    <mergeCell ref="I37:J37"/>
    <mergeCell ref="K37:L37"/>
    <mergeCell ref="M37:N37"/>
    <mergeCell ref="O37:P37"/>
    <mergeCell ref="B40:H40"/>
    <mergeCell ref="I35:J35"/>
    <mergeCell ref="K35:L35"/>
    <mergeCell ref="M35:N35"/>
    <mergeCell ref="O35:P35"/>
    <mergeCell ref="I36:J36"/>
    <mergeCell ref="K36:L36"/>
    <mergeCell ref="M36:N36"/>
    <mergeCell ref="O36:P36"/>
    <mergeCell ref="K30:L30"/>
    <mergeCell ref="I34:J34"/>
    <mergeCell ref="K34:L34"/>
    <mergeCell ref="M34:N34"/>
    <mergeCell ref="O34:P34"/>
    <mergeCell ref="S34:T34"/>
    <mergeCell ref="I33:J33"/>
    <mergeCell ref="K33:L33"/>
    <mergeCell ref="M33:N33"/>
    <mergeCell ref="O33:P33"/>
    <mergeCell ref="S33:T33"/>
    <mergeCell ref="I32:J32"/>
    <mergeCell ref="K32:L32"/>
    <mergeCell ref="M32:N32"/>
    <mergeCell ref="O32:P32"/>
    <mergeCell ref="S32:T32"/>
    <mergeCell ref="I31:J31"/>
    <mergeCell ref="K31:L31"/>
    <mergeCell ref="M31:N31"/>
    <mergeCell ref="O31:P31"/>
    <mergeCell ref="S31:T31"/>
    <mergeCell ref="I29:J29"/>
    <mergeCell ref="K29:L29"/>
    <mergeCell ref="M29:N29"/>
    <mergeCell ref="O29:P29"/>
    <mergeCell ref="S29:T29"/>
    <mergeCell ref="I28:J28"/>
    <mergeCell ref="K28:L28"/>
    <mergeCell ref="M28:N28"/>
    <mergeCell ref="O28:P28"/>
    <mergeCell ref="S28:T28"/>
    <mergeCell ref="I27:J27"/>
    <mergeCell ref="K27:L27"/>
    <mergeCell ref="M27:N27"/>
    <mergeCell ref="O27:P27"/>
    <mergeCell ref="S27:T27"/>
    <mergeCell ref="I26:J26"/>
    <mergeCell ref="K26:L26"/>
    <mergeCell ref="M26:N26"/>
    <mergeCell ref="O26:P26"/>
    <mergeCell ref="S26:T26"/>
    <mergeCell ref="I25:J25"/>
    <mergeCell ref="K25:L25"/>
    <mergeCell ref="M25:N25"/>
    <mergeCell ref="O25:P25"/>
    <mergeCell ref="S25:T25"/>
    <mergeCell ref="I24:J24"/>
    <mergeCell ref="K24:L24"/>
    <mergeCell ref="M24:N24"/>
    <mergeCell ref="O24:P24"/>
    <mergeCell ref="S24:T24"/>
    <mergeCell ref="I23:J23"/>
    <mergeCell ref="K23:L23"/>
    <mergeCell ref="M23:N23"/>
    <mergeCell ref="O23:P23"/>
    <mergeCell ref="S23:T23"/>
    <mergeCell ref="I22:J22"/>
    <mergeCell ref="K22:L22"/>
    <mergeCell ref="M22:N22"/>
    <mergeCell ref="O22:P22"/>
    <mergeCell ref="S22:T22"/>
    <mergeCell ref="M15:N15"/>
    <mergeCell ref="G12:I12"/>
    <mergeCell ref="K12:M12"/>
    <mergeCell ref="E18:H18"/>
    <mergeCell ref="I21:J21"/>
    <mergeCell ref="K21:L21"/>
    <mergeCell ref="M21:N21"/>
    <mergeCell ref="O21:P21"/>
    <mergeCell ref="S21:T21"/>
    <mergeCell ref="I20:J20"/>
    <mergeCell ref="K20:L20"/>
    <mergeCell ref="M20:N20"/>
    <mergeCell ref="O20:P20"/>
    <mergeCell ref="S20:T20"/>
    <mergeCell ref="I19:J19"/>
    <mergeCell ref="K19:L19"/>
    <mergeCell ref="M19:N19"/>
    <mergeCell ref="O19:P19"/>
    <mergeCell ref="S19:T19"/>
    <mergeCell ref="M18:N18"/>
    <mergeCell ref="K18:L18"/>
    <mergeCell ref="I18:J18"/>
    <mergeCell ref="K7:N7"/>
    <mergeCell ref="O7:R7"/>
    <mergeCell ref="S7:V7"/>
    <mergeCell ref="O18:P18"/>
    <mergeCell ref="S18:T18"/>
    <mergeCell ref="I17:J17"/>
    <mergeCell ref="K17:L17"/>
    <mergeCell ref="M17:N17"/>
    <mergeCell ref="O17:P17"/>
    <mergeCell ref="S17:T17"/>
    <mergeCell ref="G8:I8"/>
    <mergeCell ref="K8:M8"/>
    <mergeCell ref="O8:Q8"/>
    <mergeCell ref="O15:P15"/>
    <mergeCell ref="I16:J16"/>
    <mergeCell ref="K16:L16"/>
    <mergeCell ref="M16:N16"/>
    <mergeCell ref="O16:P16"/>
    <mergeCell ref="B13:V13"/>
    <mergeCell ref="S12:U12"/>
    <mergeCell ref="B14:H15"/>
    <mergeCell ref="I14:P14"/>
    <mergeCell ref="I15:J15"/>
    <mergeCell ref="K15:L15"/>
    <mergeCell ref="G10:J11"/>
    <mergeCell ref="K10:N11"/>
    <mergeCell ref="O10:R11"/>
    <mergeCell ref="O12:Q12"/>
    <mergeCell ref="Q14:T15"/>
    <mergeCell ref="U14:V15"/>
    <mergeCell ref="B2:F2"/>
    <mergeCell ref="B3:V3"/>
    <mergeCell ref="B4:V4"/>
    <mergeCell ref="B5:F12"/>
    <mergeCell ref="G5:J5"/>
    <mergeCell ref="K5:N5"/>
    <mergeCell ref="O5:R5"/>
    <mergeCell ref="S5:V5"/>
    <mergeCell ref="G6:J6"/>
    <mergeCell ref="K6:N6"/>
    <mergeCell ref="S8:U8"/>
    <mergeCell ref="G9:J9"/>
    <mergeCell ref="K9:N9"/>
    <mergeCell ref="O9:R9"/>
    <mergeCell ref="S9:V9"/>
    <mergeCell ref="O6:R6"/>
    <mergeCell ref="S6:V6"/>
    <mergeCell ref="G7:J7"/>
  </mergeCells>
  <phoneticPr fontId="3"/>
  <printOptions horizontalCentered="1"/>
  <pageMargins left="0.54" right="0.41" top="0.78740157480314965" bottom="0.78740157480314965" header="0.51181102362204722" footer="0.51181102362204722"/>
  <pageSetup paperSize="9" scale="85" orientation="portrait" cellComments="asDisplayed" r:id="rId1"/>
  <headerFooter alignWithMargins="0"/>
  <colBreaks count="1" manualBreakCount="1">
    <brk id="29" min="1" max="52"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R31"/>
  <sheetViews>
    <sheetView showGridLines="0" view="pageBreakPreview" zoomScaleNormal="100" zoomScaleSheetLayoutView="100" workbookViewId="0">
      <selection activeCell="G21" sqref="G21"/>
    </sheetView>
  </sheetViews>
  <sheetFormatPr defaultRowHeight="13.5"/>
  <cols>
    <col min="1" max="1" width="2.125" customWidth="1"/>
    <col min="2" max="2" width="11.375" customWidth="1"/>
    <col min="3" max="3" width="14.375" bestFit="1" customWidth="1"/>
    <col min="4" max="14" width="5.875" customWidth="1"/>
    <col min="15" max="15" width="5.875" style="69" customWidth="1"/>
    <col min="16" max="16" width="9" style="70" bestFit="1" customWidth="1"/>
    <col min="17" max="17" width="11" style="70" bestFit="1" customWidth="1"/>
    <col min="18" max="18" width="9.25" bestFit="1" customWidth="1"/>
  </cols>
  <sheetData>
    <row r="2" spans="2:18" ht="17.25">
      <c r="B2" s="68" t="s">
        <v>83</v>
      </c>
      <c r="C2" s="68"/>
    </row>
    <row r="3" spans="2:18" ht="17.25">
      <c r="B3" s="68" t="s">
        <v>84</v>
      </c>
      <c r="C3" s="71"/>
    </row>
    <row r="4" spans="2:18" ht="15" customHeight="1" thickBot="1">
      <c r="B4" s="68"/>
      <c r="C4" s="71"/>
      <c r="H4" t="s">
        <v>85</v>
      </c>
      <c r="M4" t="s">
        <v>86</v>
      </c>
    </row>
    <row r="5" spans="2:18" ht="27.75" thickBot="1">
      <c r="B5" s="72" t="s">
        <v>87</v>
      </c>
      <c r="C5" s="73" t="s">
        <v>88</v>
      </c>
      <c r="D5" s="74" t="s">
        <v>89</v>
      </c>
      <c r="E5" s="74" t="s">
        <v>90</v>
      </c>
      <c r="F5" s="74" t="s">
        <v>91</v>
      </c>
      <c r="G5" s="74" t="s">
        <v>92</v>
      </c>
      <c r="H5" s="74" t="s">
        <v>93</v>
      </c>
      <c r="I5" s="74" t="s">
        <v>94</v>
      </c>
      <c r="J5" s="74" t="s">
        <v>95</v>
      </c>
      <c r="K5" s="74" t="s">
        <v>96</v>
      </c>
      <c r="L5" s="74" t="s">
        <v>97</v>
      </c>
      <c r="M5" s="74" t="s">
        <v>98</v>
      </c>
      <c r="N5" s="74" t="s">
        <v>99</v>
      </c>
      <c r="O5" s="74" t="s">
        <v>100</v>
      </c>
      <c r="P5" s="75" t="s">
        <v>101</v>
      </c>
      <c r="Q5" s="76" t="s">
        <v>102</v>
      </c>
      <c r="R5" s="77" t="s">
        <v>103</v>
      </c>
    </row>
    <row r="6" spans="2:18">
      <c r="B6" s="78" t="s">
        <v>104</v>
      </c>
      <c r="C6" s="79" t="s">
        <v>105</v>
      </c>
      <c r="D6" s="80"/>
      <c r="E6" s="80"/>
      <c r="F6" s="80"/>
      <c r="G6" s="80"/>
      <c r="H6" s="81">
        <v>10</v>
      </c>
      <c r="I6" s="82">
        <v>10</v>
      </c>
      <c r="J6" s="81">
        <v>10</v>
      </c>
      <c r="K6" s="81">
        <v>10</v>
      </c>
      <c r="L6" s="81">
        <v>10</v>
      </c>
      <c r="M6" s="82">
        <v>10</v>
      </c>
      <c r="N6" s="82">
        <v>10</v>
      </c>
      <c r="O6" s="81">
        <v>10</v>
      </c>
      <c r="P6" s="83">
        <f>SUM(H6:O6)</f>
        <v>80</v>
      </c>
      <c r="Q6" s="84">
        <v>2780</v>
      </c>
      <c r="R6" s="85">
        <f>P6*Q6</f>
        <v>222400</v>
      </c>
    </row>
    <row r="7" spans="2:18">
      <c r="B7" s="86" t="s">
        <v>106</v>
      </c>
      <c r="C7" s="87" t="s">
        <v>107</v>
      </c>
      <c r="D7" s="80"/>
      <c r="E7" s="80"/>
      <c r="F7" s="80"/>
      <c r="G7" s="80"/>
      <c r="H7" s="82">
        <v>5</v>
      </c>
      <c r="I7" s="82">
        <v>10</v>
      </c>
      <c r="J7" s="82">
        <v>10</v>
      </c>
      <c r="K7" s="82">
        <v>50</v>
      </c>
      <c r="L7" s="82">
        <v>50</v>
      </c>
      <c r="M7" s="82">
        <v>20</v>
      </c>
      <c r="N7" s="82">
        <v>20</v>
      </c>
      <c r="O7" s="82">
        <v>10</v>
      </c>
      <c r="P7" s="88">
        <f>SUM(H7:O7)</f>
        <v>175</v>
      </c>
      <c r="Q7" s="89">
        <v>2000</v>
      </c>
      <c r="R7" s="90">
        <f>P7*Q7</f>
        <v>350000</v>
      </c>
    </row>
    <row r="8" spans="2:18">
      <c r="B8" s="86" t="s">
        <v>108</v>
      </c>
      <c r="C8" s="87" t="s">
        <v>107</v>
      </c>
      <c r="D8" s="80"/>
      <c r="E8" s="80"/>
      <c r="F8" s="80"/>
      <c r="G8" s="80"/>
      <c r="H8" s="82">
        <v>0</v>
      </c>
      <c r="I8" s="82">
        <v>14</v>
      </c>
      <c r="J8" s="82">
        <v>14</v>
      </c>
      <c r="K8" s="82">
        <v>14</v>
      </c>
      <c r="L8" s="82">
        <v>14</v>
      </c>
      <c r="M8" s="82">
        <v>10</v>
      </c>
      <c r="N8" s="82">
        <v>10</v>
      </c>
      <c r="O8" s="82">
        <v>10</v>
      </c>
      <c r="P8" s="88">
        <f>SUM(H8:O8)</f>
        <v>86</v>
      </c>
      <c r="Q8" s="89">
        <v>1540</v>
      </c>
      <c r="R8" s="90">
        <f>P8*Q8</f>
        <v>132440</v>
      </c>
    </row>
    <row r="9" spans="2:18" ht="14.25" thickBot="1">
      <c r="B9" s="86" t="s">
        <v>109</v>
      </c>
      <c r="C9" s="91" t="s">
        <v>110</v>
      </c>
      <c r="D9" s="92"/>
      <c r="E9" s="92"/>
      <c r="F9" s="92"/>
      <c r="G9" s="92"/>
      <c r="H9" s="93">
        <v>0</v>
      </c>
      <c r="I9" s="93">
        <v>10</v>
      </c>
      <c r="J9" s="93">
        <v>10</v>
      </c>
      <c r="K9" s="93">
        <v>10</v>
      </c>
      <c r="L9" s="93">
        <v>10</v>
      </c>
      <c r="M9" s="93">
        <v>10</v>
      </c>
      <c r="N9" s="93">
        <v>10</v>
      </c>
      <c r="O9" s="93">
        <v>10</v>
      </c>
      <c r="P9" s="94">
        <f>SUM(H9:O9)</f>
        <v>70</v>
      </c>
      <c r="Q9" s="95">
        <v>1390</v>
      </c>
      <c r="R9" s="96">
        <f>P9*Q9</f>
        <v>97300</v>
      </c>
    </row>
    <row r="10" spans="2:18" ht="15" thickTop="1" thickBot="1">
      <c r="B10" s="383" t="s">
        <v>111</v>
      </c>
      <c r="C10" s="384"/>
      <c r="D10" s="97"/>
      <c r="E10" s="97"/>
      <c r="F10" s="97"/>
      <c r="G10" s="97"/>
      <c r="H10" s="98">
        <f t="shared" ref="H10:P10" si="0">SUM(H6:H9)</f>
        <v>15</v>
      </c>
      <c r="I10" s="98">
        <f t="shared" si="0"/>
        <v>44</v>
      </c>
      <c r="J10" s="98">
        <f t="shared" si="0"/>
        <v>44</v>
      </c>
      <c r="K10" s="98">
        <f t="shared" si="0"/>
        <v>84</v>
      </c>
      <c r="L10" s="98">
        <f t="shared" si="0"/>
        <v>84</v>
      </c>
      <c r="M10" s="98">
        <f t="shared" si="0"/>
        <v>50</v>
      </c>
      <c r="N10" s="98">
        <f t="shared" si="0"/>
        <v>50</v>
      </c>
      <c r="O10" s="98">
        <f t="shared" si="0"/>
        <v>40</v>
      </c>
      <c r="P10" s="99">
        <f t="shared" si="0"/>
        <v>411</v>
      </c>
      <c r="Q10" s="100"/>
      <c r="R10" s="101">
        <f>SUM(R6:R9)</f>
        <v>802140</v>
      </c>
    </row>
    <row r="11" spans="2:18">
      <c r="B11" s="385"/>
      <c r="C11" s="385"/>
      <c r="D11" s="385"/>
      <c r="E11" s="385"/>
      <c r="F11" s="385"/>
      <c r="G11" s="385"/>
      <c r="H11" s="385"/>
      <c r="I11" s="385"/>
      <c r="J11" s="385"/>
      <c r="K11" s="385"/>
      <c r="L11" s="385"/>
      <c r="M11" s="385"/>
      <c r="N11" s="385"/>
      <c r="O11" s="385"/>
    </row>
    <row r="12" spans="2:18" ht="17.25">
      <c r="B12" s="68" t="s">
        <v>112</v>
      </c>
      <c r="C12" s="71"/>
    </row>
    <row r="13" spans="2:18" ht="12.75" customHeight="1" thickBot="1">
      <c r="B13" s="68"/>
      <c r="C13" s="71"/>
      <c r="D13" t="s">
        <v>86</v>
      </c>
      <c r="M13" t="s">
        <v>113</v>
      </c>
    </row>
    <row r="14" spans="2:18" ht="27.75" thickBot="1">
      <c r="B14" s="72" t="s">
        <v>87</v>
      </c>
      <c r="C14" s="73" t="s">
        <v>88</v>
      </c>
      <c r="D14" s="74" t="s">
        <v>89</v>
      </c>
      <c r="E14" s="74" t="s">
        <v>90</v>
      </c>
      <c r="F14" s="74" t="s">
        <v>91</v>
      </c>
      <c r="G14" s="74" t="s">
        <v>92</v>
      </c>
      <c r="H14" s="74" t="s">
        <v>93</v>
      </c>
      <c r="I14" s="74" t="s">
        <v>94</v>
      </c>
      <c r="J14" s="74" t="s">
        <v>95</v>
      </c>
      <c r="K14" s="74" t="s">
        <v>96</v>
      </c>
      <c r="L14" s="74" t="s">
        <v>97</v>
      </c>
      <c r="M14" s="74" t="s">
        <v>98</v>
      </c>
      <c r="N14" s="74" t="s">
        <v>99</v>
      </c>
      <c r="O14" s="74" t="s">
        <v>100</v>
      </c>
      <c r="P14" s="75" t="s">
        <v>101</v>
      </c>
      <c r="Q14" s="76" t="s">
        <v>102</v>
      </c>
      <c r="R14" s="102" t="s">
        <v>103</v>
      </c>
    </row>
    <row r="15" spans="2:18">
      <c r="B15" s="78" t="s">
        <v>114</v>
      </c>
      <c r="C15" s="79" t="s">
        <v>105</v>
      </c>
      <c r="D15" s="82">
        <v>5</v>
      </c>
      <c r="E15" s="82">
        <v>5</v>
      </c>
      <c r="F15" s="82">
        <v>5</v>
      </c>
      <c r="G15" s="82">
        <v>5</v>
      </c>
      <c r="H15" s="82">
        <v>5</v>
      </c>
      <c r="I15" s="82">
        <v>5</v>
      </c>
      <c r="J15" s="82">
        <v>5</v>
      </c>
      <c r="K15" s="82">
        <v>5</v>
      </c>
      <c r="L15" s="82">
        <v>5</v>
      </c>
      <c r="M15" s="82">
        <v>5</v>
      </c>
      <c r="N15" s="82">
        <v>5</v>
      </c>
      <c r="O15" s="82">
        <v>5</v>
      </c>
      <c r="P15" s="83">
        <f>SUM(D15:O15)</f>
        <v>60</v>
      </c>
      <c r="Q15" s="84">
        <v>2780</v>
      </c>
      <c r="R15" s="103">
        <f>P15*Q15</f>
        <v>166800</v>
      </c>
    </row>
    <row r="16" spans="2:18">
      <c r="B16" s="86" t="s">
        <v>115</v>
      </c>
      <c r="C16" s="87" t="s">
        <v>107</v>
      </c>
      <c r="D16" s="82">
        <v>5</v>
      </c>
      <c r="E16" s="82">
        <v>5</v>
      </c>
      <c r="F16" s="82">
        <v>5</v>
      </c>
      <c r="G16" s="82">
        <v>5</v>
      </c>
      <c r="H16" s="82">
        <v>5</v>
      </c>
      <c r="I16" s="82">
        <v>5</v>
      </c>
      <c r="J16" s="82">
        <v>10</v>
      </c>
      <c r="K16" s="82">
        <v>10</v>
      </c>
      <c r="L16" s="82">
        <v>5</v>
      </c>
      <c r="M16" s="82">
        <v>5</v>
      </c>
      <c r="N16" s="82">
        <v>5</v>
      </c>
      <c r="O16" s="82">
        <v>5</v>
      </c>
      <c r="P16" s="88">
        <f>SUM(D16:O16)</f>
        <v>70</v>
      </c>
      <c r="Q16" s="89">
        <v>2000</v>
      </c>
      <c r="R16" s="104">
        <f>P16*Q16</f>
        <v>140000</v>
      </c>
    </row>
    <row r="17" spans="2:18">
      <c r="B17" s="86" t="s">
        <v>116</v>
      </c>
      <c r="C17" s="87" t="s">
        <v>107</v>
      </c>
      <c r="D17" s="82">
        <v>5</v>
      </c>
      <c r="E17" s="82">
        <v>5</v>
      </c>
      <c r="F17" s="82">
        <v>5</v>
      </c>
      <c r="G17" s="82">
        <v>5</v>
      </c>
      <c r="H17" s="82">
        <v>5</v>
      </c>
      <c r="I17" s="82">
        <v>5</v>
      </c>
      <c r="J17" s="82">
        <v>10</v>
      </c>
      <c r="K17" s="82">
        <v>10</v>
      </c>
      <c r="L17" s="82">
        <v>5</v>
      </c>
      <c r="M17" s="82">
        <v>5</v>
      </c>
      <c r="N17" s="82">
        <v>5</v>
      </c>
      <c r="O17" s="82">
        <v>5</v>
      </c>
      <c r="P17" s="88">
        <f>SUM(D17:O17)</f>
        <v>70</v>
      </c>
      <c r="Q17" s="89">
        <v>1540</v>
      </c>
      <c r="R17" s="104">
        <f>P17*Q17</f>
        <v>107800</v>
      </c>
    </row>
    <row r="18" spans="2:18" ht="14.25" thickBot="1">
      <c r="B18" s="86" t="s">
        <v>109</v>
      </c>
      <c r="C18" s="91" t="s">
        <v>110</v>
      </c>
      <c r="D18" s="93">
        <v>5</v>
      </c>
      <c r="E18" s="93">
        <v>5</v>
      </c>
      <c r="F18" s="93">
        <v>5</v>
      </c>
      <c r="G18" s="93">
        <v>5</v>
      </c>
      <c r="H18" s="93">
        <v>5</v>
      </c>
      <c r="I18" s="93">
        <v>5</v>
      </c>
      <c r="J18" s="93">
        <v>5</v>
      </c>
      <c r="K18" s="93">
        <v>5</v>
      </c>
      <c r="L18" s="93">
        <v>5</v>
      </c>
      <c r="M18" s="93">
        <v>5</v>
      </c>
      <c r="N18" s="93">
        <v>6</v>
      </c>
      <c r="O18" s="93">
        <v>6</v>
      </c>
      <c r="P18" s="94">
        <f>SUM(D18:O18)</f>
        <v>62</v>
      </c>
      <c r="Q18" s="95">
        <v>1390</v>
      </c>
      <c r="R18" s="105">
        <f>P18*Q18</f>
        <v>86180</v>
      </c>
    </row>
    <row r="19" spans="2:18" ht="15" thickTop="1" thickBot="1">
      <c r="B19" s="383" t="s">
        <v>111</v>
      </c>
      <c r="C19" s="384"/>
      <c r="D19" s="98">
        <f t="shared" ref="D19:P19" si="1">SUM(D15:D18)</f>
        <v>20</v>
      </c>
      <c r="E19" s="98">
        <f t="shared" si="1"/>
        <v>20</v>
      </c>
      <c r="F19" s="98">
        <f t="shared" si="1"/>
        <v>20</v>
      </c>
      <c r="G19" s="98">
        <f t="shared" si="1"/>
        <v>20</v>
      </c>
      <c r="H19" s="98">
        <f t="shared" si="1"/>
        <v>20</v>
      </c>
      <c r="I19" s="98">
        <f t="shared" si="1"/>
        <v>20</v>
      </c>
      <c r="J19" s="98">
        <f t="shared" si="1"/>
        <v>30</v>
      </c>
      <c r="K19" s="98">
        <f t="shared" si="1"/>
        <v>30</v>
      </c>
      <c r="L19" s="98">
        <f t="shared" si="1"/>
        <v>20</v>
      </c>
      <c r="M19" s="98">
        <f t="shared" si="1"/>
        <v>20</v>
      </c>
      <c r="N19" s="98">
        <f t="shared" si="1"/>
        <v>21</v>
      </c>
      <c r="O19" s="98">
        <f t="shared" si="1"/>
        <v>21</v>
      </c>
      <c r="P19" s="99">
        <f t="shared" si="1"/>
        <v>262</v>
      </c>
      <c r="Q19" s="100"/>
      <c r="R19" s="106">
        <f>SUM(R15:R18)</f>
        <v>500780</v>
      </c>
    </row>
    <row r="20" spans="2:18">
      <c r="B20" s="107"/>
      <c r="C20" s="108"/>
    </row>
    <row r="21" spans="2:18" ht="17.25">
      <c r="B21" s="68" t="s">
        <v>117</v>
      </c>
      <c r="C21" s="71"/>
    </row>
    <row r="22" spans="2:18" ht="12.75" customHeight="1" thickBot="1">
      <c r="B22" s="68"/>
      <c r="C22" s="71"/>
      <c r="D22" t="s">
        <v>113</v>
      </c>
      <c r="M22" t="s">
        <v>118</v>
      </c>
    </row>
    <row r="23" spans="2:18" ht="27.75" thickBot="1">
      <c r="B23" s="72" t="s">
        <v>87</v>
      </c>
      <c r="C23" s="73" t="s">
        <v>88</v>
      </c>
      <c r="D23" s="74" t="s">
        <v>89</v>
      </c>
      <c r="E23" s="74" t="s">
        <v>90</v>
      </c>
      <c r="F23" s="74" t="s">
        <v>91</v>
      </c>
      <c r="G23" s="74" t="s">
        <v>92</v>
      </c>
      <c r="H23" s="74" t="s">
        <v>93</v>
      </c>
      <c r="I23" s="74" t="s">
        <v>94</v>
      </c>
      <c r="J23" s="74" t="s">
        <v>95</v>
      </c>
      <c r="K23" s="74" t="s">
        <v>96</v>
      </c>
      <c r="L23" s="74" t="s">
        <v>97</v>
      </c>
      <c r="M23" s="74" t="s">
        <v>98</v>
      </c>
      <c r="N23" s="74" t="s">
        <v>99</v>
      </c>
      <c r="O23" s="74" t="s">
        <v>100</v>
      </c>
      <c r="P23" s="75" t="s">
        <v>101</v>
      </c>
      <c r="Q23" s="76" t="s">
        <v>102</v>
      </c>
      <c r="R23" s="102" t="s">
        <v>103</v>
      </c>
    </row>
    <row r="24" spans="2:18">
      <c r="B24" s="78" t="s">
        <v>114</v>
      </c>
      <c r="C24" s="79" t="s">
        <v>105</v>
      </c>
      <c r="D24" s="82">
        <v>5</v>
      </c>
      <c r="E24" s="82">
        <v>5</v>
      </c>
      <c r="F24" s="82">
        <v>5</v>
      </c>
      <c r="G24" s="82">
        <v>5</v>
      </c>
      <c r="H24" s="82">
        <v>5</v>
      </c>
      <c r="I24" s="82">
        <v>5</v>
      </c>
      <c r="J24" s="82">
        <v>5</v>
      </c>
      <c r="K24" s="82">
        <v>5</v>
      </c>
      <c r="L24" s="82">
        <v>5</v>
      </c>
      <c r="M24" s="82">
        <v>10</v>
      </c>
      <c r="N24" s="82">
        <v>10</v>
      </c>
      <c r="O24" s="82">
        <v>10</v>
      </c>
      <c r="P24" s="83">
        <f>SUM(D24:O24)</f>
        <v>75</v>
      </c>
      <c r="Q24" s="84">
        <v>2780</v>
      </c>
      <c r="R24" s="103">
        <f>P24*Q24</f>
        <v>208500</v>
      </c>
    </row>
    <row r="25" spans="2:18">
      <c r="B25" s="86" t="s">
        <v>119</v>
      </c>
      <c r="C25" s="87" t="s">
        <v>107</v>
      </c>
      <c r="D25" s="82">
        <v>5</v>
      </c>
      <c r="E25" s="82">
        <v>5</v>
      </c>
      <c r="F25" s="82">
        <v>5</v>
      </c>
      <c r="G25" s="82">
        <v>5</v>
      </c>
      <c r="H25" s="82">
        <v>5</v>
      </c>
      <c r="I25" s="82">
        <v>5</v>
      </c>
      <c r="J25" s="82">
        <v>10</v>
      </c>
      <c r="K25" s="82">
        <v>10</v>
      </c>
      <c r="L25" s="82">
        <v>5</v>
      </c>
      <c r="M25" s="82">
        <v>20</v>
      </c>
      <c r="N25" s="82">
        <v>20</v>
      </c>
      <c r="O25" s="82">
        <v>5</v>
      </c>
      <c r="P25" s="88">
        <f>SUM(D25:O25)</f>
        <v>100</v>
      </c>
      <c r="Q25" s="89">
        <v>2000</v>
      </c>
      <c r="R25" s="104">
        <f>P25*Q25</f>
        <v>200000</v>
      </c>
    </row>
    <row r="26" spans="2:18">
      <c r="B26" s="86" t="s">
        <v>120</v>
      </c>
      <c r="C26" s="87" t="s">
        <v>107</v>
      </c>
      <c r="D26" s="82">
        <v>5</v>
      </c>
      <c r="E26" s="82">
        <v>5</v>
      </c>
      <c r="F26" s="82">
        <v>5</v>
      </c>
      <c r="G26" s="82">
        <v>5</v>
      </c>
      <c r="H26" s="82">
        <v>5</v>
      </c>
      <c r="I26" s="82">
        <v>5</v>
      </c>
      <c r="J26" s="82">
        <v>10</v>
      </c>
      <c r="K26" s="82">
        <v>10</v>
      </c>
      <c r="L26" s="82">
        <v>5</v>
      </c>
      <c r="M26" s="82">
        <v>20</v>
      </c>
      <c r="N26" s="82">
        <v>20</v>
      </c>
      <c r="O26" s="82">
        <v>5</v>
      </c>
      <c r="P26" s="88">
        <f>SUM(D26:O26)</f>
        <v>100</v>
      </c>
      <c r="Q26" s="89">
        <v>1540</v>
      </c>
      <c r="R26" s="104">
        <f>P26*Q26</f>
        <v>154000</v>
      </c>
    </row>
    <row r="27" spans="2:18" ht="14.25" thickBot="1">
      <c r="B27" s="86" t="s">
        <v>121</v>
      </c>
      <c r="C27" s="91" t="s">
        <v>110</v>
      </c>
      <c r="D27" s="93">
        <v>5</v>
      </c>
      <c r="E27" s="93">
        <v>5</v>
      </c>
      <c r="F27" s="93">
        <v>5</v>
      </c>
      <c r="G27" s="93">
        <v>5</v>
      </c>
      <c r="H27" s="93">
        <v>5</v>
      </c>
      <c r="I27" s="93">
        <v>5</v>
      </c>
      <c r="J27" s="93">
        <v>5</v>
      </c>
      <c r="K27" s="93">
        <v>5</v>
      </c>
      <c r="L27" s="93">
        <v>5</v>
      </c>
      <c r="M27" s="93">
        <v>20</v>
      </c>
      <c r="N27" s="93">
        <v>20</v>
      </c>
      <c r="O27" s="93">
        <v>13</v>
      </c>
      <c r="P27" s="94">
        <f>SUM(D27:O27)</f>
        <v>98</v>
      </c>
      <c r="Q27" s="95">
        <v>1390</v>
      </c>
      <c r="R27" s="105">
        <f>P27*Q27</f>
        <v>136220</v>
      </c>
    </row>
    <row r="28" spans="2:18" ht="15" thickTop="1" thickBot="1">
      <c r="B28" s="383" t="s">
        <v>111</v>
      </c>
      <c r="C28" s="384"/>
      <c r="D28" s="98">
        <f t="shared" ref="D28:P28" si="2">SUM(D24:D27)</f>
        <v>20</v>
      </c>
      <c r="E28" s="98">
        <f t="shared" si="2"/>
        <v>20</v>
      </c>
      <c r="F28" s="98">
        <f t="shared" si="2"/>
        <v>20</v>
      </c>
      <c r="G28" s="98">
        <f t="shared" si="2"/>
        <v>20</v>
      </c>
      <c r="H28" s="98">
        <f t="shared" si="2"/>
        <v>20</v>
      </c>
      <c r="I28" s="98">
        <f t="shared" si="2"/>
        <v>20</v>
      </c>
      <c r="J28" s="98">
        <f t="shared" si="2"/>
        <v>30</v>
      </c>
      <c r="K28" s="98">
        <f t="shared" si="2"/>
        <v>30</v>
      </c>
      <c r="L28" s="98">
        <f t="shared" si="2"/>
        <v>20</v>
      </c>
      <c r="M28" s="98">
        <f t="shared" si="2"/>
        <v>70</v>
      </c>
      <c r="N28" s="98">
        <f t="shared" si="2"/>
        <v>70</v>
      </c>
      <c r="O28" s="98">
        <f t="shared" si="2"/>
        <v>33</v>
      </c>
      <c r="P28" s="99">
        <f t="shared" si="2"/>
        <v>373</v>
      </c>
      <c r="Q28" s="100"/>
      <c r="R28" s="106">
        <f>SUM(R24:R27)</f>
        <v>698720</v>
      </c>
    </row>
    <row r="30" spans="2:18">
      <c r="B30" s="107" t="s">
        <v>122</v>
      </c>
    </row>
    <row r="31" spans="2:18">
      <c r="Q31" s="70" t="s">
        <v>0</v>
      </c>
      <c r="R31" s="109">
        <f>R10+R19+R28</f>
        <v>2001640</v>
      </c>
    </row>
  </sheetData>
  <mergeCells count="4">
    <mergeCell ref="B10:C10"/>
    <mergeCell ref="B11:O11"/>
    <mergeCell ref="B19:C19"/>
    <mergeCell ref="B28:C28"/>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R33"/>
  <sheetViews>
    <sheetView showGridLines="0" topLeftCell="A12" zoomScale="85" zoomScaleNormal="85" workbookViewId="0">
      <selection sqref="A1:Q32"/>
    </sheetView>
  </sheetViews>
  <sheetFormatPr defaultRowHeight="13.5"/>
  <cols>
    <col min="1" max="1" width="2.625" style="70" customWidth="1"/>
    <col min="2" max="2" width="9" style="70"/>
    <col min="3" max="3" width="10.625" style="124" customWidth="1"/>
    <col min="4" max="4" width="10.5" style="70" customWidth="1"/>
    <col min="5" max="5" width="11" style="70" customWidth="1"/>
    <col min="6" max="8" width="10.5" style="70" customWidth="1"/>
    <col min="9" max="9" width="12.5" style="70" customWidth="1"/>
    <col min="10" max="15" width="10.5" style="70" customWidth="1"/>
    <col min="16" max="16" width="11.625" style="70" customWidth="1"/>
    <col min="17" max="17" width="9.25" style="70" bestFit="1" customWidth="1"/>
    <col min="18" max="16384" width="9" style="70"/>
  </cols>
  <sheetData>
    <row r="2" spans="1:18" ht="23.25" customHeight="1">
      <c r="A2" s="386" t="s">
        <v>123</v>
      </c>
      <c r="B2" s="386"/>
      <c r="C2" s="386"/>
      <c r="D2" s="386"/>
      <c r="E2" s="386"/>
      <c r="F2" s="386"/>
      <c r="G2" s="386"/>
      <c r="H2" s="386"/>
      <c r="I2" s="386"/>
      <c r="J2" s="386"/>
      <c r="K2" s="386"/>
      <c r="L2" s="386"/>
      <c r="M2" s="386"/>
      <c r="N2" s="386"/>
      <c r="O2" s="386"/>
      <c r="P2" s="386"/>
      <c r="Q2" s="386"/>
      <c r="R2" s="110"/>
    </row>
    <row r="3" spans="1:18" ht="23.25" customHeight="1">
      <c r="B3" s="111"/>
      <c r="C3" s="111"/>
      <c r="D3" s="111"/>
      <c r="E3" s="111"/>
      <c r="F3" s="111"/>
      <c r="G3" s="111"/>
      <c r="H3" s="111"/>
      <c r="I3" s="111"/>
      <c r="J3" s="111"/>
      <c r="K3" s="111"/>
      <c r="L3" s="111"/>
      <c r="M3" s="111"/>
      <c r="N3" s="111"/>
      <c r="O3" s="111"/>
      <c r="P3" s="111"/>
      <c r="Q3" s="111"/>
      <c r="R3" s="111"/>
    </row>
    <row r="4" spans="1:18" ht="23.25" customHeight="1">
      <c r="B4" s="387" t="s">
        <v>124</v>
      </c>
      <c r="C4" s="387"/>
      <c r="D4" s="388"/>
      <c r="E4" s="388"/>
      <c r="F4" s="388"/>
      <c r="G4" s="388"/>
      <c r="H4" s="388"/>
      <c r="I4" s="388"/>
      <c r="J4" s="388"/>
      <c r="K4" s="112"/>
      <c r="L4" s="113" t="s">
        <v>125</v>
      </c>
      <c r="M4" s="389"/>
      <c r="N4" s="389"/>
      <c r="O4" s="389"/>
      <c r="P4" s="389"/>
      <c r="Q4" s="114"/>
    </row>
    <row r="5" spans="1:18" ht="23.25" customHeight="1">
      <c r="B5" s="387" t="s">
        <v>126</v>
      </c>
      <c r="C5" s="387"/>
      <c r="D5" s="390"/>
      <c r="E5" s="390"/>
      <c r="F5" s="390"/>
      <c r="G5" s="390"/>
      <c r="H5" s="390"/>
      <c r="I5" s="390"/>
      <c r="J5" s="390"/>
      <c r="K5" s="112"/>
      <c r="L5" s="112"/>
      <c r="M5" s="112"/>
      <c r="N5" s="112"/>
      <c r="O5" s="112"/>
      <c r="P5" s="112"/>
      <c r="Q5" s="114"/>
    </row>
    <row r="6" spans="1:18" ht="23.25" customHeight="1">
      <c r="B6" s="391"/>
      <c r="C6" s="391"/>
      <c r="D6" s="392"/>
      <c r="E6" s="392"/>
      <c r="F6" s="392"/>
      <c r="G6" s="392"/>
      <c r="H6" s="392"/>
      <c r="I6" s="392"/>
      <c r="J6" s="392"/>
      <c r="K6" s="115"/>
      <c r="L6" s="116" t="s">
        <v>127</v>
      </c>
      <c r="M6" s="117" t="s">
        <v>128</v>
      </c>
      <c r="N6" s="393"/>
      <c r="O6" s="393"/>
      <c r="P6" s="393"/>
    </row>
    <row r="7" spans="1:18" ht="23.25" customHeight="1">
      <c r="B7" s="394" t="s">
        <v>129</v>
      </c>
      <c r="C7" s="394"/>
      <c r="D7" s="395" t="s">
        <v>130</v>
      </c>
      <c r="E7" s="396"/>
      <c r="F7" s="396"/>
      <c r="G7" s="396"/>
      <c r="H7" s="396"/>
      <c r="I7" s="396"/>
      <c r="J7" s="396"/>
      <c r="K7" s="115"/>
      <c r="L7" s="115"/>
      <c r="M7" s="117" t="s">
        <v>131</v>
      </c>
      <c r="N7" s="397" t="s">
        <v>132</v>
      </c>
      <c r="O7" s="397"/>
      <c r="P7" s="397"/>
    </row>
    <row r="9" spans="1:18" ht="27" customHeight="1">
      <c r="B9" s="404" t="s">
        <v>133</v>
      </c>
      <c r="C9" s="405"/>
      <c r="D9" s="401" t="s">
        <v>134</v>
      </c>
      <c r="E9" s="400" t="s">
        <v>135</v>
      </c>
      <c r="F9" s="400" t="s">
        <v>136</v>
      </c>
      <c r="G9" s="400"/>
      <c r="H9" s="400"/>
      <c r="I9" s="401" t="s">
        <v>137</v>
      </c>
      <c r="J9" s="400" t="s">
        <v>138</v>
      </c>
      <c r="K9" s="400"/>
      <c r="L9" s="400"/>
      <c r="M9" s="400"/>
      <c r="N9" s="400" t="s">
        <v>139</v>
      </c>
      <c r="O9" s="400"/>
      <c r="P9" s="401" t="s">
        <v>140</v>
      </c>
      <c r="Q9" s="402" t="s">
        <v>141</v>
      </c>
    </row>
    <row r="10" spans="1:18" ht="95.25" customHeight="1">
      <c r="B10" s="406"/>
      <c r="C10" s="407"/>
      <c r="D10" s="401"/>
      <c r="E10" s="400"/>
      <c r="F10" s="118" t="s">
        <v>142</v>
      </c>
      <c r="G10" s="119" t="s">
        <v>143</v>
      </c>
      <c r="H10" s="119" t="s">
        <v>144</v>
      </c>
      <c r="I10" s="401"/>
      <c r="J10" s="119" t="s">
        <v>145</v>
      </c>
      <c r="K10" s="119" t="s">
        <v>146</v>
      </c>
      <c r="L10" s="118" t="s">
        <v>147</v>
      </c>
      <c r="M10" s="119" t="s">
        <v>148</v>
      </c>
      <c r="N10" s="119" t="s">
        <v>149</v>
      </c>
      <c r="O10" s="119" t="s">
        <v>150</v>
      </c>
      <c r="P10" s="401"/>
      <c r="Q10" s="403"/>
    </row>
    <row r="11" spans="1:18" ht="21" customHeight="1">
      <c r="B11" s="398" t="s">
        <v>151</v>
      </c>
      <c r="C11" s="399"/>
      <c r="D11" s="120">
        <v>21</v>
      </c>
      <c r="E11" s="121">
        <v>470000</v>
      </c>
      <c r="F11" s="121">
        <v>50000</v>
      </c>
      <c r="G11" s="121">
        <v>75000</v>
      </c>
      <c r="H11" s="121">
        <v>20000</v>
      </c>
      <c r="I11" s="121">
        <f>SUM(E11:H11)</f>
        <v>615000</v>
      </c>
      <c r="J11" s="121">
        <v>22000</v>
      </c>
      <c r="K11" s="121">
        <v>42000</v>
      </c>
      <c r="L11" s="121">
        <v>700</v>
      </c>
      <c r="M11" s="121">
        <v>0</v>
      </c>
      <c r="N11" s="121">
        <v>4551</v>
      </c>
      <c r="O11" s="121">
        <v>1353</v>
      </c>
      <c r="P11" s="121">
        <f>SUM(J11:O11)</f>
        <v>70604</v>
      </c>
      <c r="Q11" s="122">
        <f t="shared" ref="Q11:Q24" si="0">I11+P11</f>
        <v>685604</v>
      </c>
    </row>
    <row r="12" spans="1:18" ht="21" customHeight="1">
      <c r="B12" s="398" t="s">
        <v>152</v>
      </c>
      <c r="C12" s="399"/>
      <c r="D12" s="120">
        <v>17</v>
      </c>
      <c r="E12" s="121">
        <v>470000</v>
      </c>
      <c r="F12" s="121">
        <v>50000</v>
      </c>
      <c r="G12" s="121">
        <v>75000</v>
      </c>
      <c r="H12" s="121">
        <v>20000</v>
      </c>
      <c r="I12" s="121">
        <f t="shared" ref="I12:I24" si="1">SUM(E12:H12)</f>
        <v>615000</v>
      </c>
      <c r="J12" s="121">
        <v>22000</v>
      </c>
      <c r="K12" s="121">
        <v>42000</v>
      </c>
      <c r="L12" s="121">
        <v>700</v>
      </c>
      <c r="M12" s="121">
        <v>0</v>
      </c>
      <c r="N12" s="121">
        <v>4551</v>
      </c>
      <c r="O12" s="121">
        <v>1353</v>
      </c>
      <c r="P12" s="121">
        <f t="shared" ref="P12:P24" si="2">SUM(J12:O12)</f>
        <v>70604</v>
      </c>
      <c r="Q12" s="122">
        <f t="shared" si="0"/>
        <v>685604</v>
      </c>
    </row>
    <row r="13" spans="1:18" ht="21" customHeight="1">
      <c r="B13" s="398" t="s">
        <v>153</v>
      </c>
      <c r="C13" s="399"/>
      <c r="D13" s="120">
        <v>22</v>
      </c>
      <c r="E13" s="121">
        <v>470000</v>
      </c>
      <c r="F13" s="121">
        <v>50000</v>
      </c>
      <c r="G13" s="121">
        <v>75000</v>
      </c>
      <c r="H13" s="121">
        <v>20000</v>
      </c>
      <c r="I13" s="121">
        <f t="shared" si="1"/>
        <v>615000</v>
      </c>
      <c r="J13" s="121">
        <v>22000</v>
      </c>
      <c r="K13" s="121">
        <v>42000</v>
      </c>
      <c r="L13" s="121">
        <v>700</v>
      </c>
      <c r="M13" s="121">
        <v>0</v>
      </c>
      <c r="N13" s="121">
        <v>4551</v>
      </c>
      <c r="O13" s="121">
        <v>1353</v>
      </c>
      <c r="P13" s="121">
        <f t="shared" si="2"/>
        <v>70604</v>
      </c>
      <c r="Q13" s="122">
        <f t="shared" si="0"/>
        <v>685604</v>
      </c>
    </row>
    <row r="14" spans="1:18" ht="21" customHeight="1">
      <c r="B14" s="398" t="s">
        <v>154</v>
      </c>
      <c r="C14" s="399"/>
      <c r="D14" s="120">
        <v>22</v>
      </c>
      <c r="E14" s="121">
        <v>470000</v>
      </c>
      <c r="F14" s="121">
        <v>50000</v>
      </c>
      <c r="G14" s="121">
        <v>75000</v>
      </c>
      <c r="H14" s="121">
        <v>20000</v>
      </c>
      <c r="I14" s="121">
        <f t="shared" si="1"/>
        <v>615000</v>
      </c>
      <c r="J14" s="121">
        <v>22000</v>
      </c>
      <c r="K14" s="121">
        <v>42000</v>
      </c>
      <c r="L14" s="121">
        <v>700</v>
      </c>
      <c r="M14" s="121">
        <v>0</v>
      </c>
      <c r="N14" s="121">
        <v>4551</v>
      </c>
      <c r="O14" s="121">
        <v>1353</v>
      </c>
      <c r="P14" s="121">
        <f t="shared" si="2"/>
        <v>70604</v>
      </c>
      <c r="Q14" s="122">
        <f t="shared" si="0"/>
        <v>685604</v>
      </c>
    </row>
    <row r="15" spans="1:18" ht="21" customHeight="1">
      <c r="B15" s="398" t="s">
        <v>155</v>
      </c>
      <c r="C15" s="399"/>
      <c r="D15" s="120">
        <v>21</v>
      </c>
      <c r="E15" s="121">
        <v>470000</v>
      </c>
      <c r="F15" s="121">
        <v>50000</v>
      </c>
      <c r="G15" s="121">
        <v>75000</v>
      </c>
      <c r="H15" s="121">
        <v>20000</v>
      </c>
      <c r="I15" s="121">
        <f t="shared" si="1"/>
        <v>615000</v>
      </c>
      <c r="J15" s="121">
        <v>22000</v>
      </c>
      <c r="K15" s="121">
        <v>42000</v>
      </c>
      <c r="L15" s="121">
        <v>700</v>
      </c>
      <c r="M15" s="121">
        <v>0</v>
      </c>
      <c r="N15" s="121">
        <v>4551</v>
      </c>
      <c r="O15" s="121">
        <v>1353</v>
      </c>
      <c r="P15" s="121">
        <f t="shared" si="2"/>
        <v>70604</v>
      </c>
      <c r="Q15" s="122">
        <f t="shared" si="0"/>
        <v>685604</v>
      </c>
    </row>
    <row r="16" spans="1:18" ht="21" customHeight="1">
      <c r="B16" s="398" t="s">
        <v>156</v>
      </c>
      <c r="C16" s="399"/>
      <c r="D16" s="120">
        <v>19</v>
      </c>
      <c r="E16" s="121">
        <v>470000</v>
      </c>
      <c r="F16" s="121">
        <v>50000</v>
      </c>
      <c r="G16" s="121">
        <v>75000</v>
      </c>
      <c r="H16" s="121">
        <v>20000</v>
      </c>
      <c r="I16" s="121">
        <f t="shared" si="1"/>
        <v>615000</v>
      </c>
      <c r="J16" s="121">
        <v>22000</v>
      </c>
      <c r="K16" s="121">
        <v>42000</v>
      </c>
      <c r="L16" s="121">
        <v>700</v>
      </c>
      <c r="M16" s="121">
        <v>0</v>
      </c>
      <c r="N16" s="121">
        <v>4551</v>
      </c>
      <c r="O16" s="121">
        <v>1353</v>
      </c>
      <c r="P16" s="121">
        <f t="shared" si="2"/>
        <v>70604</v>
      </c>
      <c r="Q16" s="122">
        <f t="shared" si="0"/>
        <v>685604</v>
      </c>
    </row>
    <row r="17" spans="2:17" ht="21" customHeight="1">
      <c r="B17" s="398" t="s">
        <v>157</v>
      </c>
      <c r="C17" s="399"/>
      <c r="D17" s="120">
        <v>21</v>
      </c>
      <c r="E17" s="121">
        <v>470000</v>
      </c>
      <c r="F17" s="121">
        <v>50000</v>
      </c>
      <c r="G17" s="121">
        <v>75000</v>
      </c>
      <c r="H17" s="121">
        <v>20000</v>
      </c>
      <c r="I17" s="121">
        <f t="shared" si="1"/>
        <v>615000</v>
      </c>
      <c r="J17" s="121">
        <v>24000</v>
      </c>
      <c r="K17" s="121">
        <v>45000</v>
      </c>
      <c r="L17" s="121">
        <v>750</v>
      </c>
      <c r="M17" s="121">
        <v>0</v>
      </c>
      <c r="N17" s="121">
        <v>4551</v>
      </c>
      <c r="O17" s="121">
        <v>1353</v>
      </c>
      <c r="P17" s="121">
        <f t="shared" si="2"/>
        <v>75654</v>
      </c>
      <c r="Q17" s="122">
        <f t="shared" si="0"/>
        <v>690654</v>
      </c>
    </row>
    <row r="18" spans="2:17" ht="21" customHeight="1">
      <c r="B18" s="398" t="s">
        <v>158</v>
      </c>
      <c r="C18" s="399"/>
      <c r="D18" s="120">
        <v>19</v>
      </c>
      <c r="E18" s="121">
        <v>470000</v>
      </c>
      <c r="F18" s="121">
        <v>50000</v>
      </c>
      <c r="G18" s="121">
        <v>75000</v>
      </c>
      <c r="H18" s="121">
        <v>20000</v>
      </c>
      <c r="I18" s="121">
        <f t="shared" si="1"/>
        <v>615000</v>
      </c>
      <c r="J18" s="121">
        <v>24000</v>
      </c>
      <c r="K18" s="121">
        <v>45000</v>
      </c>
      <c r="L18" s="121">
        <v>750</v>
      </c>
      <c r="M18" s="121">
        <v>0</v>
      </c>
      <c r="N18" s="121">
        <v>4551</v>
      </c>
      <c r="O18" s="121">
        <v>1353</v>
      </c>
      <c r="P18" s="121">
        <f t="shared" si="2"/>
        <v>75654</v>
      </c>
      <c r="Q18" s="122">
        <f t="shared" si="0"/>
        <v>690654</v>
      </c>
    </row>
    <row r="19" spans="2:17" ht="21" customHeight="1">
      <c r="B19" s="398" t="s">
        <v>159</v>
      </c>
      <c r="C19" s="399"/>
      <c r="D19" s="120">
        <v>18</v>
      </c>
      <c r="E19" s="121">
        <v>470000</v>
      </c>
      <c r="F19" s="121">
        <v>50000</v>
      </c>
      <c r="G19" s="121">
        <v>75000</v>
      </c>
      <c r="H19" s="121">
        <v>20000</v>
      </c>
      <c r="I19" s="121">
        <f t="shared" si="1"/>
        <v>615000</v>
      </c>
      <c r="J19" s="121">
        <v>24000</v>
      </c>
      <c r="K19" s="121">
        <v>45000</v>
      </c>
      <c r="L19" s="121">
        <v>750</v>
      </c>
      <c r="M19" s="121">
        <v>0</v>
      </c>
      <c r="N19" s="121">
        <v>4551</v>
      </c>
      <c r="O19" s="121">
        <v>1353</v>
      </c>
      <c r="P19" s="121">
        <f t="shared" si="2"/>
        <v>75654</v>
      </c>
      <c r="Q19" s="122">
        <f t="shared" si="0"/>
        <v>690654</v>
      </c>
    </row>
    <row r="20" spans="2:17" ht="21" customHeight="1">
      <c r="B20" s="398" t="s">
        <v>160</v>
      </c>
      <c r="C20" s="399"/>
      <c r="D20" s="120">
        <v>18</v>
      </c>
      <c r="E20" s="121">
        <v>470000</v>
      </c>
      <c r="F20" s="121">
        <v>50000</v>
      </c>
      <c r="G20" s="121">
        <v>75000</v>
      </c>
      <c r="H20" s="121">
        <v>20000</v>
      </c>
      <c r="I20" s="121">
        <f t="shared" si="1"/>
        <v>615000</v>
      </c>
      <c r="J20" s="121">
        <v>24000</v>
      </c>
      <c r="K20" s="121">
        <v>45000</v>
      </c>
      <c r="L20" s="121">
        <v>750</v>
      </c>
      <c r="M20" s="121">
        <v>0</v>
      </c>
      <c r="N20" s="121">
        <v>4551</v>
      </c>
      <c r="O20" s="121">
        <v>1353</v>
      </c>
      <c r="P20" s="121">
        <f t="shared" si="2"/>
        <v>75654</v>
      </c>
      <c r="Q20" s="122">
        <f t="shared" si="0"/>
        <v>690654</v>
      </c>
    </row>
    <row r="21" spans="2:17" ht="21" customHeight="1">
      <c r="B21" s="398" t="s">
        <v>161</v>
      </c>
      <c r="C21" s="399"/>
      <c r="D21" s="120">
        <v>20</v>
      </c>
      <c r="E21" s="121">
        <v>470000</v>
      </c>
      <c r="F21" s="121">
        <v>50000</v>
      </c>
      <c r="G21" s="121">
        <v>75000</v>
      </c>
      <c r="H21" s="121">
        <v>20000</v>
      </c>
      <c r="I21" s="121">
        <f t="shared" si="1"/>
        <v>615000</v>
      </c>
      <c r="J21" s="121">
        <v>24000</v>
      </c>
      <c r="K21" s="121">
        <v>45000</v>
      </c>
      <c r="L21" s="121">
        <v>750</v>
      </c>
      <c r="M21" s="121">
        <v>0</v>
      </c>
      <c r="N21" s="121">
        <v>4551</v>
      </c>
      <c r="O21" s="121">
        <v>1353</v>
      </c>
      <c r="P21" s="121">
        <f t="shared" si="2"/>
        <v>75654</v>
      </c>
      <c r="Q21" s="122">
        <f t="shared" si="0"/>
        <v>690654</v>
      </c>
    </row>
    <row r="22" spans="2:17" ht="21" customHeight="1">
      <c r="B22" s="398" t="s">
        <v>162</v>
      </c>
      <c r="C22" s="399"/>
      <c r="D22" s="120">
        <v>22</v>
      </c>
      <c r="E22" s="121">
        <v>470000</v>
      </c>
      <c r="F22" s="121">
        <v>50000</v>
      </c>
      <c r="G22" s="121">
        <v>75000</v>
      </c>
      <c r="H22" s="121">
        <v>20000</v>
      </c>
      <c r="I22" s="121">
        <f t="shared" si="1"/>
        <v>615000</v>
      </c>
      <c r="J22" s="121">
        <v>24000</v>
      </c>
      <c r="K22" s="121">
        <v>45000</v>
      </c>
      <c r="L22" s="121">
        <v>750</v>
      </c>
      <c r="M22" s="121">
        <v>0</v>
      </c>
      <c r="N22" s="121">
        <v>4551</v>
      </c>
      <c r="O22" s="121">
        <v>1353</v>
      </c>
      <c r="P22" s="121">
        <f t="shared" si="2"/>
        <v>75654</v>
      </c>
      <c r="Q22" s="122">
        <f t="shared" si="0"/>
        <v>690654</v>
      </c>
    </row>
    <row r="23" spans="2:17" ht="21" customHeight="1">
      <c r="B23" s="398" t="s">
        <v>163</v>
      </c>
      <c r="C23" s="399"/>
      <c r="D23" s="120"/>
      <c r="E23" s="121">
        <v>750000</v>
      </c>
      <c r="F23" s="121"/>
      <c r="G23" s="121"/>
      <c r="H23" s="121"/>
      <c r="I23" s="121">
        <f t="shared" si="1"/>
        <v>750000</v>
      </c>
      <c r="J23" s="121">
        <v>48500</v>
      </c>
      <c r="K23" s="121">
        <v>89200</v>
      </c>
      <c r="L23" s="121">
        <v>1500</v>
      </c>
      <c r="M23" s="121"/>
      <c r="N23" s="121">
        <v>5550</v>
      </c>
      <c r="O23" s="121">
        <v>1650</v>
      </c>
      <c r="P23" s="121">
        <f t="shared" si="2"/>
        <v>146400</v>
      </c>
      <c r="Q23" s="122">
        <f t="shared" si="0"/>
        <v>896400</v>
      </c>
    </row>
    <row r="24" spans="2:17" ht="21" customHeight="1">
      <c r="B24" s="398"/>
      <c r="C24" s="399"/>
      <c r="D24" s="120"/>
      <c r="E24" s="121">
        <v>750000</v>
      </c>
      <c r="F24" s="121"/>
      <c r="G24" s="121"/>
      <c r="H24" s="121"/>
      <c r="I24" s="121">
        <f t="shared" si="1"/>
        <v>750000</v>
      </c>
      <c r="J24" s="121">
        <v>48500</v>
      </c>
      <c r="K24" s="121">
        <v>91100</v>
      </c>
      <c r="L24" s="121">
        <v>1500</v>
      </c>
      <c r="M24" s="121"/>
      <c r="N24" s="121">
        <v>5550</v>
      </c>
      <c r="O24" s="121">
        <v>1650</v>
      </c>
      <c r="P24" s="121">
        <f t="shared" si="2"/>
        <v>148300</v>
      </c>
      <c r="Q24" s="122">
        <f t="shared" si="0"/>
        <v>898300</v>
      </c>
    </row>
    <row r="25" spans="2:17" ht="21" customHeight="1">
      <c r="B25" s="398" t="s">
        <v>164</v>
      </c>
      <c r="C25" s="399"/>
      <c r="D25" s="120">
        <f>SUM(D11:D24)</f>
        <v>240</v>
      </c>
      <c r="E25" s="121">
        <f t="shared" ref="E25:P25" si="3">SUM(E11:E24)</f>
        <v>7140000</v>
      </c>
      <c r="F25" s="121">
        <f t="shared" si="3"/>
        <v>600000</v>
      </c>
      <c r="G25" s="121">
        <f t="shared" si="3"/>
        <v>900000</v>
      </c>
      <c r="H25" s="121">
        <f t="shared" si="3"/>
        <v>240000</v>
      </c>
      <c r="I25" s="121">
        <f t="shared" si="3"/>
        <v>8880000</v>
      </c>
      <c r="J25" s="121">
        <f t="shared" si="3"/>
        <v>373000</v>
      </c>
      <c r="K25" s="121">
        <f t="shared" si="3"/>
        <v>702300</v>
      </c>
      <c r="L25" s="121">
        <f t="shared" si="3"/>
        <v>11700</v>
      </c>
      <c r="M25" s="121">
        <f t="shared" si="3"/>
        <v>0</v>
      </c>
      <c r="N25" s="121">
        <f t="shared" si="3"/>
        <v>65712</v>
      </c>
      <c r="O25" s="121">
        <f t="shared" si="3"/>
        <v>19536</v>
      </c>
      <c r="P25" s="121">
        <f t="shared" si="3"/>
        <v>1172248</v>
      </c>
      <c r="Q25" s="122">
        <f>I25+P25</f>
        <v>10052248</v>
      </c>
    </row>
    <row r="27" spans="2:17" ht="21.75" customHeight="1">
      <c r="B27" s="408" t="s">
        <v>165</v>
      </c>
      <c r="C27" s="409"/>
      <c r="D27" s="410">
        <f>Q25-H25</f>
        <v>9812248</v>
      </c>
      <c r="E27" s="411"/>
      <c r="F27" s="87" t="s">
        <v>3</v>
      </c>
    </row>
    <row r="28" spans="2:17" ht="21.75" customHeight="1">
      <c r="B28" s="408" t="s">
        <v>166</v>
      </c>
      <c r="C28" s="409"/>
      <c r="D28" s="410">
        <f>ROUNDUP(H25/1.08,0)</f>
        <v>222223</v>
      </c>
      <c r="E28" s="411"/>
      <c r="F28" s="87" t="s">
        <v>3</v>
      </c>
      <c r="H28" s="408" t="s">
        <v>167</v>
      </c>
      <c r="I28" s="409"/>
      <c r="J28" s="123">
        <v>8</v>
      </c>
      <c r="K28" s="87" t="s">
        <v>168</v>
      </c>
    </row>
    <row r="29" spans="2:17" ht="21.75" customHeight="1">
      <c r="B29" s="408" t="s">
        <v>169</v>
      </c>
      <c r="C29" s="409"/>
      <c r="D29" s="410">
        <f>D27+D28</f>
        <v>10034471</v>
      </c>
      <c r="E29" s="411"/>
      <c r="F29" s="87" t="s">
        <v>3</v>
      </c>
      <c r="H29" s="408" t="s">
        <v>170</v>
      </c>
      <c r="I29" s="409"/>
      <c r="J29" s="123">
        <f>D25*J28</f>
        <v>1920</v>
      </c>
      <c r="K29" s="87" t="s">
        <v>168</v>
      </c>
    </row>
    <row r="30" spans="2:17" ht="13.5" customHeight="1">
      <c r="D30" s="125"/>
      <c r="E30" s="125"/>
      <c r="F30" s="126"/>
    </row>
    <row r="31" spans="2:17" ht="21.75" customHeight="1">
      <c r="B31" s="408" t="s">
        <v>171</v>
      </c>
      <c r="C31" s="413"/>
      <c r="D31" s="217" t="s">
        <v>172</v>
      </c>
      <c r="E31" s="215"/>
      <c r="F31" s="215"/>
      <c r="G31" s="215"/>
      <c r="H31" s="215"/>
      <c r="I31" s="215"/>
      <c r="J31" s="215"/>
      <c r="K31" s="216"/>
      <c r="L31" s="127">
        <f>ROUNDDOWN(D29/J29,0)</f>
        <v>5226</v>
      </c>
      <c r="M31" s="87" t="s">
        <v>3</v>
      </c>
    </row>
    <row r="32" spans="2:17" ht="21.75" customHeight="1">
      <c r="B32" s="408" t="s">
        <v>173</v>
      </c>
      <c r="C32" s="413"/>
      <c r="D32" s="412" t="s">
        <v>255</v>
      </c>
      <c r="E32" s="412"/>
      <c r="F32" s="412"/>
      <c r="G32" s="412"/>
      <c r="H32" s="412"/>
      <c r="I32" s="412"/>
      <c r="J32" s="412"/>
      <c r="K32" s="216"/>
      <c r="L32" s="127"/>
      <c r="M32" s="87" t="s">
        <v>3</v>
      </c>
    </row>
    <row r="33" spans="10:10">
      <c r="J33" s="128"/>
    </row>
  </sheetData>
  <mergeCells count="47">
    <mergeCell ref="H28:I28"/>
    <mergeCell ref="B29:C29"/>
    <mergeCell ref="D29:E29"/>
    <mergeCell ref="H29:I29"/>
    <mergeCell ref="D32:J32"/>
    <mergeCell ref="B31:C31"/>
    <mergeCell ref="B32:C32"/>
    <mergeCell ref="B27:C27"/>
    <mergeCell ref="D27:E27"/>
    <mergeCell ref="B28:C28"/>
    <mergeCell ref="D28:E28"/>
    <mergeCell ref="B25:C25"/>
    <mergeCell ref="B22:C22"/>
    <mergeCell ref="B23:C23"/>
    <mergeCell ref="B14:C14"/>
    <mergeCell ref="B15:C15"/>
    <mergeCell ref="B16:C16"/>
    <mergeCell ref="B17:C17"/>
    <mergeCell ref="B18:C18"/>
    <mergeCell ref="B24:C24"/>
    <mergeCell ref="N9:O9"/>
    <mergeCell ref="P9:P10"/>
    <mergeCell ref="Q9:Q10"/>
    <mergeCell ref="B11:C11"/>
    <mergeCell ref="B12:C12"/>
    <mergeCell ref="I9:I10"/>
    <mergeCell ref="J9:M9"/>
    <mergeCell ref="B13:C13"/>
    <mergeCell ref="B9:C10"/>
    <mergeCell ref="D9:D10"/>
    <mergeCell ref="E9:E10"/>
    <mergeCell ref="F9:H9"/>
    <mergeCell ref="B19:C19"/>
    <mergeCell ref="B20:C20"/>
    <mergeCell ref="B21:C21"/>
    <mergeCell ref="B6:C6"/>
    <mergeCell ref="D6:J6"/>
    <mergeCell ref="N6:P6"/>
    <mergeCell ref="B7:C7"/>
    <mergeCell ref="D7:J7"/>
    <mergeCell ref="N7:P7"/>
    <mergeCell ref="A2:Q2"/>
    <mergeCell ref="B4:C4"/>
    <mergeCell ref="D4:J4"/>
    <mergeCell ref="M4:P4"/>
    <mergeCell ref="B5:C5"/>
    <mergeCell ref="D5:J5"/>
  </mergeCells>
  <phoneticPr fontId="3"/>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4"/>
  <sheetViews>
    <sheetView view="pageBreakPreview" zoomScale="85" zoomScaleNormal="85" zoomScaleSheetLayoutView="85" workbookViewId="0">
      <selection activeCell="H13" sqref="H13"/>
    </sheetView>
  </sheetViews>
  <sheetFormatPr defaultRowHeight="21.75" customHeight="1"/>
  <cols>
    <col min="1" max="1" width="19.5" style="183" customWidth="1"/>
    <col min="2" max="3" width="17.125" style="177" bestFit="1" customWidth="1"/>
    <col min="4" max="4" width="13" style="183" customWidth="1"/>
    <col min="5" max="5" width="34.125" style="183" customWidth="1"/>
    <col min="6" max="6" width="31" style="211" customWidth="1"/>
    <col min="7" max="7" width="8.875" style="177" customWidth="1"/>
    <col min="8" max="8" width="8.875" style="188" customWidth="1"/>
    <col min="9" max="9" width="9.875" style="204" customWidth="1"/>
    <col min="10" max="10" width="9.875" style="205" customWidth="1"/>
    <col min="11" max="16384" width="9" style="183"/>
  </cols>
  <sheetData>
    <row r="1" spans="1:10" ht="21.75" customHeight="1">
      <c r="A1" s="175" t="s">
        <v>254</v>
      </c>
      <c r="B1" s="176"/>
      <c r="D1" s="178"/>
      <c r="E1" s="178"/>
      <c r="F1" s="179"/>
      <c r="G1" s="178"/>
      <c r="H1" s="180"/>
      <c r="I1" s="181"/>
      <c r="J1" s="182"/>
    </row>
    <row r="2" spans="1:10" ht="21.75" customHeight="1">
      <c r="A2" s="184"/>
      <c r="B2" s="184"/>
      <c r="C2" s="185"/>
      <c r="D2" s="186"/>
      <c r="E2" s="186"/>
      <c r="F2" s="187"/>
      <c r="I2" s="189"/>
      <c r="J2" s="190"/>
    </row>
    <row r="3" spans="1:10" ht="21.75" customHeight="1">
      <c r="A3" s="191" t="s">
        <v>227</v>
      </c>
      <c r="B3" s="192" t="s">
        <v>228</v>
      </c>
      <c r="C3" s="419" t="s">
        <v>229</v>
      </c>
      <c r="D3" s="419"/>
      <c r="E3" s="419"/>
      <c r="F3" s="419"/>
      <c r="I3" s="189"/>
      <c r="J3" s="190"/>
    </row>
    <row r="4" spans="1:10" ht="21.75" customHeight="1">
      <c r="A4" s="191" t="s">
        <v>230</v>
      </c>
      <c r="B4" s="192" t="s">
        <v>231</v>
      </c>
      <c r="C4" s="419" t="s">
        <v>232</v>
      </c>
      <c r="D4" s="419"/>
      <c r="E4" s="419"/>
      <c r="F4" s="419"/>
      <c r="I4" s="189"/>
      <c r="J4" s="190"/>
    </row>
    <row r="5" spans="1:10" ht="21.75" customHeight="1">
      <c r="A5" s="184"/>
      <c r="B5" s="184"/>
      <c r="C5" s="185"/>
      <c r="D5" s="186"/>
      <c r="E5" s="186"/>
      <c r="F5" s="187"/>
      <c r="I5" s="189"/>
      <c r="J5" s="190"/>
    </row>
    <row r="6" spans="1:10" ht="21.75" customHeight="1">
      <c r="A6" s="193" t="s">
        <v>233</v>
      </c>
      <c r="B6" s="184"/>
      <c r="C6" s="185"/>
      <c r="D6" s="186"/>
      <c r="E6" s="186"/>
      <c r="F6" s="187"/>
      <c r="I6" s="189"/>
      <c r="J6" s="190"/>
    </row>
    <row r="7" spans="1:10" s="201" customFormat="1" ht="27.75" customHeight="1">
      <c r="A7" s="194" t="s">
        <v>234</v>
      </c>
      <c r="B7" s="195" t="s">
        <v>235</v>
      </c>
      <c r="C7" s="420" t="s">
        <v>236</v>
      </c>
      <c r="D7" s="421"/>
      <c r="E7" s="422"/>
      <c r="F7" s="196" t="s">
        <v>237</v>
      </c>
      <c r="G7" s="197"/>
      <c r="H7" s="198"/>
      <c r="I7" s="199"/>
      <c r="J7" s="200"/>
    </row>
    <row r="8" spans="1:10" ht="35.25" customHeight="1">
      <c r="A8" s="202" t="s">
        <v>238</v>
      </c>
      <c r="B8" s="203">
        <v>585414</v>
      </c>
      <c r="C8" s="423" t="s">
        <v>248</v>
      </c>
      <c r="D8" s="424"/>
      <c r="E8" s="425"/>
      <c r="F8" s="212" t="s">
        <v>244</v>
      </c>
    </row>
    <row r="9" spans="1:10" ht="35.25" customHeight="1">
      <c r="A9" s="202" t="s">
        <v>239</v>
      </c>
      <c r="B9" s="203">
        <f>110*B13*5*3*2</f>
        <v>396000</v>
      </c>
      <c r="C9" s="426" t="s">
        <v>249</v>
      </c>
      <c r="D9" s="424"/>
      <c r="E9" s="425"/>
      <c r="F9" s="212" t="s">
        <v>245</v>
      </c>
    </row>
    <row r="10" spans="1:10" ht="46.5" customHeight="1">
      <c r="A10" s="202" t="s">
        <v>240</v>
      </c>
      <c r="B10" s="203">
        <v>350000</v>
      </c>
      <c r="C10" s="423" t="s">
        <v>251</v>
      </c>
      <c r="D10" s="427"/>
      <c r="E10" s="428"/>
      <c r="F10" s="213" t="s">
        <v>246</v>
      </c>
    </row>
    <row r="11" spans="1:10" ht="35.25" customHeight="1" thickBot="1">
      <c r="A11" s="206" t="s">
        <v>241</v>
      </c>
      <c r="B11" s="207">
        <f>138*B13*7*2</f>
        <v>231840</v>
      </c>
      <c r="C11" s="414" t="s">
        <v>250</v>
      </c>
      <c r="D11" s="415"/>
      <c r="E11" s="416"/>
      <c r="F11" s="212" t="s">
        <v>247</v>
      </c>
    </row>
    <row r="12" spans="1:10" ht="27.75" customHeight="1" thickTop="1">
      <c r="A12" s="208" t="s">
        <v>242</v>
      </c>
      <c r="B12" s="209">
        <f>SUM(B8:B11)</f>
        <v>1563254</v>
      </c>
      <c r="C12" s="417"/>
      <c r="D12" s="417"/>
      <c r="E12" s="418"/>
      <c r="F12" s="210"/>
    </row>
    <row r="13" spans="1:10" ht="21.75" customHeight="1">
      <c r="A13" s="183" t="s">
        <v>252</v>
      </c>
      <c r="B13" s="214">
        <v>120</v>
      </c>
    </row>
    <row r="14" spans="1:10" ht="21.75" customHeight="1">
      <c r="A14" s="183" t="s">
        <v>243</v>
      </c>
    </row>
  </sheetData>
  <mergeCells count="8">
    <mergeCell ref="C11:E11"/>
    <mergeCell ref="C12:E12"/>
    <mergeCell ref="C3:F3"/>
    <mergeCell ref="C4:F4"/>
    <mergeCell ref="C7:E7"/>
    <mergeCell ref="C8:E8"/>
    <mergeCell ref="C9:E9"/>
    <mergeCell ref="C10:E10"/>
  </mergeCells>
  <phoneticPr fontId="3"/>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B2:AC37"/>
  <sheetViews>
    <sheetView showGridLines="0" view="pageBreakPreview" zoomScale="80" zoomScaleNormal="70" zoomScaleSheetLayoutView="80" workbookViewId="0">
      <selection activeCell="H3" sqref="H3"/>
    </sheetView>
  </sheetViews>
  <sheetFormatPr defaultRowHeight="20.25" customHeight="1"/>
  <cols>
    <col min="1" max="1" width="2.625" style="148" customWidth="1"/>
    <col min="2" max="2" width="5.25" style="148" customWidth="1"/>
    <col min="3" max="3" width="16.375" style="160" customWidth="1"/>
    <col min="4" max="4" width="9.125" style="161" customWidth="1"/>
    <col min="5" max="5" width="16.875" style="148" customWidth="1"/>
    <col min="6" max="6" width="6.5" style="148" customWidth="1"/>
    <col min="7" max="7" width="20.375" style="148" customWidth="1"/>
    <col min="8" max="9" width="14.875" style="162" customWidth="1"/>
    <col min="10" max="10" width="14.75" style="162" customWidth="1"/>
    <col min="11" max="23" width="11" style="162" customWidth="1"/>
    <col min="24" max="24" width="8.875" style="158" customWidth="1"/>
    <col min="25" max="25" width="9.875" style="146" customWidth="1"/>
    <col min="26" max="26" width="15" style="147" bestFit="1" customWidth="1"/>
    <col min="27" max="16384" width="9" style="148"/>
  </cols>
  <sheetData>
    <row r="2" spans="2:29" customFormat="1" ht="20.25" customHeight="1">
      <c r="B2" s="68" t="s">
        <v>253</v>
      </c>
      <c r="C2" s="129"/>
      <c r="D2" s="130"/>
      <c r="AC2" s="69"/>
    </row>
    <row r="3" spans="2:29" customFormat="1" ht="20.25" customHeight="1">
      <c r="B3" s="68" t="s">
        <v>84</v>
      </c>
      <c r="C3" s="131"/>
      <c r="D3" s="132"/>
      <c r="V3" s="124"/>
      <c r="W3" s="124"/>
      <c r="AC3" s="69"/>
    </row>
    <row r="4" spans="2:29" s="138" customFormat="1" ht="60.75" customHeight="1">
      <c r="B4" s="429"/>
      <c r="C4" s="438" t="s">
        <v>174</v>
      </c>
      <c r="D4" s="441" t="s">
        <v>175</v>
      </c>
      <c r="E4" s="429" t="s">
        <v>176</v>
      </c>
      <c r="F4" s="429" t="s">
        <v>218</v>
      </c>
      <c r="G4" s="444" t="s">
        <v>177</v>
      </c>
      <c r="H4" s="432" t="s">
        <v>178</v>
      </c>
      <c r="I4" s="433"/>
      <c r="J4" s="434"/>
      <c r="K4" s="133" t="s">
        <v>179</v>
      </c>
      <c r="L4" s="449" t="s">
        <v>180</v>
      </c>
      <c r="M4" s="450"/>
      <c r="N4" s="133" t="s">
        <v>181</v>
      </c>
      <c r="O4" s="135" t="s">
        <v>182</v>
      </c>
      <c r="P4" s="449" t="s">
        <v>183</v>
      </c>
      <c r="Q4" s="450"/>
      <c r="R4" s="449" t="s">
        <v>184</v>
      </c>
      <c r="S4" s="450"/>
      <c r="T4" s="449" t="s">
        <v>185</v>
      </c>
      <c r="U4" s="450"/>
      <c r="V4" s="432" t="s">
        <v>186</v>
      </c>
      <c r="W4" s="433"/>
      <c r="X4" s="434"/>
      <c r="Y4" s="136"/>
      <c r="Z4" s="137"/>
    </row>
    <row r="5" spans="2:29" s="138" customFormat="1" ht="48" customHeight="1">
      <c r="B5" s="430"/>
      <c r="C5" s="439"/>
      <c r="D5" s="442"/>
      <c r="E5" s="430"/>
      <c r="F5" s="430"/>
      <c r="G5" s="445"/>
      <c r="H5" s="447" t="s">
        <v>0</v>
      </c>
      <c r="I5" s="139" t="s">
        <v>187</v>
      </c>
      <c r="J5" s="171" t="s">
        <v>188</v>
      </c>
      <c r="K5" s="173" t="s">
        <v>189</v>
      </c>
      <c r="L5" s="451" t="s">
        <v>190</v>
      </c>
      <c r="M5" s="452"/>
      <c r="N5" s="173" t="s">
        <v>189</v>
      </c>
      <c r="O5" s="173" t="s">
        <v>189</v>
      </c>
      <c r="P5" s="451" t="s">
        <v>190</v>
      </c>
      <c r="Q5" s="452"/>
      <c r="R5" s="453" t="s">
        <v>189</v>
      </c>
      <c r="S5" s="454"/>
      <c r="T5" s="453" t="s">
        <v>189</v>
      </c>
      <c r="U5" s="454"/>
      <c r="V5" s="435"/>
      <c r="W5" s="436"/>
      <c r="X5" s="437"/>
      <c r="Y5" s="136"/>
      <c r="Z5" s="137"/>
    </row>
    <row r="6" spans="2:29" s="138" customFormat="1" ht="30" customHeight="1">
      <c r="B6" s="431"/>
      <c r="C6" s="440"/>
      <c r="D6" s="443"/>
      <c r="E6" s="431"/>
      <c r="F6" s="431"/>
      <c r="G6" s="446"/>
      <c r="H6" s="448"/>
      <c r="I6" s="140" t="s">
        <v>191</v>
      </c>
      <c r="J6" s="172" t="s">
        <v>192</v>
      </c>
      <c r="K6" s="172" t="s">
        <v>164</v>
      </c>
      <c r="L6" s="139" t="s">
        <v>193</v>
      </c>
      <c r="M6" s="139" t="s">
        <v>194</v>
      </c>
      <c r="N6" s="172" t="s">
        <v>164</v>
      </c>
      <c r="O6" s="172" t="s">
        <v>164</v>
      </c>
      <c r="P6" s="139" t="s">
        <v>193</v>
      </c>
      <c r="Q6" s="139" t="s">
        <v>194</v>
      </c>
      <c r="R6" s="172" t="s">
        <v>164</v>
      </c>
      <c r="S6" s="172" t="s">
        <v>195</v>
      </c>
      <c r="T6" s="172" t="s">
        <v>164</v>
      </c>
      <c r="U6" s="172" t="s">
        <v>195</v>
      </c>
      <c r="V6" s="172" t="s">
        <v>164</v>
      </c>
      <c r="W6" s="139" t="s">
        <v>196</v>
      </c>
      <c r="X6" s="139" t="s">
        <v>197</v>
      </c>
      <c r="Y6" s="136"/>
      <c r="Z6" s="137"/>
    </row>
    <row r="7" spans="2:29" ht="20.25" customHeight="1">
      <c r="B7" s="141">
        <v>1</v>
      </c>
      <c r="C7" s="142">
        <v>42979</v>
      </c>
      <c r="D7" s="143">
        <v>5</v>
      </c>
      <c r="E7" s="164" t="s">
        <v>104</v>
      </c>
      <c r="F7" s="166">
        <v>1</v>
      </c>
      <c r="G7" s="141" t="s">
        <v>198</v>
      </c>
      <c r="H7" s="145">
        <f>I7+J7</f>
        <v>195569</v>
      </c>
      <c r="I7" s="145">
        <f>M7+Q7</f>
        <v>8899</v>
      </c>
      <c r="J7" s="145">
        <f>K7+N7+O7+R7+T7+V7</f>
        <v>186670</v>
      </c>
      <c r="K7" s="145">
        <v>70000</v>
      </c>
      <c r="L7" s="145">
        <v>2610</v>
      </c>
      <c r="M7" s="145">
        <f>ROUNDUP(L7/1.08,0)</f>
        <v>2417</v>
      </c>
      <c r="N7" s="145">
        <v>4070</v>
      </c>
      <c r="O7" s="145">
        <v>14600</v>
      </c>
      <c r="P7" s="145">
        <v>7000</v>
      </c>
      <c r="Q7" s="145">
        <f>ROUNDUP(P7/1.08,0)</f>
        <v>6482</v>
      </c>
      <c r="R7" s="145">
        <v>18000</v>
      </c>
      <c r="S7" s="145" t="s">
        <v>226</v>
      </c>
      <c r="T7" s="145">
        <f>10000*5</f>
        <v>50000</v>
      </c>
      <c r="U7" s="169" t="s">
        <v>199</v>
      </c>
      <c r="V7" s="174">
        <f>SUM(W7:X7)</f>
        <v>30000</v>
      </c>
      <c r="W7" s="145">
        <v>5000</v>
      </c>
      <c r="X7" s="145">
        <v>25000</v>
      </c>
    </row>
    <row r="8" spans="2:29" ht="20.25" customHeight="1">
      <c r="B8" s="141">
        <v>2</v>
      </c>
      <c r="C8" s="142">
        <v>42979</v>
      </c>
      <c r="D8" s="143">
        <v>5</v>
      </c>
      <c r="E8" s="164" t="s">
        <v>106</v>
      </c>
      <c r="F8" s="166" t="s">
        <v>219</v>
      </c>
      <c r="G8" s="141" t="s">
        <v>198</v>
      </c>
      <c r="H8" s="145">
        <f t="shared" ref="H8:H9" si="0">I8+J8</f>
        <v>165569</v>
      </c>
      <c r="I8" s="145">
        <f t="shared" ref="I8:I9" si="1">M8+Q8</f>
        <v>8899</v>
      </c>
      <c r="J8" s="145">
        <f t="shared" ref="J8:J9" si="2">K8+N8+O8+R8+T8+V8</f>
        <v>156670</v>
      </c>
      <c r="K8" s="145">
        <v>70000</v>
      </c>
      <c r="L8" s="145">
        <v>2610</v>
      </c>
      <c r="M8" s="145">
        <f t="shared" ref="M8:M9" si="3">ROUNDUP(L8/1.08,0)</f>
        <v>2417</v>
      </c>
      <c r="N8" s="145">
        <v>4070</v>
      </c>
      <c r="O8" s="145">
        <v>14600</v>
      </c>
      <c r="P8" s="145">
        <v>7000</v>
      </c>
      <c r="Q8" s="145">
        <f t="shared" ref="Q8:Q9" si="4">ROUNDUP(P8/1.08,0)</f>
        <v>6482</v>
      </c>
      <c r="R8" s="145">
        <v>18000</v>
      </c>
      <c r="S8" s="145" t="s">
        <v>226</v>
      </c>
      <c r="T8" s="145">
        <f>8000*5</f>
        <v>40000</v>
      </c>
      <c r="U8" s="169" t="s">
        <v>200</v>
      </c>
      <c r="V8" s="145">
        <f t="shared" ref="V8:V9" si="5">SUM(W8:X8)</f>
        <v>10000</v>
      </c>
      <c r="W8" s="145">
        <v>5000</v>
      </c>
      <c r="X8" s="145">
        <v>5000</v>
      </c>
    </row>
    <row r="9" spans="2:29" ht="20.25" customHeight="1" thickBot="1">
      <c r="B9" s="149">
        <v>3</v>
      </c>
      <c r="C9" s="150">
        <v>43040</v>
      </c>
      <c r="D9" s="151">
        <v>5</v>
      </c>
      <c r="E9" s="165" t="s">
        <v>106</v>
      </c>
      <c r="F9" s="167" t="s">
        <v>219</v>
      </c>
      <c r="G9" s="149" t="s">
        <v>201</v>
      </c>
      <c r="H9" s="153">
        <f t="shared" si="0"/>
        <v>165569</v>
      </c>
      <c r="I9" s="153">
        <f t="shared" si="1"/>
        <v>8899</v>
      </c>
      <c r="J9" s="153">
        <f t="shared" si="2"/>
        <v>156670</v>
      </c>
      <c r="K9" s="153">
        <v>70000</v>
      </c>
      <c r="L9" s="153">
        <v>2610</v>
      </c>
      <c r="M9" s="153">
        <f t="shared" si="3"/>
        <v>2417</v>
      </c>
      <c r="N9" s="153">
        <v>4070</v>
      </c>
      <c r="O9" s="153">
        <v>14600</v>
      </c>
      <c r="P9" s="153">
        <v>7000</v>
      </c>
      <c r="Q9" s="153">
        <f t="shared" si="4"/>
        <v>6482</v>
      </c>
      <c r="R9" s="153">
        <v>18000</v>
      </c>
      <c r="S9" s="153" t="s">
        <v>226</v>
      </c>
      <c r="T9" s="154">
        <f>8000*5</f>
        <v>40000</v>
      </c>
      <c r="U9" s="154" t="s">
        <v>200</v>
      </c>
      <c r="V9" s="154">
        <f t="shared" si="5"/>
        <v>10000</v>
      </c>
      <c r="W9" s="154">
        <v>5000</v>
      </c>
      <c r="X9" s="154">
        <v>5000</v>
      </c>
    </row>
    <row r="10" spans="2:29" s="157" customFormat="1" ht="20.25" customHeight="1" thickTop="1">
      <c r="B10" s="455" t="s">
        <v>202</v>
      </c>
      <c r="C10" s="456"/>
      <c r="D10" s="456"/>
      <c r="E10" s="456"/>
      <c r="F10" s="456"/>
      <c r="G10" s="457"/>
      <c r="H10" s="155">
        <f>SUM(H7:H9)</f>
        <v>526707</v>
      </c>
      <c r="I10" s="155"/>
      <c r="J10" s="155"/>
      <c r="K10" s="155"/>
      <c r="L10" s="155"/>
      <c r="M10" s="155"/>
      <c r="N10" s="155"/>
      <c r="O10" s="155"/>
      <c r="P10" s="155"/>
      <c r="Q10" s="155"/>
      <c r="R10" s="155"/>
      <c r="S10" s="155"/>
      <c r="T10" s="156"/>
      <c r="U10" s="156"/>
      <c r="V10" s="156"/>
      <c r="W10" s="156"/>
      <c r="X10" s="156"/>
      <c r="Y10" s="146"/>
      <c r="Z10" s="147"/>
      <c r="AA10" s="148"/>
      <c r="AB10" s="148"/>
      <c r="AC10" s="148"/>
    </row>
    <row r="12" spans="2:29" ht="20.25" customHeight="1">
      <c r="B12" s="68" t="s">
        <v>203</v>
      </c>
      <c r="C12" s="131"/>
      <c r="D12" s="132"/>
      <c r="E12"/>
      <c r="F12"/>
      <c r="G12"/>
      <c r="H12"/>
      <c r="I12"/>
      <c r="J12"/>
      <c r="K12"/>
      <c r="L12"/>
      <c r="M12"/>
      <c r="N12"/>
      <c r="O12"/>
      <c r="P12"/>
      <c r="Q12"/>
      <c r="R12"/>
      <c r="S12"/>
      <c r="T12"/>
      <c r="U12"/>
      <c r="V12" s="124"/>
      <c r="W12" s="124"/>
    </row>
    <row r="13" spans="2:29" s="138" customFormat="1" ht="60.75" customHeight="1">
      <c r="B13" s="429"/>
      <c r="C13" s="438" t="s">
        <v>174</v>
      </c>
      <c r="D13" s="441" t="s">
        <v>175</v>
      </c>
      <c r="E13" s="429" t="s">
        <v>176</v>
      </c>
      <c r="F13" s="429" t="s">
        <v>218</v>
      </c>
      <c r="G13" s="444" t="s">
        <v>177</v>
      </c>
      <c r="H13" s="432" t="s">
        <v>178</v>
      </c>
      <c r="I13" s="433"/>
      <c r="J13" s="434"/>
      <c r="K13" s="134" t="s">
        <v>179</v>
      </c>
      <c r="L13" s="449" t="s">
        <v>180</v>
      </c>
      <c r="M13" s="450"/>
      <c r="N13" s="134" t="s">
        <v>181</v>
      </c>
      <c r="O13" s="135" t="s">
        <v>182</v>
      </c>
      <c r="P13" s="449" t="s">
        <v>183</v>
      </c>
      <c r="Q13" s="450"/>
      <c r="R13" s="449" t="s">
        <v>184</v>
      </c>
      <c r="S13" s="450"/>
      <c r="T13" s="449" t="s">
        <v>185</v>
      </c>
      <c r="U13" s="450"/>
      <c r="V13" s="432" t="s">
        <v>186</v>
      </c>
      <c r="W13" s="433"/>
      <c r="X13" s="434"/>
      <c r="Y13" s="136"/>
      <c r="Z13" s="137"/>
    </row>
    <row r="14" spans="2:29" s="138" customFormat="1" ht="48" customHeight="1">
      <c r="B14" s="430"/>
      <c r="C14" s="439"/>
      <c r="D14" s="442"/>
      <c r="E14" s="430"/>
      <c r="F14" s="430"/>
      <c r="G14" s="445"/>
      <c r="H14" s="447" t="s">
        <v>0</v>
      </c>
      <c r="I14" s="139" t="s">
        <v>187</v>
      </c>
      <c r="J14" s="171" t="s">
        <v>188</v>
      </c>
      <c r="K14" s="173" t="s">
        <v>189</v>
      </c>
      <c r="L14" s="451" t="s">
        <v>190</v>
      </c>
      <c r="M14" s="452"/>
      <c r="N14" s="173" t="s">
        <v>189</v>
      </c>
      <c r="O14" s="173" t="s">
        <v>189</v>
      </c>
      <c r="P14" s="451" t="s">
        <v>190</v>
      </c>
      <c r="Q14" s="452"/>
      <c r="R14" s="453" t="s">
        <v>189</v>
      </c>
      <c r="S14" s="454"/>
      <c r="T14" s="453" t="s">
        <v>189</v>
      </c>
      <c r="U14" s="454"/>
      <c r="V14" s="435"/>
      <c r="W14" s="436"/>
      <c r="X14" s="437"/>
      <c r="Y14" s="136"/>
      <c r="Z14" s="137"/>
    </row>
    <row r="15" spans="2:29" s="138" customFormat="1" ht="30" customHeight="1">
      <c r="B15" s="431"/>
      <c r="C15" s="440"/>
      <c r="D15" s="443"/>
      <c r="E15" s="431"/>
      <c r="F15" s="431"/>
      <c r="G15" s="446"/>
      <c r="H15" s="448"/>
      <c r="I15" s="140" t="s">
        <v>191</v>
      </c>
      <c r="J15" s="172" t="s">
        <v>192</v>
      </c>
      <c r="K15" s="172" t="s">
        <v>164</v>
      </c>
      <c r="L15" s="139" t="s">
        <v>193</v>
      </c>
      <c r="M15" s="139" t="s">
        <v>194</v>
      </c>
      <c r="N15" s="172" t="s">
        <v>164</v>
      </c>
      <c r="O15" s="172" t="s">
        <v>164</v>
      </c>
      <c r="P15" s="139" t="s">
        <v>193</v>
      </c>
      <c r="Q15" s="139" t="s">
        <v>194</v>
      </c>
      <c r="R15" s="172" t="s">
        <v>164</v>
      </c>
      <c r="S15" s="172" t="s">
        <v>195</v>
      </c>
      <c r="T15" s="172" t="s">
        <v>164</v>
      </c>
      <c r="U15" s="172" t="s">
        <v>195</v>
      </c>
      <c r="V15" s="172" t="s">
        <v>164</v>
      </c>
      <c r="W15" s="139" t="s">
        <v>196</v>
      </c>
      <c r="X15" s="139" t="s">
        <v>197</v>
      </c>
      <c r="Y15" s="136"/>
      <c r="Z15" s="137"/>
    </row>
    <row r="16" spans="2:29" ht="20.25" customHeight="1">
      <c r="B16" s="141">
        <v>5</v>
      </c>
      <c r="C16" s="142">
        <v>43210</v>
      </c>
      <c r="D16" s="143">
        <v>5</v>
      </c>
      <c r="E16" s="164" t="s">
        <v>106</v>
      </c>
      <c r="F16" s="166" t="s">
        <v>219</v>
      </c>
      <c r="G16" s="141" t="s">
        <v>205</v>
      </c>
      <c r="H16" s="145">
        <f>I16+J16</f>
        <v>165569</v>
      </c>
      <c r="I16" s="145">
        <f>M16+Q16</f>
        <v>8899</v>
      </c>
      <c r="J16" s="145">
        <f>K16+N16+O16+R16+T16+V16</f>
        <v>156670</v>
      </c>
      <c r="K16" s="145">
        <v>70000</v>
      </c>
      <c r="L16" s="145">
        <v>2610</v>
      </c>
      <c r="M16" s="145">
        <f>ROUNDUP(L16/1.08,0)</f>
        <v>2417</v>
      </c>
      <c r="N16" s="145">
        <v>4070</v>
      </c>
      <c r="O16" s="145">
        <v>14600</v>
      </c>
      <c r="P16" s="145">
        <v>7000</v>
      </c>
      <c r="Q16" s="145">
        <f>ROUNDUP(P16/1.08,0)</f>
        <v>6482</v>
      </c>
      <c r="R16" s="145">
        <v>18000</v>
      </c>
      <c r="S16" s="145" t="s">
        <v>226</v>
      </c>
      <c r="T16" s="145">
        <f>8000*5</f>
        <v>40000</v>
      </c>
      <c r="U16" s="145" t="s">
        <v>206</v>
      </c>
      <c r="V16" s="145">
        <f>SUM(W16:X16)</f>
        <v>10000</v>
      </c>
      <c r="W16" s="145">
        <v>5000</v>
      </c>
      <c r="X16" s="145">
        <v>5000</v>
      </c>
    </row>
    <row r="17" spans="2:26" ht="20.25" customHeight="1" thickBot="1">
      <c r="B17" s="149">
        <v>6</v>
      </c>
      <c r="C17" s="150">
        <v>43210</v>
      </c>
      <c r="D17" s="151">
        <v>5</v>
      </c>
      <c r="E17" s="165" t="s">
        <v>108</v>
      </c>
      <c r="F17" s="167" t="s">
        <v>220</v>
      </c>
      <c r="G17" s="149" t="s">
        <v>205</v>
      </c>
      <c r="H17" s="154">
        <f t="shared" ref="H17" si="6">I17+J17</f>
        <v>160569</v>
      </c>
      <c r="I17" s="153">
        <f>M17+Q17</f>
        <v>8899</v>
      </c>
      <c r="J17" s="145">
        <f>K17+N17+O17+R17+T17+V17</f>
        <v>151670</v>
      </c>
      <c r="K17" s="153">
        <v>70000</v>
      </c>
      <c r="L17" s="153">
        <v>2610</v>
      </c>
      <c r="M17" s="153">
        <f>ROUNDUP(L17/1.08,0)</f>
        <v>2417</v>
      </c>
      <c r="N17" s="153">
        <v>4070</v>
      </c>
      <c r="O17" s="153">
        <v>14600</v>
      </c>
      <c r="P17" s="153">
        <v>7000</v>
      </c>
      <c r="Q17" s="153">
        <f>ROUNDUP(P17/1.08,0)</f>
        <v>6482</v>
      </c>
      <c r="R17" s="154">
        <v>18000</v>
      </c>
      <c r="S17" s="145" t="s">
        <v>226</v>
      </c>
      <c r="T17" s="154">
        <f>7000*5</f>
        <v>35000</v>
      </c>
      <c r="U17" s="170" t="s">
        <v>222</v>
      </c>
      <c r="V17" s="154">
        <f>SUM(W17:X17)</f>
        <v>10000</v>
      </c>
      <c r="W17" s="153">
        <v>5000</v>
      </c>
      <c r="X17" s="145">
        <v>5000</v>
      </c>
    </row>
    <row r="18" spans="2:26" ht="20.25" customHeight="1" thickTop="1">
      <c r="B18" s="455" t="s">
        <v>202</v>
      </c>
      <c r="C18" s="456"/>
      <c r="D18" s="456"/>
      <c r="E18" s="456"/>
      <c r="F18" s="456"/>
      <c r="G18" s="457"/>
      <c r="H18" s="156">
        <f>SUM(H16:H17)</f>
        <v>326138</v>
      </c>
      <c r="I18" s="155"/>
      <c r="J18" s="155"/>
      <c r="K18" s="155"/>
      <c r="L18" s="155"/>
      <c r="M18" s="155"/>
      <c r="N18" s="155"/>
      <c r="O18" s="155"/>
      <c r="P18" s="155"/>
      <c r="Q18" s="155"/>
      <c r="R18" s="155"/>
      <c r="S18" s="155"/>
      <c r="T18" s="155"/>
      <c r="U18" s="155"/>
      <c r="V18" s="155"/>
      <c r="W18" s="155"/>
      <c r="X18" s="159"/>
    </row>
    <row r="20" spans="2:26" ht="20.25" customHeight="1">
      <c r="B20" s="68" t="s">
        <v>208</v>
      </c>
      <c r="C20" s="131"/>
      <c r="D20" s="132"/>
      <c r="E20"/>
      <c r="F20"/>
      <c r="G20"/>
      <c r="H20"/>
      <c r="I20"/>
      <c r="J20"/>
      <c r="K20"/>
      <c r="L20"/>
      <c r="M20"/>
      <c r="N20"/>
      <c r="O20"/>
      <c r="P20"/>
      <c r="Q20"/>
      <c r="R20"/>
      <c r="S20"/>
      <c r="T20"/>
      <c r="U20"/>
      <c r="V20" s="124"/>
      <c r="W20" s="124"/>
    </row>
    <row r="21" spans="2:26" s="138" customFormat="1" ht="60.75" customHeight="1">
      <c r="B21" s="429"/>
      <c r="C21" s="438" t="s">
        <v>174</v>
      </c>
      <c r="D21" s="441" t="s">
        <v>175</v>
      </c>
      <c r="E21" s="429" t="s">
        <v>217</v>
      </c>
      <c r="F21" s="429" t="s">
        <v>218</v>
      </c>
      <c r="G21" s="444" t="s">
        <v>177</v>
      </c>
      <c r="H21" s="432" t="s">
        <v>178</v>
      </c>
      <c r="I21" s="433"/>
      <c r="J21" s="434"/>
      <c r="K21" s="134" t="s">
        <v>179</v>
      </c>
      <c r="L21" s="449" t="s">
        <v>180</v>
      </c>
      <c r="M21" s="450"/>
      <c r="N21" s="134" t="s">
        <v>181</v>
      </c>
      <c r="O21" s="135" t="s">
        <v>182</v>
      </c>
      <c r="P21" s="449" t="s">
        <v>183</v>
      </c>
      <c r="Q21" s="450"/>
      <c r="R21" s="449" t="s">
        <v>184</v>
      </c>
      <c r="S21" s="450"/>
      <c r="T21" s="449" t="s">
        <v>185</v>
      </c>
      <c r="U21" s="450"/>
      <c r="V21" s="432" t="s">
        <v>186</v>
      </c>
      <c r="W21" s="433"/>
      <c r="X21" s="434"/>
      <c r="Y21" s="136"/>
      <c r="Z21" s="137"/>
    </row>
    <row r="22" spans="2:26" s="138" customFormat="1" ht="48" customHeight="1">
      <c r="B22" s="430"/>
      <c r="C22" s="439"/>
      <c r="D22" s="458"/>
      <c r="E22" s="430"/>
      <c r="F22" s="430"/>
      <c r="G22" s="445"/>
      <c r="H22" s="447" t="s">
        <v>0</v>
      </c>
      <c r="I22" s="139" t="s">
        <v>187</v>
      </c>
      <c r="J22" s="171" t="s">
        <v>188</v>
      </c>
      <c r="K22" s="173" t="s">
        <v>189</v>
      </c>
      <c r="L22" s="451" t="s">
        <v>190</v>
      </c>
      <c r="M22" s="452"/>
      <c r="N22" s="173" t="s">
        <v>189</v>
      </c>
      <c r="O22" s="173" t="s">
        <v>189</v>
      </c>
      <c r="P22" s="451" t="s">
        <v>190</v>
      </c>
      <c r="Q22" s="452"/>
      <c r="R22" s="453" t="s">
        <v>189</v>
      </c>
      <c r="S22" s="454"/>
      <c r="T22" s="453" t="s">
        <v>189</v>
      </c>
      <c r="U22" s="454"/>
      <c r="V22" s="435"/>
      <c r="W22" s="436"/>
      <c r="X22" s="437"/>
      <c r="Y22" s="136"/>
      <c r="Z22" s="137"/>
    </row>
    <row r="23" spans="2:26" s="138" customFormat="1" ht="20.25" customHeight="1">
      <c r="B23" s="431"/>
      <c r="C23" s="440"/>
      <c r="D23" s="443"/>
      <c r="E23" s="431"/>
      <c r="F23" s="431"/>
      <c r="G23" s="446"/>
      <c r="H23" s="448"/>
      <c r="I23" s="140" t="s">
        <v>191</v>
      </c>
      <c r="J23" s="172" t="s">
        <v>192</v>
      </c>
      <c r="K23" s="172" t="s">
        <v>164</v>
      </c>
      <c r="L23" s="139" t="s">
        <v>193</v>
      </c>
      <c r="M23" s="139" t="s">
        <v>194</v>
      </c>
      <c r="N23" s="172" t="s">
        <v>164</v>
      </c>
      <c r="O23" s="172" t="s">
        <v>164</v>
      </c>
      <c r="P23" s="139" t="s">
        <v>193</v>
      </c>
      <c r="Q23" s="139" t="s">
        <v>194</v>
      </c>
      <c r="R23" s="172" t="s">
        <v>164</v>
      </c>
      <c r="S23" s="172" t="s">
        <v>195</v>
      </c>
      <c r="T23" s="172" t="s">
        <v>164</v>
      </c>
      <c r="U23" s="172" t="s">
        <v>195</v>
      </c>
      <c r="V23" s="172" t="s">
        <v>164</v>
      </c>
      <c r="W23" s="139" t="s">
        <v>196</v>
      </c>
      <c r="X23" s="139" t="s">
        <v>197</v>
      </c>
      <c r="Y23" s="136"/>
      <c r="Z23" s="137"/>
    </row>
    <row r="24" spans="2:26" ht="20.25" customHeight="1">
      <c r="B24" s="141">
        <v>7</v>
      </c>
      <c r="C24" s="142">
        <v>43575</v>
      </c>
      <c r="D24" s="143">
        <v>5</v>
      </c>
      <c r="E24" s="144" t="s">
        <v>204</v>
      </c>
      <c r="F24" s="166" t="s">
        <v>219</v>
      </c>
      <c r="G24" s="141" t="s">
        <v>205</v>
      </c>
      <c r="H24" s="145">
        <f>I24+J24</f>
        <v>166280</v>
      </c>
      <c r="I24" s="145">
        <f>L24+P24</f>
        <v>9610</v>
      </c>
      <c r="J24" s="145">
        <f>K24+N24+O24+R24+T24+V24</f>
        <v>156670</v>
      </c>
      <c r="K24" s="145">
        <v>70000</v>
      </c>
      <c r="L24" s="145">
        <v>2610</v>
      </c>
      <c r="M24" s="145">
        <f>ROUNDUP(L24/1.08,0)</f>
        <v>2417</v>
      </c>
      <c r="N24" s="145">
        <v>4070</v>
      </c>
      <c r="O24" s="145">
        <v>14600</v>
      </c>
      <c r="P24" s="145">
        <v>7000</v>
      </c>
      <c r="Q24" s="145">
        <f>ROUNDUP(P24/1.08,0)</f>
        <v>6482</v>
      </c>
      <c r="R24" s="145">
        <v>18000</v>
      </c>
      <c r="S24" s="145" t="s">
        <v>226</v>
      </c>
      <c r="T24" s="145">
        <f>8000*5</f>
        <v>40000</v>
      </c>
      <c r="U24" s="145" t="s">
        <v>206</v>
      </c>
      <c r="V24" s="145">
        <f>SUM(W24:X24)</f>
        <v>10000</v>
      </c>
      <c r="W24" s="145">
        <v>5000</v>
      </c>
      <c r="X24" s="145">
        <v>5000</v>
      </c>
    </row>
    <row r="25" spans="2:26" ht="20.25" customHeight="1">
      <c r="B25" s="141">
        <v>8</v>
      </c>
      <c r="C25" s="142">
        <v>43575</v>
      </c>
      <c r="D25" s="143">
        <v>5</v>
      </c>
      <c r="E25" s="144" t="s">
        <v>207</v>
      </c>
      <c r="F25" s="166" t="s">
        <v>220</v>
      </c>
      <c r="G25" s="141" t="s">
        <v>205</v>
      </c>
      <c r="H25" s="145">
        <f t="shared" ref="H25:H34" si="7">I25+J25</f>
        <v>161280</v>
      </c>
      <c r="I25" s="145">
        <f t="shared" ref="I25:I34" si="8">L25+P25</f>
        <v>9610</v>
      </c>
      <c r="J25" s="145">
        <f t="shared" ref="J25:J34" si="9">K25+N25+O25+R25+T25+V25</f>
        <v>151670</v>
      </c>
      <c r="K25" s="145">
        <v>70000</v>
      </c>
      <c r="L25" s="145">
        <v>2610</v>
      </c>
      <c r="M25" s="145">
        <f t="shared" ref="M25:M34" si="10">ROUNDUP(L25/1.08,0)</f>
        <v>2417</v>
      </c>
      <c r="N25" s="145">
        <v>4070</v>
      </c>
      <c r="O25" s="145">
        <v>14600</v>
      </c>
      <c r="P25" s="145">
        <v>7000</v>
      </c>
      <c r="Q25" s="145">
        <f t="shared" ref="Q25:Q34" si="11">ROUNDUP(P25/1.08,0)</f>
        <v>6482</v>
      </c>
      <c r="R25" s="145">
        <v>18000</v>
      </c>
      <c r="S25" s="145" t="s">
        <v>226</v>
      </c>
      <c r="T25" s="145">
        <f>7000*5</f>
        <v>35000</v>
      </c>
      <c r="U25" s="145" t="s">
        <v>222</v>
      </c>
      <c r="V25" s="145">
        <f t="shared" ref="V25:V34" si="12">SUM(W25:X25)</f>
        <v>10000</v>
      </c>
      <c r="W25" s="145">
        <v>5000</v>
      </c>
      <c r="X25" s="145">
        <v>5000</v>
      </c>
    </row>
    <row r="26" spans="2:26" ht="20.25" customHeight="1">
      <c r="B26" s="141">
        <v>9</v>
      </c>
      <c r="C26" s="142">
        <v>43636</v>
      </c>
      <c r="D26" s="143">
        <v>5</v>
      </c>
      <c r="E26" s="144" t="s">
        <v>204</v>
      </c>
      <c r="F26" s="166" t="s">
        <v>219</v>
      </c>
      <c r="G26" s="141" t="s">
        <v>205</v>
      </c>
      <c r="H26" s="145">
        <f t="shared" si="7"/>
        <v>166280</v>
      </c>
      <c r="I26" s="145">
        <f t="shared" si="8"/>
        <v>9610</v>
      </c>
      <c r="J26" s="145">
        <f t="shared" si="9"/>
        <v>156670</v>
      </c>
      <c r="K26" s="145">
        <v>70000</v>
      </c>
      <c r="L26" s="145">
        <v>2610</v>
      </c>
      <c r="M26" s="145">
        <f t="shared" si="10"/>
        <v>2417</v>
      </c>
      <c r="N26" s="145">
        <v>4070</v>
      </c>
      <c r="O26" s="145">
        <v>14600</v>
      </c>
      <c r="P26" s="145">
        <v>7000</v>
      </c>
      <c r="Q26" s="145">
        <f t="shared" si="11"/>
        <v>6482</v>
      </c>
      <c r="R26" s="145">
        <v>18000</v>
      </c>
      <c r="S26" s="145" t="s">
        <v>226</v>
      </c>
      <c r="T26" s="145">
        <f>8000*5</f>
        <v>40000</v>
      </c>
      <c r="U26" s="145" t="s">
        <v>206</v>
      </c>
      <c r="V26" s="145">
        <f t="shared" si="12"/>
        <v>10000</v>
      </c>
      <c r="W26" s="145">
        <v>5000</v>
      </c>
      <c r="X26" s="145">
        <v>5000</v>
      </c>
    </row>
    <row r="27" spans="2:26" ht="20.25" customHeight="1">
      <c r="B27" s="141">
        <v>10</v>
      </c>
      <c r="C27" s="142">
        <v>43636</v>
      </c>
      <c r="D27" s="143">
        <v>5</v>
      </c>
      <c r="E27" s="144" t="s">
        <v>207</v>
      </c>
      <c r="F27" s="166" t="s">
        <v>220</v>
      </c>
      <c r="G27" s="141" t="s">
        <v>205</v>
      </c>
      <c r="H27" s="145">
        <f t="shared" si="7"/>
        <v>161280</v>
      </c>
      <c r="I27" s="145">
        <f t="shared" si="8"/>
        <v>9610</v>
      </c>
      <c r="J27" s="145">
        <f t="shared" si="9"/>
        <v>151670</v>
      </c>
      <c r="K27" s="145">
        <v>70000</v>
      </c>
      <c r="L27" s="145">
        <v>2610</v>
      </c>
      <c r="M27" s="145">
        <f t="shared" si="10"/>
        <v>2417</v>
      </c>
      <c r="N27" s="145">
        <v>4070</v>
      </c>
      <c r="O27" s="145">
        <v>14600</v>
      </c>
      <c r="P27" s="145">
        <v>7000</v>
      </c>
      <c r="Q27" s="145">
        <f t="shared" si="11"/>
        <v>6482</v>
      </c>
      <c r="R27" s="145">
        <v>18000</v>
      </c>
      <c r="S27" s="145" t="s">
        <v>226</v>
      </c>
      <c r="T27" s="145">
        <f>7000*5</f>
        <v>35000</v>
      </c>
      <c r="U27" s="145" t="s">
        <v>222</v>
      </c>
      <c r="V27" s="145">
        <f t="shared" si="12"/>
        <v>10000</v>
      </c>
      <c r="W27" s="145">
        <v>5000</v>
      </c>
      <c r="X27" s="145">
        <v>5000</v>
      </c>
    </row>
    <row r="28" spans="2:26" ht="20.25" customHeight="1">
      <c r="B28" s="141">
        <v>11</v>
      </c>
      <c r="C28" s="142">
        <v>43709</v>
      </c>
      <c r="D28" s="143">
        <v>10</v>
      </c>
      <c r="E28" s="144" t="s">
        <v>209</v>
      </c>
      <c r="F28" s="166" t="s">
        <v>221</v>
      </c>
      <c r="G28" s="141" t="s">
        <v>210</v>
      </c>
      <c r="H28" s="145">
        <f t="shared" si="7"/>
        <v>256280</v>
      </c>
      <c r="I28" s="145">
        <f t="shared" si="8"/>
        <v>9610</v>
      </c>
      <c r="J28" s="145">
        <f t="shared" si="9"/>
        <v>246670</v>
      </c>
      <c r="K28" s="145">
        <v>70000</v>
      </c>
      <c r="L28" s="145">
        <v>2610</v>
      </c>
      <c r="M28" s="145">
        <f t="shared" si="10"/>
        <v>2417</v>
      </c>
      <c r="N28" s="145">
        <v>4070</v>
      </c>
      <c r="O28" s="145">
        <v>14600</v>
      </c>
      <c r="P28" s="145">
        <v>7000</v>
      </c>
      <c r="Q28" s="145">
        <f t="shared" si="11"/>
        <v>6482</v>
      </c>
      <c r="R28" s="145">
        <f>6000*8</f>
        <v>48000</v>
      </c>
      <c r="S28" s="145" t="s">
        <v>211</v>
      </c>
      <c r="T28" s="145">
        <f>10000*10</f>
        <v>100000</v>
      </c>
      <c r="U28" s="145" t="s">
        <v>223</v>
      </c>
      <c r="V28" s="145">
        <f t="shared" si="12"/>
        <v>10000</v>
      </c>
      <c r="W28" s="145">
        <v>5000</v>
      </c>
      <c r="X28" s="145">
        <v>5000</v>
      </c>
    </row>
    <row r="29" spans="2:26" ht="20.25" customHeight="1">
      <c r="B29" s="141">
        <v>12</v>
      </c>
      <c r="C29" s="142">
        <v>43709</v>
      </c>
      <c r="D29" s="143">
        <v>10</v>
      </c>
      <c r="E29" s="144" t="s">
        <v>204</v>
      </c>
      <c r="F29" s="166" t="s">
        <v>219</v>
      </c>
      <c r="G29" s="141" t="s">
        <v>210</v>
      </c>
      <c r="H29" s="145">
        <f t="shared" si="7"/>
        <v>236280</v>
      </c>
      <c r="I29" s="145">
        <f t="shared" si="8"/>
        <v>9610</v>
      </c>
      <c r="J29" s="145">
        <f t="shared" si="9"/>
        <v>226670</v>
      </c>
      <c r="K29" s="145">
        <v>70000</v>
      </c>
      <c r="L29" s="145">
        <v>2610</v>
      </c>
      <c r="M29" s="145">
        <f t="shared" si="10"/>
        <v>2417</v>
      </c>
      <c r="N29" s="145">
        <v>4070</v>
      </c>
      <c r="O29" s="145">
        <v>14600</v>
      </c>
      <c r="P29" s="145">
        <v>7000</v>
      </c>
      <c r="Q29" s="145">
        <f t="shared" si="11"/>
        <v>6482</v>
      </c>
      <c r="R29" s="145">
        <f t="shared" ref="R29:R34" si="13">6000*8</f>
        <v>48000</v>
      </c>
      <c r="S29" s="145" t="s">
        <v>211</v>
      </c>
      <c r="T29" s="145">
        <f>8000*10</f>
        <v>80000</v>
      </c>
      <c r="U29" s="145" t="s">
        <v>212</v>
      </c>
      <c r="V29" s="145">
        <f t="shared" si="12"/>
        <v>10000</v>
      </c>
      <c r="W29" s="145">
        <v>5000</v>
      </c>
      <c r="X29" s="145">
        <v>5000</v>
      </c>
    </row>
    <row r="30" spans="2:26" ht="20.25" customHeight="1">
      <c r="B30" s="141">
        <v>13</v>
      </c>
      <c r="C30" s="142">
        <v>43709</v>
      </c>
      <c r="D30" s="143">
        <v>10</v>
      </c>
      <c r="E30" s="144" t="s">
        <v>207</v>
      </c>
      <c r="F30" s="166" t="s">
        <v>220</v>
      </c>
      <c r="G30" s="141" t="s">
        <v>210</v>
      </c>
      <c r="H30" s="145">
        <f t="shared" si="7"/>
        <v>226280</v>
      </c>
      <c r="I30" s="145">
        <f t="shared" si="8"/>
        <v>9610</v>
      </c>
      <c r="J30" s="145">
        <f t="shared" si="9"/>
        <v>216670</v>
      </c>
      <c r="K30" s="145">
        <v>70000</v>
      </c>
      <c r="L30" s="145">
        <v>2610</v>
      </c>
      <c r="M30" s="145">
        <f t="shared" si="10"/>
        <v>2417</v>
      </c>
      <c r="N30" s="145">
        <v>4070</v>
      </c>
      <c r="O30" s="145">
        <v>14600</v>
      </c>
      <c r="P30" s="145">
        <v>7000</v>
      </c>
      <c r="Q30" s="145">
        <f t="shared" si="11"/>
        <v>6482</v>
      </c>
      <c r="R30" s="145">
        <f t="shared" si="13"/>
        <v>48000</v>
      </c>
      <c r="S30" s="145" t="s">
        <v>211</v>
      </c>
      <c r="T30" s="145">
        <f>7000*10</f>
        <v>70000</v>
      </c>
      <c r="U30" s="145" t="s">
        <v>225</v>
      </c>
      <c r="V30" s="145">
        <f t="shared" si="12"/>
        <v>10000</v>
      </c>
      <c r="W30" s="145">
        <v>5000</v>
      </c>
      <c r="X30" s="145">
        <v>5000</v>
      </c>
    </row>
    <row r="31" spans="2:26" ht="20.25" customHeight="1">
      <c r="B31" s="141">
        <v>14</v>
      </c>
      <c r="C31" s="142">
        <v>43739</v>
      </c>
      <c r="D31" s="143">
        <v>10</v>
      </c>
      <c r="E31" s="144" t="s">
        <v>209</v>
      </c>
      <c r="F31" s="166" t="s">
        <v>221</v>
      </c>
      <c r="G31" s="141" t="s">
        <v>213</v>
      </c>
      <c r="H31" s="145">
        <f t="shared" si="7"/>
        <v>256280</v>
      </c>
      <c r="I31" s="145">
        <f t="shared" si="8"/>
        <v>9610</v>
      </c>
      <c r="J31" s="145">
        <f t="shared" si="9"/>
        <v>246670</v>
      </c>
      <c r="K31" s="145">
        <v>70000</v>
      </c>
      <c r="L31" s="145">
        <v>2610</v>
      </c>
      <c r="M31" s="145">
        <f t="shared" si="10"/>
        <v>2417</v>
      </c>
      <c r="N31" s="145">
        <v>4070</v>
      </c>
      <c r="O31" s="145">
        <v>14600</v>
      </c>
      <c r="P31" s="145">
        <v>7000</v>
      </c>
      <c r="Q31" s="145">
        <f t="shared" si="11"/>
        <v>6482</v>
      </c>
      <c r="R31" s="145">
        <f t="shared" si="13"/>
        <v>48000</v>
      </c>
      <c r="S31" s="145" t="s">
        <v>211</v>
      </c>
      <c r="T31" s="145">
        <f>10000*10</f>
        <v>100000</v>
      </c>
      <c r="U31" s="145" t="s">
        <v>223</v>
      </c>
      <c r="V31" s="145">
        <f t="shared" si="12"/>
        <v>10000</v>
      </c>
      <c r="W31" s="145">
        <v>5000</v>
      </c>
      <c r="X31" s="145">
        <v>5000</v>
      </c>
    </row>
    <row r="32" spans="2:26" ht="20.25" customHeight="1">
      <c r="B32" s="141">
        <v>15</v>
      </c>
      <c r="C32" s="142">
        <v>43739</v>
      </c>
      <c r="D32" s="143">
        <v>10</v>
      </c>
      <c r="E32" s="144" t="s">
        <v>204</v>
      </c>
      <c r="F32" s="166" t="s">
        <v>219</v>
      </c>
      <c r="G32" s="141" t="s">
        <v>213</v>
      </c>
      <c r="H32" s="145">
        <f t="shared" si="7"/>
        <v>236280</v>
      </c>
      <c r="I32" s="145">
        <f t="shared" si="8"/>
        <v>9610</v>
      </c>
      <c r="J32" s="145">
        <f t="shared" si="9"/>
        <v>226670</v>
      </c>
      <c r="K32" s="145">
        <v>70000</v>
      </c>
      <c r="L32" s="145">
        <v>2610</v>
      </c>
      <c r="M32" s="145">
        <f t="shared" si="10"/>
        <v>2417</v>
      </c>
      <c r="N32" s="145">
        <v>4070</v>
      </c>
      <c r="O32" s="145">
        <v>14600</v>
      </c>
      <c r="P32" s="145">
        <v>7000</v>
      </c>
      <c r="Q32" s="145">
        <f t="shared" si="11"/>
        <v>6482</v>
      </c>
      <c r="R32" s="145">
        <f t="shared" si="13"/>
        <v>48000</v>
      </c>
      <c r="S32" s="145" t="s">
        <v>211</v>
      </c>
      <c r="T32" s="145">
        <f>8000*10</f>
        <v>80000</v>
      </c>
      <c r="U32" s="145" t="s">
        <v>212</v>
      </c>
      <c r="V32" s="145">
        <f t="shared" si="12"/>
        <v>10000</v>
      </c>
      <c r="W32" s="145">
        <v>5000</v>
      </c>
      <c r="X32" s="145">
        <v>5000</v>
      </c>
    </row>
    <row r="33" spans="2:24" ht="20.25" customHeight="1">
      <c r="B33" s="141">
        <v>16</v>
      </c>
      <c r="C33" s="142">
        <v>43739</v>
      </c>
      <c r="D33" s="143">
        <v>10</v>
      </c>
      <c r="E33" s="144" t="s">
        <v>207</v>
      </c>
      <c r="F33" s="166" t="s">
        <v>220</v>
      </c>
      <c r="G33" s="141" t="s">
        <v>214</v>
      </c>
      <c r="H33" s="145">
        <f t="shared" si="7"/>
        <v>226280</v>
      </c>
      <c r="I33" s="145">
        <f t="shared" si="8"/>
        <v>9610</v>
      </c>
      <c r="J33" s="145">
        <f t="shared" si="9"/>
        <v>216670</v>
      </c>
      <c r="K33" s="145">
        <v>70000</v>
      </c>
      <c r="L33" s="145">
        <v>2610</v>
      </c>
      <c r="M33" s="145">
        <f t="shared" si="10"/>
        <v>2417</v>
      </c>
      <c r="N33" s="145">
        <v>4070</v>
      </c>
      <c r="O33" s="145">
        <v>14600</v>
      </c>
      <c r="P33" s="145">
        <v>7000</v>
      </c>
      <c r="Q33" s="145">
        <f t="shared" si="11"/>
        <v>6482</v>
      </c>
      <c r="R33" s="145">
        <f t="shared" si="13"/>
        <v>48000</v>
      </c>
      <c r="S33" s="145" t="s">
        <v>211</v>
      </c>
      <c r="T33" s="145">
        <f>7000*10</f>
        <v>70000</v>
      </c>
      <c r="U33" s="145" t="s">
        <v>224</v>
      </c>
      <c r="V33" s="145">
        <f t="shared" si="12"/>
        <v>10000</v>
      </c>
      <c r="W33" s="145">
        <v>5000</v>
      </c>
      <c r="X33" s="145">
        <v>5000</v>
      </c>
    </row>
    <row r="34" spans="2:24" ht="20.25" customHeight="1" thickBot="1">
      <c r="B34" s="149">
        <v>17</v>
      </c>
      <c r="C34" s="150">
        <v>43739</v>
      </c>
      <c r="D34" s="151">
        <v>10</v>
      </c>
      <c r="E34" s="152" t="s">
        <v>215</v>
      </c>
      <c r="F34" s="168">
        <v>5</v>
      </c>
      <c r="G34" s="149" t="s">
        <v>214</v>
      </c>
      <c r="H34" s="154">
        <f t="shared" si="7"/>
        <v>226280</v>
      </c>
      <c r="I34" s="153">
        <f t="shared" si="8"/>
        <v>9610</v>
      </c>
      <c r="J34" s="153">
        <f t="shared" si="9"/>
        <v>216670</v>
      </c>
      <c r="K34" s="154">
        <v>70000</v>
      </c>
      <c r="L34" s="153">
        <v>2610</v>
      </c>
      <c r="M34" s="153">
        <f t="shared" si="10"/>
        <v>2417</v>
      </c>
      <c r="N34" s="153">
        <v>4070</v>
      </c>
      <c r="O34" s="153">
        <v>14600</v>
      </c>
      <c r="P34" s="153">
        <v>7000</v>
      </c>
      <c r="Q34" s="153">
        <f t="shared" si="11"/>
        <v>6482</v>
      </c>
      <c r="R34" s="145">
        <f t="shared" si="13"/>
        <v>48000</v>
      </c>
      <c r="S34" s="153" t="s">
        <v>211</v>
      </c>
      <c r="T34" s="154">
        <f>7000*10</f>
        <v>70000</v>
      </c>
      <c r="U34" s="153" t="s">
        <v>224</v>
      </c>
      <c r="V34" s="154">
        <f t="shared" si="12"/>
        <v>10000</v>
      </c>
      <c r="W34" s="153">
        <v>5000</v>
      </c>
      <c r="X34" s="153">
        <v>5000</v>
      </c>
    </row>
    <row r="35" spans="2:24" ht="20.25" customHeight="1" thickTop="1">
      <c r="B35" s="455" t="s">
        <v>202</v>
      </c>
      <c r="C35" s="456"/>
      <c r="D35" s="456"/>
      <c r="E35" s="456"/>
      <c r="F35" s="456"/>
      <c r="G35" s="457"/>
      <c r="H35" s="156">
        <f>SUM(H24:H34)</f>
        <v>2319080</v>
      </c>
      <c r="I35" s="155"/>
      <c r="J35" s="155"/>
      <c r="K35" s="156"/>
      <c r="L35" s="155"/>
      <c r="M35" s="155"/>
      <c r="N35" s="155"/>
      <c r="O35" s="155"/>
      <c r="P35" s="155"/>
      <c r="Q35" s="155"/>
      <c r="R35" s="155"/>
      <c r="S35" s="155"/>
      <c r="T35" s="155"/>
      <c r="U35" s="155"/>
      <c r="V35" s="155"/>
      <c r="W35" s="155"/>
      <c r="X35" s="159"/>
    </row>
    <row r="36" spans="2:24" ht="20.25" customHeight="1">
      <c r="B36" s="148" t="s">
        <v>216</v>
      </c>
    </row>
    <row r="37" spans="2:24" ht="20.25" customHeight="1">
      <c r="C37" s="163"/>
    </row>
  </sheetData>
  <mergeCells count="54">
    <mergeCell ref="L21:M21"/>
    <mergeCell ref="P21:Q21"/>
    <mergeCell ref="R21:S21"/>
    <mergeCell ref="T21:U21"/>
    <mergeCell ref="H21:J21"/>
    <mergeCell ref="L22:M22"/>
    <mergeCell ref="P22:Q22"/>
    <mergeCell ref="R22:S22"/>
    <mergeCell ref="T22:U22"/>
    <mergeCell ref="B35:G35"/>
    <mergeCell ref="H22:H23"/>
    <mergeCell ref="B18:G18"/>
    <mergeCell ref="C21:C23"/>
    <mergeCell ref="D21:D23"/>
    <mergeCell ref="E21:E23"/>
    <mergeCell ref="G21:G23"/>
    <mergeCell ref="B21:B23"/>
    <mergeCell ref="L14:M14"/>
    <mergeCell ref="P14:Q14"/>
    <mergeCell ref="R14:S14"/>
    <mergeCell ref="T14:U14"/>
    <mergeCell ref="B10:G10"/>
    <mergeCell ref="C13:C15"/>
    <mergeCell ref="D13:D15"/>
    <mergeCell ref="E13:E15"/>
    <mergeCell ref="G13:G15"/>
    <mergeCell ref="H13:J13"/>
    <mergeCell ref="H14:H15"/>
    <mergeCell ref="B13:B15"/>
    <mergeCell ref="L13:M13"/>
    <mergeCell ref="P13:Q13"/>
    <mergeCell ref="R13:S13"/>
    <mergeCell ref="T13:U13"/>
    <mergeCell ref="L5:M5"/>
    <mergeCell ref="P5:Q5"/>
    <mergeCell ref="R5:S5"/>
    <mergeCell ref="T5:U5"/>
    <mergeCell ref="L4:M4"/>
    <mergeCell ref="B4:B6"/>
    <mergeCell ref="V4:X5"/>
    <mergeCell ref="V13:X14"/>
    <mergeCell ref="V21:X22"/>
    <mergeCell ref="F4:F6"/>
    <mergeCell ref="F13:F15"/>
    <mergeCell ref="F21:F23"/>
    <mergeCell ref="C4:C6"/>
    <mergeCell ref="D4:D6"/>
    <mergeCell ref="E4:E6"/>
    <mergeCell ref="G4:G6"/>
    <mergeCell ref="H4:J4"/>
    <mergeCell ref="H5:H6"/>
    <mergeCell ref="P4:Q4"/>
    <mergeCell ref="R4:S4"/>
    <mergeCell ref="T4:U4"/>
  </mergeCells>
  <phoneticPr fontId="3"/>
  <printOptions horizontalCentered="1"/>
  <pageMargins left="0.78740157480314965" right="0.78740157480314965" top="0.78740157480314965" bottom="0.78740157480314965" header="0.51181102362204722" footer="0.59055118110236227"/>
  <pageSetup paperSize="9" scale="48" orientation="landscape" r:id="rId1"/>
  <headerFooter scaleWithDoc="0"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1DE040133253349A06CB607A50B2B4F" ma:contentTypeVersion="7" ma:contentTypeDescription="新しいドキュメントを作成します。" ma:contentTypeScope="" ma:versionID="9bcde65f0df2f5ae99a236aa158f6e90">
  <xsd:schema xmlns:xsd="http://www.w3.org/2001/XMLSchema" xmlns:xs="http://www.w3.org/2001/XMLSchema" xmlns:p="http://schemas.microsoft.com/office/2006/metadata/properties" xmlns:ns1="http://schemas.microsoft.com/sharepoint/v3" xmlns:ns2="e1b75270-c2b9-45a9-bebd-2cda8e93f21a" targetNamespace="http://schemas.microsoft.com/office/2006/metadata/properties" ma:root="true" ma:fieldsID="509af68c483a25f9b01f59b4d0c536b7" ns1:_="" ns2:_="">
    <xsd:import namespace="http://schemas.microsoft.com/sharepoint/v3"/>
    <xsd:import namespace="e1b75270-c2b9-45a9-bebd-2cda8e93f21a"/>
    <xsd:element name="properties">
      <xsd:complexType>
        <xsd:sequence>
          <xsd:element name="documentManagement">
            <xsd:complexType>
              <xsd:all>
                <xsd:element ref="ns2:SharedWithUsers" minOccurs="0"/>
                <xsd:element ref="ns2:SharedWithDetails"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0" nillable="true" ma:displayName="ポリシー適用除外"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b75270-c2b9-45a9-bebd-2cda8e93f21a"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p:Policy xmlns:p="office.server.policy" id="" local="true">
  <p:Name>ドキュメント</p:Name>
  <p:Description/>
  <p:Statement/>
  <p:PolicyItems>
    <p:PolicyItem featureId="Microsoft.Office.RecordsManagement.PolicyFeatures.PolicyAudit" staticId="0x01010061DE040133253349A06CB607A50B2B4F|1757814118" UniqueId="ff76d5f0-6299-415c-a381-99363d5b6735">
      <p:Name>監査</p:Name>
      <p:Description>ドキュメントおよびリスト アイテムに対するユーザーの操作を監査し、監査ログに記録します。</p:Description>
      <p:CustomData>
        <Audit>
          <Update/>
          <CheckInOut/>
          <MoveCopy/>
          <DeleteRestore/>
        </Audit>
      </p:CustomData>
    </p:PolicyItem>
  </p:PolicyItems>
</p:Policy>
</file>

<file path=customXml/itemProps1.xml><?xml version="1.0" encoding="utf-8"?>
<ds:datastoreItem xmlns:ds="http://schemas.openxmlformats.org/officeDocument/2006/customXml" ds:itemID="{C2CA03FF-323C-4E63-8AF5-D66F5E7F16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b75270-c2b9-45a9-bebd-2cda8e93f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0E609B-F1D1-4E45-9B2F-C6246A3E2BCB}">
  <ds:schemaRefs>
    <ds:schemaRef ds:uri="http://schemas.microsoft.com/sharepoint/v3/contenttype/forms"/>
  </ds:schemaRefs>
</ds:datastoreItem>
</file>

<file path=customXml/itemProps3.xml><?xml version="1.0" encoding="utf-8"?>
<ds:datastoreItem xmlns:ds="http://schemas.openxmlformats.org/officeDocument/2006/customXml" ds:itemID="{97FBCD65-A83F-4987-AC8E-E17AA8F8C2BA}">
  <ds:schemaRef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 ds:uri="http://purl.org/dc/elements/1.1/"/>
    <ds:schemaRef ds:uri="e1b75270-c2b9-45a9-bebd-2cda8e93f21a"/>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C5DADE7-53FB-4F8D-B2DE-5A4C28A02BF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【様式5】経費内訳</vt:lpstr>
      <vt:lpstr>【様式5】経費内訳（記入例）</vt:lpstr>
      <vt:lpstr>積算表①（人件費）</vt:lpstr>
      <vt:lpstr>人件費単価算出表</vt:lpstr>
      <vt:lpstr>積算表②(旅費)【例1】</vt:lpstr>
      <vt:lpstr>積算表②(旅費)【例2】</vt:lpstr>
      <vt:lpstr>【様式5】経費内訳!Print_Area</vt:lpstr>
      <vt:lpstr>'【様式5】経費内訳（記入例）'!Print_Area</vt:lpstr>
      <vt:lpstr>人件費単価算出表!Print_Area</vt:lpstr>
      <vt:lpstr>'積算表①（人件費）'!Print_Area</vt:lpstr>
      <vt:lpstr>'積算表②(旅費)【例1】'!Print_Area</vt:lpstr>
      <vt:lpstr>'積算表②(旅費)【例2】'!Print_Area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2016-04-12T02:23:57Z</cp:lastPrinted>
  <dcterms:created xsi:type="dcterms:W3CDTF">2006-10-24T02:46:19Z</dcterms:created>
  <dcterms:modified xsi:type="dcterms:W3CDTF">2016-04-13T09:29:15Z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0x01010061DE040133253349A06CB607A50B2B4F</vt:lpwstr>
  </property>
</Properties>
</file>