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Box\hydro\R4\03補助案件の公募\Webup用資料\"/>
    </mc:Choice>
  </mc:AlternateContent>
  <xr:revisionPtr revIDLastSave="0" documentId="13_ncr:1_{16DAA78F-8095-482E-8E1A-455E42CC0E96}" xr6:coauthVersionLast="47" xr6:coauthVersionMax="47" xr10:uidLastSave="{00000000-0000-0000-0000-000000000000}"/>
  <bookViews>
    <workbookView xWindow="-108" yWindow="-108" windowWidth="23256" windowHeight="14016" tabRatio="658" xr2:uid="{00000000-000D-0000-FFFF-FFFF00000000}"/>
  </bookViews>
  <sheets>
    <sheet name="様式３　経費内訳 " sheetId="95" r:id="rId1"/>
    <sheet name="記入例) 様式３　経費内訳" sheetId="96" r:id="rId2"/>
    <sheet name="人件費単価算出表" sheetId="92" r:id="rId3"/>
    <sheet name="記入例) 人件費単価算出表" sheetId="91" r:id="rId4"/>
    <sheet name="積算表（人件費）" sheetId="85" r:id="rId5"/>
    <sheet name="記入例）積算表（人件費）" sheetId="86" r:id="rId6"/>
    <sheet name="積算表（旅費）" sheetId="89" r:id="rId7"/>
    <sheet name="記入例）積算表（旅費）" sheetId="9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45_実績報告\工事進捗実績報告.xlsx" localSheetId="3">#REF!</definedName>
    <definedName name="_..\45_実績報告\工事進捗実績報告.xlsx" localSheetId="1">#REF!</definedName>
    <definedName name="_..\45_実績報告\工事進捗実績報告.xlsx" localSheetId="5">#REF!</definedName>
    <definedName name="_..\45_実績報告\工事進捗実績報告.xlsx" localSheetId="7">#REF!</definedName>
    <definedName name="_..\45_実績報告\工事進捗実績報告.xlsx" localSheetId="2">#REF!</definedName>
    <definedName name="_..\45_実績報告\工事進捗実績報告.xlsx" localSheetId="4">#REF!</definedName>
    <definedName name="_..\45_実績報告\工事進捗実績報告.xlsx" localSheetId="6">#REF!</definedName>
    <definedName name="_..\45_実績報告\工事進捗実績報告.xlsx" localSheetId="0">#REF!</definedName>
    <definedName name="_..\45_実績報告\工事進捗実績報告.xlsx">#REF!</definedName>
    <definedName name="__1AB16744_" localSheetId="3">#REF!</definedName>
    <definedName name="__1AB16744_" localSheetId="1">#REF!</definedName>
    <definedName name="__1AB16744_" localSheetId="5">#REF!</definedName>
    <definedName name="__1AB16744_" localSheetId="2">#REF!</definedName>
    <definedName name="__1AB16744_" localSheetId="4">#REF!</definedName>
    <definedName name="__1AB16744_" localSheetId="6">#REF!</definedName>
    <definedName name="__1AB16744_" localSheetId="0">#REF!</definedName>
    <definedName name="__1AB16744_">#REF!</definedName>
    <definedName name="__a655035" localSheetId="3">#REF!</definedName>
    <definedName name="__a655035" localSheetId="1">#REF!</definedName>
    <definedName name="__a655035" localSheetId="5">#REF!</definedName>
    <definedName name="__a655035" localSheetId="7">#REF!</definedName>
    <definedName name="__a655035" localSheetId="2">#REF!</definedName>
    <definedName name="__a655035" localSheetId="4">#REF!</definedName>
    <definedName name="__a655035" localSheetId="6">#REF!</definedName>
    <definedName name="__a655035" localSheetId="0">#REF!</definedName>
    <definedName name="__a655035">#REF!</definedName>
    <definedName name="__A65600" localSheetId="3">#REF!</definedName>
    <definedName name="__A65600" localSheetId="5">#REF!</definedName>
    <definedName name="__A65600" localSheetId="7">#REF!</definedName>
    <definedName name="__A65600" localSheetId="2">#REF!</definedName>
    <definedName name="__A65600" localSheetId="4">#REF!</definedName>
    <definedName name="__A65600" localSheetId="6">#REF!</definedName>
    <definedName name="__A65600">#REF!</definedName>
    <definedName name="__A65601" localSheetId="3">#REF!</definedName>
    <definedName name="__A65601" localSheetId="5">#REF!</definedName>
    <definedName name="__A65601" localSheetId="7">#REF!</definedName>
    <definedName name="__A65601" localSheetId="2">#REF!</definedName>
    <definedName name="__A65601" localSheetId="4">#REF!</definedName>
    <definedName name="__A65601" localSheetId="6">#REF!</definedName>
    <definedName name="__A65601">#REF!</definedName>
    <definedName name="__RAW250" localSheetId="3">#REF!</definedName>
    <definedName name="__RAW250" localSheetId="5">#REF!</definedName>
    <definedName name="__RAW250" localSheetId="7">#REF!</definedName>
    <definedName name="__RAW250" localSheetId="2">#REF!</definedName>
    <definedName name="__RAW250" localSheetId="4">#REF!</definedName>
    <definedName name="__RAW250" localSheetId="6">#REF!</definedName>
    <definedName name="__RAW250">#REF!</definedName>
    <definedName name="_1AB16744_" localSheetId="3">#REF!</definedName>
    <definedName name="_1AB16744_" localSheetId="5">#REF!</definedName>
    <definedName name="_1AB16744_" localSheetId="7">#REF!</definedName>
    <definedName name="_1AB16744_" localSheetId="2">#REF!</definedName>
    <definedName name="_1AB16744_" localSheetId="4">#REF!</definedName>
    <definedName name="_1AB16744_" localSheetId="6">#REF!</definedName>
    <definedName name="_1AB16744_">#REF!</definedName>
    <definedName name="_a655035" localSheetId="3">#REF!</definedName>
    <definedName name="_a655035" localSheetId="5">#REF!</definedName>
    <definedName name="_a655035" localSheetId="7">#REF!</definedName>
    <definedName name="_a655035" localSheetId="2">#REF!</definedName>
    <definedName name="_a655035" localSheetId="4">#REF!</definedName>
    <definedName name="_a655035" localSheetId="6">#REF!</definedName>
    <definedName name="_a655035">#REF!</definedName>
    <definedName name="_A65600" localSheetId="3">#REF!</definedName>
    <definedName name="_A65600" localSheetId="5">#REF!</definedName>
    <definedName name="_A65600" localSheetId="7">#REF!</definedName>
    <definedName name="_A65600" localSheetId="2">#REF!</definedName>
    <definedName name="_A65600" localSheetId="4">#REF!</definedName>
    <definedName name="_A65600" localSheetId="6">#REF!</definedName>
    <definedName name="_A65600">#REF!</definedName>
    <definedName name="_A65601" localSheetId="3">#REF!</definedName>
    <definedName name="_A65601" localSheetId="5">#REF!</definedName>
    <definedName name="_A65601" localSheetId="7">#REF!</definedName>
    <definedName name="_A65601" localSheetId="2">#REF!</definedName>
    <definedName name="_A65601" localSheetId="4">#REF!</definedName>
    <definedName name="_A65601" localSheetId="6">#REF!</definedName>
    <definedName name="_A65601">#REF!</definedName>
    <definedName name="_Fill" localSheetId="3" hidden="1">#REF!</definedName>
    <definedName name="_Fill" localSheetId="2" hidden="1">#REF!</definedName>
    <definedName name="_Fill" hidden="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RAW250" localSheetId="3">#REF!</definedName>
    <definedName name="_RAW250" localSheetId="1">#REF!</definedName>
    <definedName name="_RAW250" localSheetId="5">#REF!</definedName>
    <definedName name="_RAW250" localSheetId="7">#REF!</definedName>
    <definedName name="_RAW250" localSheetId="2">#REF!</definedName>
    <definedName name="_RAW250" localSheetId="4">#REF!</definedName>
    <definedName name="_RAW250" localSheetId="6">#REF!</definedName>
    <definedName name="_RAW250" localSheetId="0">#REF!</definedName>
    <definedName name="_RAW250">#REF!</definedName>
    <definedName name="_Sort" localSheetId="3" hidden="1">#REF!</definedName>
    <definedName name="_Sort" localSheetId="1" hidden="1">#REF!</definedName>
    <definedName name="_Sort" localSheetId="2" hidden="1">#REF!</definedName>
    <definedName name="_Sort" localSheetId="0" hidden="1">#REF!</definedName>
    <definedName name="_Sort" hidden="1">#REF!</definedName>
    <definedName name="AAAAA">"椭圆 3"</definedName>
    <definedName name="AB16744B" localSheetId="3">#REF!</definedName>
    <definedName name="AB16744B" localSheetId="1">#REF!</definedName>
    <definedName name="AB16744B" localSheetId="5">#REF!</definedName>
    <definedName name="AB16744B" localSheetId="7">#REF!</definedName>
    <definedName name="AB16744B" localSheetId="2">#REF!</definedName>
    <definedName name="AB16744B" localSheetId="4">#REF!</definedName>
    <definedName name="AB16744B" localSheetId="6">#REF!</definedName>
    <definedName name="AB16744B" localSheetId="0">#REF!</definedName>
    <definedName name="AB16744B">#REF!</definedName>
    <definedName name="BOM" localSheetId="3">#REF!</definedName>
    <definedName name="BOM" localSheetId="1">#REF!</definedName>
    <definedName name="BOM" localSheetId="5">#REF!</definedName>
    <definedName name="BOM" localSheetId="7">#REF!</definedName>
    <definedName name="BOM" localSheetId="2">#REF!</definedName>
    <definedName name="BOM" localSheetId="4">#REF!</definedName>
    <definedName name="BOM" localSheetId="6">#REF!</definedName>
    <definedName name="BOM" localSheetId="0">#REF!</definedName>
    <definedName name="BOM">#REF!</definedName>
    <definedName name="DDDD">[1]品号库!$A$2:$C$9845</definedName>
    <definedName name="_xlnm.Print_Area" localSheetId="3">'記入例) 人件費単価算出表'!$A$1:$T$37</definedName>
    <definedName name="_xlnm.Print_Area" localSheetId="1">'記入例) 様式３　経費内訳'!$A$1:$W$49</definedName>
    <definedName name="_xlnm.Print_Area" localSheetId="5">'記入例）積算表（人件費）'!$B$2:$R$21</definedName>
    <definedName name="_xlnm.Print_Area" localSheetId="7">'記入例）積算表（旅費）'!$A$1:$R$13</definedName>
    <definedName name="_xlnm.Print_Area" localSheetId="2">人件費単価算出表!$A$1:$T$37</definedName>
    <definedName name="_xlnm.Print_Area" localSheetId="4">'積算表（人件費）'!$B$2:$R$21</definedName>
    <definedName name="_xlnm.Print_Area" localSheetId="6">'積算表（旅費）'!$A$1:$R$22</definedName>
    <definedName name="_xlnm.Print_Area" localSheetId="0">'様式３　経費内訳 '!$A$1:$W$49</definedName>
    <definedName name="q">[2]Ｑ仕掛明細ﾃﾞｰﾀ抽出!$A$1:$O$693</definedName>
    <definedName name="Ｑ仕掛明細ﾃﾞｰﾀ抽出" localSheetId="3">#REF!</definedName>
    <definedName name="Ｑ仕掛明細ﾃﾞｰﾀ抽出" localSheetId="1">#REF!</definedName>
    <definedName name="Ｑ仕掛明細ﾃﾞｰﾀ抽出" localSheetId="5">#REF!</definedName>
    <definedName name="Ｑ仕掛明細ﾃﾞｰﾀ抽出" localSheetId="7">#REF!</definedName>
    <definedName name="Ｑ仕掛明細ﾃﾞｰﾀ抽出" localSheetId="2">#REF!</definedName>
    <definedName name="Ｑ仕掛明細ﾃﾞｰﾀ抽出" localSheetId="4">#REF!</definedName>
    <definedName name="Ｑ仕掛明細ﾃﾞｰﾀ抽出" localSheetId="6">#REF!</definedName>
    <definedName name="Ｑ仕掛明細ﾃﾞｰﾀ抽出" localSheetId="0">#REF!</definedName>
    <definedName name="Ｑ仕掛明細ﾃﾞｰﾀ抽出">#REF!</definedName>
    <definedName name="ｓｄｓｄ" localSheetId="3">#REF!</definedName>
    <definedName name="ｓｄｓｄ" localSheetId="1">#REF!</definedName>
    <definedName name="ｓｄｓｄ" localSheetId="5">#REF!</definedName>
    <definedName name="ｓｄｓｄ" localSheetId="7">#REF!</definedName>
    <definedName name="ｓｄｓｄ" localSheetId="2">#REF!</definedName>
    <definedName name="ｓｄｓｄ" localSheetId="4">#REF!</definedName>
    <definedName name="ｓｄｓｄ" localSheetId="6">#REF!</definedName>
    <definedName name="ｓｄｓｄ" localSheetId="0">#REF!</definedName>
    <definedName name="ｓｄｓｄ">#REF!</definedName>
    <definedName name="sss" localSheetId="3">#REF!</definedName>
    <definedName name="sss" localSheetId="1">#REF!</definedName>
    <definedName name="sss" localSheetId="2">#REF!</definedName>
    <definedName name="sss" localSheetId="0">#REF!</definedName>
    <definedName name="sss">#REF!</definedName>
    <definedName name="uuuu" localSheetId="3">#REF!</definedName>
    <definedName name="uuuu" localSheetId="2">#REF!</definedName>
    <definedName name="uuuu">#REF!</definedName>
    <definedName name="クエリ1" localSheetId="3">#REF!</definedName>
    <definedName name="クエリ1" localSheetId="5">#REF!</definedName>
    <definedName name="クエリ1" localSheetId="7">#REF!</definedName>
    <definedName name="クエリ1" localSheetId="2">#REF!</definedName>
    <definedName name="クエリ1" localSheetId="4">#REF!</definedName>
    <definedName name="クエリ1" localSheetId="6">#REF!</definedName>
    <definedName name="クエリ1">#REF!</definedName>
    <definedName name="机型标准工时" localSheetId="3">#REF!</definedName>
    <definedName name="机型标准工时" localSheetId="5">#REF!</definedName>
    <definedName name="机型标准工时" localSheetId="7">#REF!</definedName>
    <definedName name="机型标准工时" localSheetId="2">#REF!</definedName>
    <definedName name="机型标准工时" localSheetId="4">#REF!</definedName>
    <definedName name="机型标准工时" localSheetId="6">#REF!</definedName>
    <definedName name="机型标准工时">#REF!</definedName>
    <definedName name="協定価格" localSheetId="3">#REF!</definedName>
    <definedName name="協定価格" localSheetId="5">#REF!</definedName>
    <definedName name="協定価格" localSheetId="7">#REF!</definedName>
    <definedName name="協定価格" localSheetId="2">#REF!</definedName>
    <definedName name="協定価格" localSheetId="4">#REF!</definedName>
    <definedName name="協定価格" localSheetId="6">#REF!</definedName>
    <definedName name="協定価格">#REF!</definedName>
    <definedName name="原価管理表" localSheetId="3">#REF!</definedName>
    <definedName name="原価管理表" localSheetId="2">#REF!</definedName>
    <definedName name="原価管理表">#REF!</definedName>
    <definedName name="工事進捗実績報告" localSheetId="3">#REF!</definedName>
    <definedName name="工事進捗実績報告" localSheetId="5">#REF!</definedName>
    <definedName name="工事進捗実績報告" localSheetId="7">#REF!</definedName>
    <definedName name="工事進捗実績報告" localSheetId="2">#REF!</definedName>
    <definedName name="工事進捗実績報告" localSheetId="4">#REF!</definedName>
    <definedName name="工事進捗実績報告" localSheetId="6">#REF!</definedName>
    <definedName name="工事進捗実績報告">#REF!</definedName>
    <definedName name="指示書_ページ１" localSheetId="3">#REF!</definedName>
    <definedName name="指示書_ページ１" localSheetId="5">#REF!</definedName>
    <definedName name="指示書_ページ１" localSheetId="7">#REF!</definedName>
    <definedName name="指示書_ページ１" localSheetId="2">#REF!</definedName>
    <definedName name="指示書_ページ１" localSheetId="4">#REF!</definedName>
    <definedName name="指示書_ページ１" localSheetId="6">#REF!</definedName>
    <definedName name="指示書_ページ１">#REF!</definedName>
    <definedName name="指示書_ページ２">[3]プルダウンリスト!$G$17:$G$20</definedName>
    <definedName name="指示書_ページ３" localSheetId="3">#REF!</definedName>
    <definedName name="指示書_ページ３" localSheetId="1">#REF!</definedName>
    <definedName name="指示書_ページ３" localSheetId="5">#REF!</definedName>
    <definedName name="指示書_ページ３" localSheetId="7">#REF!</definedName>
    <definedName name="指示書_ページ３" localSheetId="2">#REF!</definedName>
    <definedName name="指示書_ページ３" localSheetId="4">#REF!</definedName>
    <definedName name="指示書_ページ３" localSheetId="6">#REF!</definedName>
    <definedName name="指示書_ページ３" localSheetId="0">#REF!</definedName>
    <definedName name="指示書_ページ３">#REF!</definedName>
    <definedName name="指示書_係員">[3]プルダウンリスト!$D$17:$D$25</definedName>
    <definedName name="指示書_承認">[3]プルダウンリスト!$C$17:$C$24</definedName>
    <definedName name="指示書_変更番号１" localSheetId="3">#REF!</definedName>
    <definedName name="指示書_変更番号１" localSheetId="1">#REF!</definedName>
    <definedName name="指示書_変更番号１" localSheetId="5">#REF!</definedName>
    <definedName name="指示書_変更番号１" localSheetId="7">#REF!</definedName>
    <definedName name="指示書_変更番号１" localSheetId="2">#REF!</definedName>
    <definedName name="指示書_変更番号１" localSheetId="4">#REF!</definedName>
    <definedName name="指示書_変更番号１" localSheetId="6">#REF!</definedName>
    <definedName name="指示書_変更番号１" localSheetId="0">#REF!</definedName>
    <definedName name="指示書_変更番号１">#REF!</definedName>
    <definedName name="指示書_変更番号１０" localSheetId="3">#REF!</definedName>
    <definedName name="指示書_変更番号１０" localSheetId="1">#REF!</definedName>
    <definedName name="指示書_変更番号１０" localSheetId="5">#REF!</definedName>
    <definedName name="指示書_変更番号１０" localSheetId="7">#REF!</definedName>
    <definedName name="指示書_変更番号１０" localSheetId="2">#REF!</definedName>
    <definedName name="指示書_変更番号１０" localSheetId="4">#REF!</definedName>
    <definedName name="指示書_変更番号１０" localSheetId="6">#REF!</definedName>
    <definedName name="指示書_変更番号１０" localSheetId="0">#REF!</definedName>
    <definedName name="指示書_変更番号１０">#REF!</definedName>
    <definedName name="指示書_変更番号２" localSheetId="3">#REF!</definedName>
    <definedName name="指示書_変更番号２" localSheetId="1">#REF!</definedName>
    <definedName name="指示書_変更番号２" localSheetId="5">#REF!</definedName>
    <definedName name="指示書_変更番号２" localSheetId="7">#REF!</definedName>
    <definedName name="指示書_変更番号２" localSheetId="2">#REF!</definedName>
    <definedName name="指示書_変更番号２" localSheetId="4">#REF!</definedName>
    <definedName name="指示書_変更番号２" localSheetId="6">#REF!</definedName>
    <definedName name="指示書_変更番号２" localSheetId="0">#REF!</definedName>
    <definedName name="指示書_変更番号２">#REF!</definedName>
    <definedName name="指示書_変更番号３" localSheetId="3">#REF!</definedName>
    <definedName name="指示書_変更番号３" localSheetId="5">#REF!</definedName>
    <definedName name="指示書_変更番号３" localSheetId="7">#REF!</definedName>
    <definedName name="指示書_変更番号３" localSheetId="2">#REF!</definedName>
    <definedName name="指示書_変更番号３" localSheetId="4">#REF!</definedName>
    <definedName name="指示書_変更番号３" localSheetId="6">#REF!</definedName>
    <definedName name="指示書_変更番号３">#REF!</definedName>
    <definedName name="指示書_変更番号４" localSheetId="3">#REF!</definedName>
    <definedName name="指示書_変更番号４" localSheetId="5">#REF!</definedName>
    <definedName name="指示書_変更番号４" localSheetId="7">#REF!</definedName>
    <definedName name="指示書_変更番号４" localSheetId="2">#REF!</definedName>
    <definedName name="指示書_変更番号４" localSheetId="4">#REF!</definedName>
    <definedName name="指示書_変更番号４" localSheetId="6">#REF!</definedName>
    <definedName name="指示書_変更番号４">#REF!</definedName>
    <definedName name="指示書_変更番号５" localSheetId="3">#REF!</definedName>
    <definedName name="指示書_変更番号５" localSheetId="5">#REF!</definedName>
    <definedName name="指示書_変更番号５" localSheetId="7">#REF!</definedName>
    <definedName name="指示書_変更番号５" localSheetId="2">#REF!</definedName>
    <definedName name="指示書_変更番号５" localSheetId="4">#REF!</definedName>
    <definedName name="指示書_変更番号５" localSheetId="6">#REF!</definedName>
    <definedName name="指示書_変更番号５">#REF!</definedName>
    <definedName name="指示書_変更番号６" localSheetId="3">#REF!</definedName>
    <definedName name="指示書_変更番号６" localSheetId="5">#REF!</definedName>
    <definedName name="指示書_変更番号６" localSheetId="7">#REF!</definedName>
    <definedName name="指示書_変更番号６" localSheetId="2">#REF!</definedName>
    <definedName name="指示書_変更番号６" localSheetId="4">#REF!</definedName>
    <definedName name="指示書_変更番号６" localSheetId="6">#REF!</definedName>
    <definedName name="指示書_変更番号６">#REF!</definedName>
    <definedName name="指示書_変更番号７" localSheetId="3">#REF!</definedName>
    <definedName name="指示書_変更番号７" localSheetId="5">#REF!</definedName>
    <definedName name="指示書_変更番号７" localSheetId="7">#REF!</definedName>
    <definedName name="指示書_変更番号７" localSheetId="2">#REF!</definedName>
    <definedName name="指示書_変更番号７" localSheetId="4">#REF!</definedName>
    <definedName name="指示書_変更番号７" localSheetId="6">#REF!</definedName>
    <definedName name="指示書_変更番号７">#REF!</definedName>
    <definedName name="指示書_変更番号８" localSheetId="3">#REF!</definedName>
    <definedName name="指示書_変更番号８" localSheetId="5">#REF!</definedName>
    <definedName name="指示書_変更番号８" localSheetId="7">#REF!</definedName>
    <definedName name="指示書_変更番号８" localSheetId="2">#REF!</definedName>
    <definedName name="指示書_変更番号８" localSheetId="4">#REF!</definedName>
    <definedName name="指示書_変更番号８" localSheetId="6">#REF!</definedName>
    <definedName name="指示書_変更番号８">#REF!</definedName>
    <definedName name="指示書_変更番号９" localSheetId="3">#REF!</definedName>
    <definedName name="指示書_変更番号９" localSheetId="5">#REF!</definedName>
    <definedName name="指示書_変更番号９" localSheetId="7">#REF!</definedName>
    <definedName name="指示書_変更番号９" localSheetId="2">#REF!</definedName>
    <definedName name="指示書_変更番号９" localSheetId="4">#REF!</definedName>
    <definedName name="指示書_変更番号９" localSheetId="6">#REF!</definedName>
    <definedName name="指示書_変更番号９">#REF!</definedName>
    <definedName name="時間入力セル" localSheetId="5">[4]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7">[5]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4">[4]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6">[5]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3">#REF!</definedName>
    <definedName name="章" localSheetId="1">#REF!</definedName>
    <definedName name="章" localSheetId="5">#REF!</definedName>
    <definedName name="章" localSheetId="7">#REF!</definedName>
    <definedName name="章" localSheetId="2">#REF!</definedName>
    <definedName name="章" localSheetId="4">#REF!</definedName>
    <definedName name="章" localSheetId="6">#REF!</definedName>
    <definedName name="章" localSheetId="0">#REF!</definedName>
    <definedName name="章">#REF!</definedName>
    <definedName name="神戸単重表">'[6]神戸製鋼(単重)'!$A$3:$I$51</definedName>
    <definedName name="製作範囲リスト">[7]プルダウンリスト!$G$17:$G$20</definedName>
    <definedName name="製番カード_課長" localSheetId="3">#REF!</definedName>
    <definedName name="製番カード_課長" localSheetId="1">#REF!</definedName>
    <definedName name="製番カード_課長" localSheetId="5">#REF!</definedName>
    <definedName name="製番カード_課長" localSheetId="7">#REF!</definedName>
    <definedName name="製番カード_課長" localSheetId="2">#REF!</definedName>
    <definedName name="製番カード_課長" localSheetId="4">#REF!</definedName>
    <definedName name="製番カード_課長" localSheetId="6">#REF!</definedName>
    <definedName name="製番カード_課長" localSheetId="0">#REF!</definedName>
    <definedName name="製番カード_課長">#REF!</definedName>
    <definedName name="製番カード_係員" localSheetId="3">#REF!</definedName>
    <definedName name="製番カード_係員" localSheetId="1">#REF!</definedName>
    <definedName name="製番カード_係員" localSheetId="5">#REF!</definedName>
    <definedName name="製番カード_係員" localSheetId="7">#REF!</definedName>
    <definedName name="製番カード_係員" localSheetId="2">#REF!</definedName>
    <definedName name="製番カード_係員" localSheetId="4">#REF!</definedName>
    <definedName name="製番カード_係員" localSheetId="6">#REF!</definedName>
    <definedName name="製番カード_係員" localSheetId="0">#REF!</definedName>
    <definedName name="製番カード_係員">#REF!</definedName>
    <definedName name="製番カード_審査" localSheetId="3">#REF!</definedName>
    <definedName name="製番カード_審査" localSheetId="1">#REF!</definedName>
    <definedName name="製番カード_審査" localSheetId="5">#REF!</definedName>
    <definedName name="製番カード_審査" localSheetId="7">#REF!</definedName>
    <definedName name="製番カード_審査" localSheetId="2">#REF!</definedName>
    <definedName name="製番カード_審査" localSheetId="4">#REF!</definedName>
    <definedName name="製番カード_審査" localSheetId="6">#REF!</definedName>
    <definedName name="製番カード_審査" localSheetId="0">#REF!</definedName>
    <definedName name="製番カード_審査">#REF!</definedName>
    <definedName name="製番カード_担当" localSheetId="3">#REF!</definedName>
    <definedName name="製番カード_担当" localSheetId="5">#REF!</definedName>
    <definedName name="製番カード_担当" localSheetId="7">#REF!</definedName>
    <definedName name="製番カード_担当" localSheetId="2">#REF!</definedName>
    <definedName name="製番カード_担当" localSheetId="4">#REF!</definedName>
    <definedName name="製番カード_担当" localSheetId="6">#REF!</definedName>
    <definedName name="製番カード_担当">#REF!</definedName>
    <definedName name="製番カード_入件" localSheetId="3">#REF!</definedName>
    <definedName name="製番カード_入件" localSheetId="5">#REF!</definedName>
    <definedName name="製番カード_入件" localSheetId="7">#REF!</definedName>
    <definedName name="製番カード_入件" localSheetId="2">#REF!</definedName>
    <definedName name="製番カード_入件" localSheetId="4">#REF!</definedName>
    <definedName name="製番カード_入件" localSheetId="6">#REF!</definedName>
    <definedName name="製番カード_入件">#REF!</definedName>
    <definedName name="製番カード_部長" localSheetId="3">#REF!</definedName>
    <definedName name="製番カード_部長" localSheetId="5">#REF!</definedName>
    <definedName name="製番カード_部長" localSheetId="7">#REF!</definedName>
    <definedName name="製番カード_部長" localSheetId="2">#REF!</definedName>
    <definedName name="製番カード_部長" localSheetId="4">#REF!</definedName>
    <definedName name="製番カード_部長" localSheetId="6">#REF!</definedName>
    <definedName name="製番カード_部長">#REF!</definedName>
    <definedName name="製番指定明細・ダウン用" localSheetId="3">#REF!</definedName>
    <definedName name="製番指定明細・ダウン用" localSheetId="5">#REF!</definedName>
    <definedName name="製番指定明細・ダウン用" localSheetId="7">#REF!</definedName>
    <definedName name="製番指定明細・ダウン用" localSheetId="2">#REF!</definedName>
    <definedName name="製番指定明細・ダウン用" localSheetId="4">#REF!</definedName>
    <definedName name="製番指定明細・ダウン用" localSheetId="6">#REF!</definedName>
    <definedName name="製番指定明細・ダウン用">#REF!</definedName>
    <definedName name="単重表">[8]受注管理表２!$A$3:$I$83</definedName>
    <definedName name="番号" localSheetId="3">#REF!</definedName>
    <definedName name="番号" localSheetId="1">#REF!</definedName>
    <definedName name="番号" localSheetId="5">#REF!</definedName>
    <definedName name="番号" localSheetId="7">#REF!</definedName>
    <definedName name="番号" localSheetId="2">#REF!</definedName>
    <definedName name="番号" localSheetId="4">#REF!</definedName>
    <definedName name="番号" localSheetId="6">#REF!</definedName>
    <definedName name="番号" localSheetId="0">#REF!</definedName>
    <definedName name="番号">#REF!</definedName>
    <definedName name="部品表">[9]进口!$A$4:$J$324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96" l="1"/>
  <c r="L39" i="96" s="1"/>
  <c r="I35" i="96"/>
  <c r="I39" i="96" s="1"/>
  <c r="I40" i="96" s="1"/>
  <c r="F35" i="96"/>
  <c r="F39" i="96" s="1"/>
  <c r="F40" i="96" s="1"/>
  <c r="P33" i="96"/>
  <c r="P32" i="96"/>
  <c r="O31" i="96" s="1"/>
  <c r="P29" i="96"/>
  <c r="P28" i="96"/>
  <c r="P27" i="96"/>
  <c r="P24" i="96"/>
  <c r="P23" i="96"/>
  <c r="P22" i="96"/>
  <c r="P19" i="96"/>
  <c r="P18" i="96"/>
  <c r="P17" i="96"/>
  <c r="L35" i="95"/>
  <c r="L38" i="95" s="1"/>
  <c r="I35" i="95"/>
  <c r="F35" i="95"/>
  <c r="P33" i="95"/>
  <c r="P32" i="95"/>
  <c r="O31" i="95" s="1"/>
  <c r="P29" i="95"/>
  <c r="P28" i="95"/>
  <c r="P27" i="95"/>
  <c r="P24" i="95"/>
  <c r="P23" i="95"/>
  <c r="P22" i="95"/>
  <c r="P19" i="95"/>
  <c r="P18" i="95"/>
  <c r="P17" i="95"/>
  <c r="O16" i="96" l="1"/>
  <c r="O21" i="96"/>
  <c r="O26" i="96"/>
  <c r="O21" i="95"/>
  <c r="F38" i="95"/>
  <c r="F39" i="95" s="1"/>
  <c r="O26" i="95"/>
  <c r="I38" i="95"/>
  <c r="I39" i="95" s="1"/>
  <c r="I40" i="95" s="1"/>
  <c r="I41" i="95" s="1"/>
  <c r="L39" i="95"/>
  <c r="O16" i="95"/>
  <c r="I41" i="96"/>
  <c r="F41" i="96"/>
  <c r="O39" i="96"/>
  <c r="O40" i="96" s="1"/>
  <c r="O35" i="96" l="1"/>
  <c r="S8" i="96" s="1"/>
  <c r="D12" i="96" s="1"/>
  <c r="I12" i="96" s="1"/>
  <c r="O35" i="95"/>
  <c r="D8" i="95" s="1"/>
  <c r="N8" i="95" s="1"/>
  <c r="O39" i="95"/>
  <c r="O40" i="95" s="1"/>
  <c r="O41" i="95" s="1"/>
  <c r="O38" i="95"/>
  <c r="F40" i="95"/>
  <c r="F41" i="95" s="1"/>
  <c r="O41" i="96"/>
  <c r="L40" i="96"/>
  <c r="L41" i="96" s="1"/>
  <c r="D8" i="96" l="1"/>
  <c r="N8" i="96" s="1"/>
  <c r="N12" i="96" s="1"/>
  <c r="S12" i="96" s="1"/>
  <c r="S8" i="95"/>
  <c r="D12" i="95" s="1"/>
  <c r="I12" i="95" s="1"/>
  <c r="N12" i="95" s="1"/>
  <c r="S12" i="95" s="1"/>
  <c r="L40" i="95"/>
  <c r="L41" i="95" s="1"/>
  <c r="V27" i="92" l="1"/>
  <c r="P27" i="92"/>
  <c r="O27" i="92"/>
  <c r="M27" i="92"/>
  <c r="L27" i="92"/>
  <c r="H27" i="92"/>
  <c r="D30" i="92" s="1"/>
  <c r="G27" i="92"/>
  <c r="F27" i="92"/>
  <c r="E27" i="92"/>
  <c r="D27" i="92"/>
  <c r="D34" i="92" s="1"/>
  <c r="Q26" i="92"/>
  <c r="R26" i="92" s="1"/>
  <c r="S26" i="92" s="1"/>
  <c r="T26" i="92" s="1"/>
  <c r="I26" i="92"/>
  <c r="Q25" i="92"/>
  <c r="I25" i="92"/>
  <c r="Q24" i="92"/>
  <c r="R24" i="92" s="1"/>
  <c r="S24" i="92" s="1"/>
  <c r="T24" i="92" s="1"/>
  <c r="I24" i="92"/>
  <c r="R23" i="92"/>
  <c r="S23" i="92" s="1"/>
  <c r="Q23" i="92"/>
  <c r="I23" i="92"/>
  <c r="T23" i="92" s="1"/>
  <c r="Q22" i="92"/>
  <c r="R22" i="92" s="1"/>
  <c r="S22" i="92" s="1"/>
  <c r="I22" i="92"/>
  <c r="T22" i="92" s="1"/>
  <c r="R21" i="92"/>
  <c r="Q21" i="92"/>
  <c r="S21" i="92" s="1"/>
  <c r="T21" i="92" s="1"/>
  <c r="I21" i="92"/>
  <c r="Q20" i="92"/>
  <c r="R20" i="92" s="1"/>
  <c r="I20" i="92"/>
  <c r="R19" i="92"/>
  <c r="S19" i="92" s="1"/>
  <c r="T19" i="92" s="1"/>
  <c r="Q19" i="92"/>
  <c r="I19" i="92"/>
  <c r="Q18" i="92"/>
  <c r="I18" i="92"/>
  <c r="Q17" i="92"/>
  <c r="I17" i="92"/>
  <c r="Q16" i="92"/>
  <c r="R16" i="92" s="1"/>
  <c r="S16" i="92" s="1"/>
  <c r="T16" i="92" s="1"/>
  <c r="I16" i="92"/>
  <c r="R15" i="92"/>
  <c r="S15" i="92" s="1"/>
  <c r="Q15" i="92"/>
  <c r="I15" i="92"/>
  <c r="T15" i="92" s="1"/>
  <c r="Q14" i="92"/>
  <c r="R14" i="92" s="1"/>
  <c r="S14" i="92" s="1"/>
  <c r="I14" i="92"/>
  <c r="T14" i="92" s="1"/>
  <c r="R13" i="92"/>
  <c r="Q13" i="92"/>
  <c r="Q27" i="92" s="1"/>
  <c r="I13" i="92"/>
  <c r="I27" i="92" s="1"/>
  <c r="Q33" i="91"/>
  <c r="V27" i="91"/>
  <c r="P27" i="91"/>
  <c r="O27" i="91"/>
  <c r="M27" i="91"/>
  <c r="L27" i="91"/>
  <c r="H27" i="91"/>
  <c r="D30" i="91" s="1"/>
  <c r="G27" i="91"/>
  <c r="F27" i="91"/>
  <c r="E27" i="91"/>
  <c r="D27" i="91"/>
  <c r="D34" i="91" s="1"/>
  <c r="Q26" i="91"/>
  <c r="R26" i="91" s="1"/>
  <c r="S26" i="91" s="1"/>
  <c r="T26" i="91" s="1"/>
  <c r="I26" i="91"/>
  <c r="Q25" i="91"/>
  <c r="J25" i="91"/>
  <c r="I25" i="91"/>
  <c r="Q24" i="91"/>
  <c r="I24" i="91"/>
  <c r="Q23" i="91"/>
  <c r="R23" i="91" s="1"/>
  <c r="S23" i="91" s="1"/>
  <c r="T23" i="91" s="1"/>
  <c r="I23" i="91"/>
  <c r="Q22" i="91"/>
  <c r="I22" i="91"/>
  <c r="Q21" i="91"/>
  <c r="R21" i="91" s="1"/>
  <c r="S21" i="91" s="1"/>
  <c r="I21" i="91"/>
  <c r="R20" i="91"/>
  <c r="S20" i="91" s="1"/>
  <c r="Q20" i="91"/>
  <c r="I20" i="91"/>
  <c r="T20" i="91" s="1"/>
  <c r="R19" i="91"/>
  <c r="S19" i="91" s="1"/>
  <c r="Q19" i="91"/>
  <c r="I19" i="91"/>
  <c r="R18" i="91"/>
  <c r="S18" i="91" s="1"/>
  <c r="T18" i="91" s="1"/>
  <c r="Q18" i="91"/>
  <c r="I18" i="91"/>
  <c r="Q17" i="91"/>
  <c r="R17" i="91" s="1"/>
  <c r="I17" i="91"/>
  <c r="Q16" i="91"/>
  <c r="I16" i="91"/>
  <c r="Q15" i="91"/>
  <c r="I15" i="91"/>
  <c r="Q14" i="91"/>
  <c r="I14" i="91"/>
  <c r="Q13" i="91"/>
  <c r="R13" i="91" s="1"/>
  <c r="I13" i="91"/>
  <c r="I27" i="91" s="1"/>
  <c r="S17" i="92" l="1"/>
  <c r="T17" i="92" s="1"/>
  <c r="S13" i="92"/>
  <c r="T13" i="92" s="1"/>
  <c r="R18" i="92"/>
  <c r="S18" i="92" s="1"/>
  <c r="T18" i="92" s="1"/>
  <c r="R17" i="92"/>
  <c r="R27" i="92" s="1"/>
  <c r="S27" i="92" s="1"/>
  <c r="T27" i="92" s="1"/>
  <c r="D29" i="92" s="1"/>
  <c r="D31" i="92" s="1"/>
  <c r="Q36" i="92" s="1"/>
  <c r="S20" i="92"/>
  <c r="T20" i="92" s="1"/>
  <c r="R25" i="92"/>
  <c r="S25" i="92" s="1"/>
  <c r="T25" i="92" s="1"/>
  <c r="T19" i="91"/>
  <c r="T21" i="91"/>
  <c r="S14" i="91"/>
  <c r="T14" i="91" s="1"/>
  <c r="S13" i="91"/>
  <c r="T13" i="91"/>
  <c r="R15" i="91"/>
  <c r="S15" i="91" s="1"/>
  <c r="T15" i="91" s="1"/>
  <c r="R14" i="91"/>
  <c r="R27" i="91" s="1"/>
  <c r="S17" i="91"/>
  <c r="T17" i="91" s="1"/>
  <c r="R22" i="91"/>
  <c r="S22" i="91" s="1"/>
  <c r="T22" i="91" s="1"/>
  <c r="R25" i="91"/>
  <c r="S25" i="91" s="1"/>
  <c r="T25" i="91" s="1"/>
  <c r="R16" i="91"/>
  <c r="S16" i="91" s="1"/>
  <c r="T16" i="91" s="1"/>
  <c r="R24" i="91"/>
  <c r="S24" i="91" s="1"/>
  <c r="T24" i="91" s="1"/>
  <c r="Q27" i="91"/>
  <c r="S27" i="91" l="1"/>
  <c r="T27" i="91" s="1"/>
  <c r="D29" i="91" s="1"/>
  <c r="D31" i="91" s="1"/>
  <c r="Q36" i="91" s="1"/>
  <c r="N9" i="90" l="1"/>
  <c r="H9" i="90" s="1"/>
  <c r="N8" i="90"/>
  <c r="H8" i="90"/>
  <c r="N7" i="90"/>
  <c r="H7" i="90"/>
  <c r="N6" i="90"/>
  <c r="H6" i="90" s="1"/>
  <c r="N18" i="89"/>
  <c r="H18" i="89" s="1"/>
  <c r="N17" i="89"/>
  <c r="H17" i="89" s="1"/>
  <c r="N16" i="89"/>
  <c r="H16" i="89" s="1"/>
  <c r="N15" i="89"/>
  <c r="H15" i="89"/>
  <c r="N9" i="89"/>
  <c r="H9" i="89"/>
  <c r="N8" i="89"/>
  <c r="H8" i="89" s="1"/>
  <c r="N7" i="89"/>
  <c r="H7" i="89" s="1"/>
  <c r="N6" i="89"/>
  <c r="H6" i="89" s="1"/>
  <c r="P17" i="86"/>
  <c r="R17" i="86" s="1"/>
  <c r="P16" i="86"/>
  <c r="R16" i="86" s="1"/>
  <c r="P15" i="86"/>
  <c r="R15" i="86" s="1"/>
  <c r="P8" i="86"/>
  <c r="R8" i="86" s="1"/>
  <c r="P7" i="86"/>
  <c r="R7" i="86" s="1"/>
  <c r="P6" i="86"/>
  <c r="R6" i="86" s="1"/>
  <c r="P17" i="85"/>
  <c r="R17" i="85" s="1"/>
  <c r="P16" i="85"/>
  <c r="R16" i="85" s="1"/>
  <c r="P15" i="85"/>
  <c r="R15" i="85" s="1"/>
  <c r="P8" i="85"/>
  <c r="R8" i="85" s="1"/>
  <c r="P7" i="85"/>
  <c r="R7" i="85" s="1"/>
  <c r="P6" i="85"/>
  <c r="R6" i="85" s="1"/>
  <c r="R9" i="85" s="1"/>
  <c r="H10" i="90" l="1"/>
  <c r="H19" i="89"/>
  <c r="H10" i="89"/>
  <c r="R18" i="86"/>
  <c r="R9" i="86"/>
  <c r="R18"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0A3AF8DF-B21A-4521-BE86-10C822EEA9BA}">
      <text>
        <r>
          <rPr>
            <b/>
            <sz val="9"/>
            <color indexed="81"/>
            <rFont val="MS P ゴシック"/>
            <family val="3"/>
            <charset val="128"/>
          </rPr>
          <t xml:space="preserve"> 交付規程『別表第２』の経費区分・費目に 従って記載すること。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2D17A078-9081-4D70-9131-F8920D788AB4}">
      <text>
        <r>
          <rPr>
            <b/>
            <sz val="9"/>
            <color indexed="81"/>
            <rFont val="MS P ゴシック"/>
            <family val="3"/>
            <charset val="128"/>
          </rPr>
          <t xml:space="preserve"> 交付規程『別表第２』の経費区分・費目に 従って記載すること。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FC185BE-0642-48FF-9225-89968346E88B}">
      <text>
        <r>
          <rPr>
            <sz val="9"/>
            <color indexed="81"/>
            <rFont val="ＭＳ Ｐゴシック"/>
            <family val="3"/>
            <charset val="128"/>
          </rPr>
          <t>項目は追加してください。</t>
        </r>
      </text>
    </comment>
    <comment ref="N13" authorId="0" shapeId="0" xr:uid="{1D9E263C-48A7-4C46-8672-140BFAD8C6BD}">
      <text>
        <r>
          <rPr>
            <sz val="9"/>
            <color indexed="81"/>
            <rFont val="ＭＳ Ｐゴシック"/>
            <family val="3"/>
            <charset val="128"/>
          </rPr>
          <t>項目は追加してください。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AF829A8-5D06-4CB1-A766-CC316B022A21}">
      <text>
        <r>
          <rPr>
            <sz val="9"/>
            <color indexed="81"/>
            <rFont val="ＭＳ Ｐゴシック"/>
            <family val="3"/>
            <charset val="128"/>
          </rPr>
          <t>項目は追加してください。</t>
        </r>
      </text>
    </comment>
  </commentList>
</comments>
</file>

<file path=xl/sharedStrings.xml><?xml version="1.0" encoding="utf-8"?>
<sst xmlns="http://schemas.openxmlformats.org/spreadsheetml/2006/main" count="536" uniqueCount="235">
  <si>
    <r>
      <rPr>
        <sz val="12"/>
        <rFont val="ＭＳ Ｐゴシック"/>
        <family val="3"/>
        <charset val="128"/>
      </rPr>
      <t>（</t>
    </r>
    <r>
      <rPr>
        <sz val="12"/>
        <rFont val="Arial"/>
        <family val="2"/>
      </rPr>
      <t>2</t>
    </r>
    <r>
      <rPr>
        <sz val="12"/>
        <rFont val="ＭＳ Ｐゴシック"/>
        <family val="3"/>
        <charset val="128"/>
      </rPr>
      <t>）寄付金その他</t>
    </r>
    <phoneticPr fontId="2"/>
  </si>
  <si>
    <r>
      <rPr>
        <sz val="12"/>
        <rFont val="ＭＳ Ｐゴシック"/>
        <family val="3"/>
        <charset val="128"/>
      </rPr>
      <t>円</t>
    </r>
    <rPh sb="0" eb="1">
      <t>エン</t>
    </rPh>
    <phoneticPr fontId="2"/>
  </si>
  <si>
    <r>
      <rPr>
        <sz val="12"/>
        <rFont val="ＭＳ Ｐゴシック"/>
        <family val="3"/>
        <charset val="128"/>
      </rPr>
      <t>（</t>
    </r>
    <r>
      <rPr>
        <sz val="12"/>
        <rFont val="Arial"/>
        <family val="2"/>
      </rPr>
      <t>7</t>
    </r>
    <r>
      <rPr>
        <sz val="12"/>
        <rFont val="ＭＳ Ｐゴシック"/>
        <family val="3"/>
        <charset val="128"/>
      </rPr>
      <t>）補助基本額</t>
    </r>
    <phoneticPr fontId="2"/>
  </si>
  <si>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 xml:space="preserve"> </t>
    </r>
    <r>
      <rPr>
        <sz val="12"/>
        <rFont val="ＭＳ Ｐゴシック"/>
        <family val="3"/>
        <charset val="128"/>
      </rPr>
      <t>支出予定額</t>
    </r>
    <phoneticPr fontId="2"/>
  </si>
  <si>
    <r>
      <rPr>
        <sz val="12"/>
        <rFont val="ＭＳ Ｐゴシック"/>
        <family val="3"/>
        <charset val="128"/>
      </rPr>
      <t>所要経費</t>
    </r>
    <phoneticPr fontId="2"/>
  </si>
  <si>
    <t>〇</t>
    <phoneticPr fontId="2"/>
  </si>
  <si>
    <t>〇〇〇〇</t>
    <phoneticPr fontId="2"/>
  </si>
  <si>
    <t>〇〇〇〇〇</t>
    <phoneticPr fontId="2"/>
  </si>
  <si>
    <t>合計</t>
    <rPh sb="0" eb="2">
      <t>ゴウケイ</t>
    </rPh>
    <phoneticPr fontId="2"/>
  </si>
  <si>
    <t>－</t>
    <phoneticPr fontId="2"/>
  </si>
  <si>
    <t>人件費積算表</t>
    <rPh sb="0" eb="3">
      <t>ジンケンヒ</t>
    </rPh>
    <phoneticPr fontId="2"/>
  </si>
  <si>
    <t>氏名</t>
    <rPh sb="0" eb="2">
      <t>シメイ</t>
    </rPh>
    <phoneticPr fontId="2"/>
  </si>
  <si>
    <t>役割</t>
    <rPh sb="0" eb="2">
      <t>ヤクワリ</t>
    </rPh>
    <phoneticPr fontId="2"/>
  </si>
  <si>
    <t>4月</t>
  </si>
  <si>
    <t>5月</t>
  </si>
  <si>
    <t>6月</t>
    <phoneticPr fontId="2"/>
  </si>
  <si>
    <t>7月</t>
  </si>
  <si>
    <t>8月</t>
  </si>
  <si>
    <t>9月</t>
  </si>
  <si>
    <t>10月</t>
  </si>
  <si>
    <t>11月</t>
  </si>
  <si>
    <t>12月</t>
  </si>
  <si>
    <t>1月</t>
    <rPh sb="1" eb="2">
      <t>ガツ</t>
    </rPh>
    <phoneticPr fontId="2"/>
  </si>
  <si>
    <t>2月</t>
  </si>
  <si>
    <t>3月</t>
  </si>
  <si>
    <t>時間合計</t>
    <rPh sb="0" eb="2">
      <t>ジカン</t>
    </rPh>
    <rPh sb="2" eb="4">
      <t>ゴウケイ</t>
    </rPh>
    <phoneticPr fontId="2"/>
  </si>
  <si>
    <t>労務費単価
（円/時間）</t>
    <rPh sb="0" eb="3">
      <t>ロウムヒ</t>
    </rPh>
    <rPh sb="3" eb="5">
      <t>タンカ</t>
    </rPh>
    <rPh sb="7" eb="8">
      <t>エン</t>
    </rPh>
    <rPh sb="9" eb="11">
      <t>ジカン</t>
    </rPh>
    <phoneticPr fontId="2"/>
  </si>
  <si>
    <t>金額（円）</t>
    <rPh sb="0" eb="2">
      <t>キンガク</t>
    </rPh>
    <phoneticPr fontId="2"/>
  </si>
  <si>
    <t>合　計</t>
    <phoneticPr fontId="2"/>
  </si>
  <si>
    <t>R4</t>
    <phoneticPr fontId="2"/>
  </si>
  <si>
    <t>令和4年度　</t>
    <rPh sb="0" eb="2">
      <t>レイワ</t>
    </rPh>
    <rPh sb="3" eb="5">
      <t>ネンド</t>
    </rPh>
    <phoneticPr fontId="2"/>
  </si>
  <si>
    <t>R5</t>
    <phoneticPr fontId="2"/>
  </si>
  <si>
    <t>Ａ</t>
  </si>
  <si>
    <t>プロジェクト管理</t>
    <rPh sb="6" eb="8">
      <t>カンリ</t>
    </rPh>
    <phoneticPr fontId="2"/>
  </si>
  <si>
    <t>Ｂ</t>
  </si>
  <si>
    <t>現場技術指導</t>
    <rPh sb="0" eb="2">
      <t>ゲンバ</t>
    </rPh>
    <rPh sb="2" eb="4">
      <t>ギジュツ</t>
    </rPh>
    <rPh sb="4" eb="6">
      <t>シドウ</t>
    </rPh>
    <phoneticPr fontId="2"/>
  </si>
  <si>
    <t>Ｃ</t>
  </si>
  <si>
    <t>事業名：</t>
    <phoneticPr fontId="2"/>
  </si>
  <si>
    <t>作成日</t>
    <rPh sb="0" eb="3">
      <t>サクセイビ</t>
    </rPh>
    <phoneticPr fontId="2"/>
  </si>
  <si>
    <t>事業者名：</t>
    <rPh sb="2" eb="3">
      <t>シャ</t>
    </rPh>
    <rPh sb="3" eb="4">
      <t>メイ</t>
    </rPh>
    <phoneticPr fontId="2"/>
  </si>
  <si>
    <r>
      <rPr>
        <sz val="12"/>
        <rFont val="ＭＳ Ｐゴシック"/>
        <family val="3"/>
        <charset val="128"/>
      </rPr>
      <t>労務管理責任者</t>
    </r>
    <rPh sb="0" eb="2">
      <t>ロウム</t>
    </rPh>
    <rPh sb="2" eb="4">
      <t>カンリ</t>
    </rPh>
    <rPh sb="4" eb="6">
      <t>セキニン</t>
    </rPh>
    <rPh sb="6" eb="7">
      <t>シャ</t>
    </rPh>
    <phoneticPr fontId="2"/>
  </si>
  <si>
    <r>
      <rPr>
        <sz val="12"/>
        <rFont val="ＭＳ Ｐゴシック"/>
        <family val="3"/>
        <charset val="128"/>
      </rPr>
      <t>所属</t>
    </r>
    <rPh sb="0" eb="2">
      <t>ショゾク</t>
    </rPh>
    <phoneticPr fontId="2"/>
  </si>
  <si>
    <t>従事者氏名：</t>
    <phoneticPr fontId="2"/>
  </si>
  <si>
    <r>
      <rPr>
        <sz val="12"/>
        <rFont val="ＭＳ Ｐゴシック"/>
        <family val="3"/>
        <charset val="128"/>
      </rPr>
      <t>氏名</t>
    </r>
    <rPh sb="0" eb="1">
      <t>シ</t>
    </rPh>
    <rPh sb="1" eb="2">
      <t>メイ</t>
    </rPh>
    <phoneticPr fontId="2"/>
  </si>
  <si>
    <t>月</t>
  </si>
  <si>
    <t>所定勤務
日数</t>
    <rPh sb="0" eb="2">
      <t>ショテイ</t>
    </rPh>
    <rPh sb="2" eb="4">
      <t>キンム</t>
    </rPh>
    <rPh sb="5" eb="7">
      <t>ニッスウ</t>
    </rPh>
    <phoneticPr fontId="2"/>
  </si>
  <si>
    <t>基本給</t>
    <rPh sb="0" eb="3">
      <t>キホンキュウ</t>
    </rPh>
    <phoneticPr fontId="2"/>
  </si>
  <si>
    <t>諸手当</t>
    <rPh sb="0" eb="3">
      <t>ショテアテ</t>
    </rPh>
    <phoneticPr fontId="2"/>
  </si>
  <si>
    <t>社会保険料事業主負担分</t>
    <rPh sb="0" eb="2">
      <t>シャカイ</t>
    </rPh>
    <rPh sb="2" eb="5">
      <t>ホケンリョウ</t>
    </rPh>
    <rPh sb="5" eb="8">
      <t>ジギョウヌシ</t>
    </rPh>
    <rPh sb="8" eb="10">
      <t>フタン</t>
    </rPh>
    <rPh sb="10" eb="11">
      <t>ブン</t>
    </rPh>
    <phoneticPr fontId="2"/>
  </si>
  <si>
    <t>労働保険事業主負担分</t>
    <rPh sb="0" eb="2">
      <t>ロウドウ</t>
    </rPh>
    <rPh sb="2" eb="4">
      <t>ホケン</t>
    </rPh>
    <rPh sb="4" eb="6">
      <t>ジギョウ</t>
    </rPh>
    <rPh sb="6" eb="7">
      <t>ヌシ</t>
    </rPh>
    <rPh sb="7" eb="9">
      <t>フタン</t>
    </rPh>
    <rPh sb="9" eb="10">
      <t>ブン</t>
    </rPh>
    <phoneticPr fontId="2"/>
  </si>
  <si>
    <t>管理職
手当</t>
    <rPh sb="0" eb="2">
      <t>カンリ</t>
    </rPh>
    <rPh sb="2" eb="3">
      <t>ショク</t>
    </rPh>
    <rPh sb="4" eb="6">
      <t>テア</t>
    </rPh>
    <phoneticPr fontId="2"/>
  </si>
  <si>
    <t>通勤手当</t>
    <rPh sb="0" eb="2">
      <t>ツウキン</t>
    </rPh>
    <rPh sb="2" eb="4">
      <t>テア</t>
    </rPh>
    <phoneticPr fontId="2"/>
  </si>
  <si>
    <t>等級</t>
    <rPh sb="0" eb="2">
      <t>トウキュウ</t>
    </rPh>
    <phoneticPr fontId="2"/>
  </si>
  <si>
    <t>計</t>
    <rPh sb="0" eb="1">
      <t>ケイ</t>
    </rPh>
    <phoneticPr fontId="2"/>
  </si>
  <si>
    <t>人件費総額-通勤手当</t>
    <rPh sb="0" eb="3">
      <t>ジンケンヒ</t>
    </rPh>
    <rPh sb="3" eb="4">
      <t>ソウ</t>
    </rPh>
    <rPh sb="4" eb="5">
      <t>ガク</t>
    </rPh>
    <rPh sb="6" eb="8">
      <t>ツウキン</t>
    </rPh>
    <rPh sb="8" eb="10">
      <t>テアテ</t>
    </rPh>
    <phoneticPr fontId="2"/>
  </si>
  <si>
    <t>円</t>
    <rPh sb="0" eb="1">
      <t>エン</t>
    </rPh>
    <phoneticPr fontId="2"/>
  </si>
  <si>
    <t>所定労働時間（日）</t>
    <rPh sb="7" eb="8">
      <t>ニチ</t>
    </rPh>
    <phoneticPr fontId="2"/>
  </si>
  <si>
    <t>時間</t>
    <rPh sb="0" eb="2">
      <t>ジカン</t>
    </rPh>
    <phoneticPr fontId="2"/>
  </si>
  <si>
    <t>時間内時間単価</t>
    <rPh sb="3" eb="5">
      <t>ジカン</t>
    </rPh>
    <rPh sb="5" eb="7">
      <t>タンカ</t>
    </rPh>
    <phoneticPr fontId="2"/>
  </si>
  <si>
    <t>時間外時間単価</t>
    <rPh sb="0" eb="3">
      <t>ジカンガイ</t>
    </rPh>
    <rPh sb="3" eb="5">
      <t>ジカン</t>
    </rPh>
    <rPh sb="5" eb="7">
      <t>タンカ</t>
    </rPh>
    <phoneticPr fontId="2"/>
  </si>
  <si>
    <t>旅費積算表</t>
    <phoneticPr fontId="2"/>
  </si>
  <si>
    <t>出張時期</t>
    <rPh sb="0" eb="2">
      <t>シュッチョウ</t>
    </rPh>
    <rPh sb="2" eb="4">
      <t>ジキ</t>
    </rPh>
    <phoneticPr fontId="2"/>
  </si>
  <si>
    <t>出張日数</t>
    <rPh sb="0" eb="2">
      <t>シュッチョウ</t>
    </rPh>
    <rPh sb="2" eb="4">
      <t>ニッスウ</t>
    </rPh>
    <phoneticPr fontId="2"/>
  </si>
  <si>
    <t>出張者氏名</t>
    <rPh sb="0" eb="2">
      <t>シュッチョウ</t>
    </rPh>
    <rPh sb="2" eb="3">
      <t>シャ</t>
    </rPh>
    <rPh sb="3" eb="5">
      <t>シメイ</t>
    </rPh>
    <phoneticPr fontId="2"/>
  </si>
  <si>
    <t>職級</t>
    <rPh sb="0" eb="1">
      <t>ショク</t>
    </rPh>
    <rPh sb="1" eb="2">
      <t>キュウ</t>
    </rPh>
    <phoneticPr fontId="2"/>
  </si>
  <si>
    <t>用務</t>
    <rPh sb="0" eb="2">
      <t>ヨウム</t>
    </rPh>
    <phoneticPr fontId="2"/>
  </si>
  <si>
    <t>航空券</t>
    <rPh sb="0" eb="3">
      <t>コウクウケン</t>
    </rPh>
    <phoneticPr fontId="2"/>
  </si>
  <si>
    <t>宿泊</t>
    <rPh sb="0" eb="2">
      <t>シュクハク</t>
    </rPh>
    <phoneticPr fontId="2"/>
  </si>
  <si>
    <t>日当</t>
    <rPh sb="0" eb="2">
      <t>ニットウ</t>
    </rPh>
    <phoneticPr fontId="2"/>
  </si>
  <si>
    <t>その他</t>
    <rPh sb="2" eb="3">
      <t>タ</t>
    </rPh>
    <phoneticPr fontId="2"/>
  </si>
  <si>
    <t>積算根拠資料</t>
    <rPh sb="0" eb="2">
      <t>セキサン</t>
    </rPh>
    <rPh sb="2" eb="4">
      <t>コンキョ</t>
    </rPh>
    <rPh sb="4" eb="6">
      <t>シリョウ</t>
    </rPh>
    <phoneticPr fontId="2"/>
  </si>
  <si>
    <t>内訳</t>
    <phoneticPr fontId="2"/>
  </si>
  <si>
    <t>ビザ</t>
    <phoneticPr fontId="2"/>
  </si>
  <si>
    <t>現地移動費</t>
    <rPh sb="0" eb="2">
      <t>ゲンチ</t>
    </rPh>
    <rPh sb="2" eb="4">
      <t>イドウ</t>
    </rPh>
    <rPh sb="4" eb="5">
      <t>ヒ</t>
    </rPh>
    <phoneticPr fontId="2"/>
  </si>
  <si>
    <t>合計（円）</t>
    <rPh sb="0" eb="2">
      <t>ゴウケイ</t>
    </rPh>
    <phoneticPr fontId="2"/>
  </si>
  <si>
    <t>R4年度　</t>
    <rPh sb="2" eb="4">
      <t>ネンド</t>
    </rPh>
    <phoneticPr fontId="2"/>
  </si>
  <si>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2"/>
  </si>
  <si>
    <t>※積算根拠別添：航空券見積書、ホテル予約Webサイト、旅費規程</t>
    <rPh sb="5" eb="7">
      <t>ベッテン</t>
    </rPh>
    <phoneticPr fontId="2"/>
  </si>
  <si>
    <t>Ａ</t>
    <phoneticPr fontId="2"/>
  </si>
  <si>
    <t>部長</t>
    <rPh sb="0" eb="2">
      <t>ブチョウ</t>
    </rPh>
    <phoneticPr fontId="2"/>
  </si>
  <si>
    <t>現地調査</t>
    <rPh sb="0" eb="2">
      <t>ゲンチ</t>
    </rPh>
    <rPh sb="2" eb="4">
      <t>チョウサ</t>
    </rPh>
    <phoneticPr fontId="2"/>
  </si>
  <si>
    <t>6,000×4泊</t>
    <rPh sb="7" eb="8">
      <t>ハク</t>
    </rPh>
    <phoneticPr fontId="2"/>
  </si>
  <si>
    <t>10,000×5</t>
    <phoneticPr fontId="2"/>
  </si>
  <si>
    <t>根拠資料①
根拠資料②　旅費規程</t>
    <rPh sb="0" eb="4">
      <t>コンキョシリョウ</t>
    </rPh>
    <rPh sb="6" eb="8">
      <t>コンキョ</t>
    </rPh>
    <rPh sb="8" eb="10">
      <t>シリョウ</t>
    </rPh>
    <rPh sb="12" eb="14">
      <t>リョヒ</t>
    </rPh>
    <rPh sb="14" eb="16">
      <t>キテイ</t>
    </rPh>
    <phoneticPr fontId="2"/>
  </si>
  <si>
    <t>Ｂ</t>
    <phoneticPr fontId="2"/>
  </si>
  <si>
    <t>課長</t>
    <rPh sb="0" eb="2">
      <t>カチョウ</t>
    </rPh>
    <phoneticPr fontId="2"/>
  </si>
  <si>
    <t>8,000×5</t>
    <phoneticPr fontId="2"/>
  </si>
  <si>
    <t>根拠資料③
根拠資料④　旅費規程</t>
    <rPh sb="0" eb="4">
      <t>コンキョシリョウ</t>
    </rPh>
    <rPh sb="6" eb="8">
      <t>コンキョ</t>
    </rPh>
    <rPh sb="8" eb="10">
      <t>シリョウ</t>
    </rPh>
    <rPh sb="12" eb="14">
      <t>リョヒ</t>
    </rPh>
    <rPh sb="14" eb="16">
      <t>キテイ</t>
    </rPh>
    <phoneticPr fontId="2"/>
  </si>
  <si>
    <t>Ｃ</t>
    <phoneticPr fontId="2"/>
  </si>
  <si>
    <t>取締役</t>
    <rPh sb="0" eb="3">
      <t>トリシマリヤク</t>
    </rPh>
    <phoneticPr fontId="2"/>
  </si>
  <si>
    <t>現地立ち上げ</t>
    <rPh sb="0" eb="2">
      <t>ゲンチ</t>
    </rPh>
    <rPh sb="2" eb="3">
      <t>タ</t>
    </rPh>
    <rPh sb="4" eb="5">
      <t>ア</t>
    </rPh>
    <phoneticPr fontId="2"/>
  </si>
  <si>
    <t>15,000Ｘ3泊</t>
    <rPh sb="8" eb="9">
      <t>ハク</t>
    </rPh>
    <phoneticPr fontId="2"/>
  </si>
  <si>
    <t>12,000×4</t>
    <phoneticPr fontId="2"/>
  </si>
  <si>
    <t>根拠資料⑤
根拠資料⑥　旅費規程</t>
    <rPh sb="0" eb="4">
      <t>コンキョシリョウ</t>
    </rPh>
    <rPh sb="6" eb="8">
      <t>コンキョ</t>
    </rPh>
    <rPh sb="8" eb="10">
      <t>シリョウ</t>
    </rPh>
    <rPh sb="12" eb="14">
      <t>リョヒ</t>
    </rPh>
    <rPh sb="14" eb="16">
      <t>キテイ</t>
    </rPh>
    <phoneticPr fontId="2"/>
  </si>
  <si>
    <t>機器搬入立会い</t>
    <rPh sb="0" eb="2">
      <t>キキ</t>
    </rPh>
    <rPh sb="2" eb="4">
      <t>ハンニュウ</t>
    </rPh>
    <rPh sb="4" eb="6">
      <t>タチア</t>
    </rPh>
    <phoneticPr fontId="2"/>
  </si>
  <si>
    <t>根拠資料⑦
根拠資料⑧　旅費規程</t>
    <rPh sb="0" eb="4">
      <t>コンキョシリョウ</t>
    </rPh>
    <rPh sb="6" eb="8">
      <t>コンキョ</t>
    </rPh>
    <rPh sb="8" eb="10">
      <t>シリョウ</t>
    </rPh>
    <rPh sb="12" eb="14">
      <t>リョヒ</t>
    </rPh>
    <rPh sb="14" eb="16">
      <t>キテイ</t>
    </rPh>
    <phoneticPr fontId="2"/>
  </si>
  <si>
    <t>令和5年度　</t>
    <rPh sb="0" eb="2">
      <t>レイワ</t>
    </rPh>
    <rPh sb="3" eb="5">
      <t>ネンド</t>
    </rPh>
    <phoneticPr fontId="2"/>
  </si>
  <si>
    <t>R6</t>
    <phoneticPr fontId="2"/>
  </si>
  <si>
    <t>R5年度　</t>
    <rPh sb="2" eb="4">
      <t>ネンド</t>
    </rPh>
    <phoneticPr fontId="2"/>
  </si>
  <si>
    <t>人件費単価算出表</t>
    <rPh sb="0" eb="3">
      <t>ジンケンヒ</t>
    </rPh>
    <rPh sb="3" eb="5">
      <t>タンカ</t>
    </rPh>
    <rPh sb="5" eb="7">
      <t>サンシュツ</t>
    </rPh>
    <rPh sb="7" eb="8">
      <t>オモテ</t>
    </rPh>
    <phoneticPr fontId="2"/>
  </si>
  <si>
    <t>印</t>
    <phoneticPr fontId="2"/>
  </si>
  <si>
    <t>Ⓐ
基本給
+
諸手当</t>
    <rPh sb="2" eb="5">
      <t>キホンキュウ</t>
    </rPh>
    <rPh sb="8" eb="11">
      <t>ショテアテ</t>
    </rPh>
    <phoneticPr fontId="2"/>
  </si>
  <si>
    <t>標準報酬
月額
または
標準賞与額</t>
    <rPh sb="0" eb="2">
      <t>ヒョウジュン</t>
    </rPh>
    <rPh sb="2" eb="4">
      <t>ホウシュウ</t>
    </rPh>
    <rPh sb="5" eb="7">
      <t>ゲツガク</t>
    </rPh>
    <rPh sb="12" eb="14">
      <t>ヒョウジュン</t>
    </rPh>
    <rPh sb="14" eb="16">
      <t>ショウヨ</t>
    </rPh>
    <rPh sb="16" eb="17">
      <t>ガク</t>
    </rPh>
    <phoneticPr fontId="2"/>
  </si>
  <si>
    <t>Ⓑ
社会保険料
事業主負担分
+
労働保険
事業主負担分</t>
    <rPh sb="2" eb="4">
      <t>シャカイ</t>
    </rPh>
    <rPh sb="4" eb="7">
      <t>ホケンリョウ</t>
    </rPh>
    <rPh sb="8" eb="11">
      <t>ジギョウヌシ</t>
    </rPh>
    <rPh sb="11" eb="14">
      <t>フタンブン</t>
    </rPh>
    <rPh sb="17" eb="19">
      <t>ロウドウ</t>
    </rPh>
    <rPh sb="19" eb="21">
      <t>ホケン</t>
    </rPh>
    <rPh sb="22" eb="24">
      <t>ジギョウ</t>
    </rPh>
    <rPh sb="24" eb="25">
      <t>ヌシ</t>
    </rPh>
    <rPh sb="25" eb="28">
      <t>フタンブン</t>
    </rPh>
    <phoneticPr fontId="2"/>
  </si>
  <si>
    <t>人件費総額
（Ⓐ＋Ⓑ）</t>
    <rPh sb="0" eb="3">
      <t>ジンケンヒ</t>
    </rPh>
    <rPh sb="3" eb="4">
      <t>ソウ</t>
    </rPh>
    <rPh sb="4" eb="5">
      <t>ガク</t>
    </rPh>
    <phoneticPr fontId="2"/>
  </si>
  <si>
    <t>地域手当</t>
    <rPh sb="0" eb="2">
      <t>チイキ</t>
    </rPh>
    <rPh sb="2" eb="4">
      <t>テア</t>
    </rPh>
    <phoneticPr fontId="2"/>
  </si>
  <si>
    <t>①健康保険</t>
    <rPh sb="1" eb="3">
      <t>ケンコウ</t>
    </rPh>
    <rPh sb="3" eb="5">
      <t>ホケン</t>
    </rPh>
    <phoneticPr fontId="2"/>
  </si>
  <si>
    <t>②介護保険</t>
    <rPh sb="1" eb="3">
      <t>カイゴ</t>
    </rPh>
    <rPh sb="3" eb="5">
      <t>ホケン</t>
    </rPh>
    <phoneticPr fontId="2"/>
  </si>
  <si>
    <t>③厚生年金</t>
    <rPh sb="1" eb="3">
      <t>コウセイ</t>
    </rPh>
    <rPh sb="3" eb="5">
      <t>ネンキン</t>
    </rPh>
    <phoneticPr fontId="2"/>
  </si>
  <si>
    <t>④子ども・子育て拠出金</t>
    <rPh sb="1" eb="2">
      <t>コ</t>
    </rPh>
    <rPh sb="5" eb="7">
      <t>コソダ</t>
    </rPh>
    <rPh sb="8" eb="11">
      <t>キョシュツキン</t>
    </rPh>
    <phoneticPr fontId="2"/>
  </si>
  <si>
    <t>⑤雇用保険</t>
    <rPh sb="1" eb="3">
      <t>コヨウ</t>
    </rPh>
    <rPh sb="3" eb="5">
      <t>ホケン</t>
    </rPh>
    <phoneticPr fontId="2"/>
  </si>
  <si>
    <t>⑥労災保険</t>
    <rPh sb="1" eb="3">
      <t>ロウサイ</t>
    </rPh>
    <rPh sb="3" eb="5">
      <t>ホケン</t>
    </rPh>
    <phoneticPr fontId="2"/>
  </si>
  <si>
    <t>金額</t>
    <rPh sb="0" eb="2">
      <t>キンガク</t>
    </rPh>
    <phoneticPr fontId="2"/>
  </si>
  <si>
    <t>給与明細</t>
    <rPh sb="0" eb="2">
      <t>キュウヨ</t>
    </rPh>
    <rPh sb="2" eb="4">
      <t>メイサイ</t>
    </rPh>
    <phoneticPr fontId="2"/>
  </si>
  <si>
    <t>賞与（６月）</t>
    <rPh sb="4" eb="5">
      <t>ガツ</t>
    </rPh>
    <phoneticPr fontId="2"/>
  </si>
  <si>
    <t>賞与（１２月）</t>
    <rPh sb="5" eb="6">
      <t>ガツ</t>
    </rPh>
    <phoneticPr fontId="2"/>
  </si>
  <si>
    <t>料率</t>
    <rPh sb="0" eb="2">
      <t>リョウリツ</t>
    </rPh>
    <phoneticPr fontId="2"/>
  </si>
  <si>
    <t>④子ども・子育て拠出金</t>
    <phoneticPr fontId="2"/>
  </si>
  <si>
    <t>⑤雇用保険</t>
    <phoneticPr fontId="2"/>
  </si>
  <si>
    <t>⑥労災保険</t>
    <phoneticPr fontId="2"/>
  </si>
  <si>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2"/>
  </si>
  <si>
    <t>H31.3月分まで
4月納付分</t>
    <rPh sb="5" eb="6">
      <t>ガツ</t>
    </rPh>
    <rPh sb="6" eb="7">
      <t>ブン</t>
    </rPh>
    <rPh sb="11" eb="12">
      <t>ガツ</t>
    </rPh>
    <rPh sb="12" eb="14">
      <t>ノウフ</t>
    </rPh>
    <rPh sb="14" eb="15">
      <t>ブン</t>
    </rPh>
    <phoneticPr fontId="2"/>
  </si>
  <si>
    <t>H31.4月分から
5月納付分から</t>
    <rPh sb="5" eb="6">
      <t>ガツ</t>
    </rPh>
    <rPh sb="6" eb="7">
      <t>ブン</t>
    </rPh>
    <rPh sb="11" eb="12">
      <t>ガツ</t>
    </rPh>
    <rPh sb="12" eb="14">
      <t>ノウフ</t>
    </rPh>
    <rPh sb="14" eb="15">
      <t>ブン</t>
    </rPh>
    <phoneticPr fontId="2"/>
  </si>
  <si>
    <r>
      <t>年間総額</t>
    </r>
    <r>
      <rPr>
        <sz val="6"/>
        <rFont val="ＭＳ Ｐゴシック"/>
        <family val="3"/>
        <charset val="128"/>
      </rPr>
      <t>※</t>
    </r>
    <r>
      <rPr>
        <sz val="8"/>
        <rFont val="ＭＳ Ｐゴシック"/>
        <family val="3"/>
        <charset val="128"/>
      </rPr>
      <t>1</t>
    </r>
    <rPh sb="0" eb="2">
      <t>ネンカン</t>
    </rPh>
    <rPh sb="2" eb="4">
      <t>ソウガク</t>
    </rPh>
    <phoneticPr fontId="2"/>
  </si>
  <si>
    <t>事業主負担</t>
    <rPh sb="0" eb="3">
      <t>ジギョウヌシ</t>
    </rPh>
    <rPh sb="3" eb="5">
      <t>フタン</t>
    </rPh>
    <phoneticPr fontId="2"/>
  </si>
  <si>
    <t>本人負担</t>
    <rPh sb="0" eb="2">
      <t>ホンニン</t>
    </rPh>
    <rPh sb="2" eb="4">
      <t>フタン</t>
    </rPh>
    <phoneticPr fontId="2"/>
  </si>
  <si>
    <t>事業主負担率</t>
    <rPh sb="0" eb="3">
      <t>ジギョウヌシ</t>
    </rPh>
    <rPh sb="3" eb="5">
      <t>フタン</t>
    </rPh>
    <rPh sb="5" eb="6">
      <t>リツ</t>
    </rPh>
    <phoneticPr fontId="2"/>
  </si>
  <si>
    <r>
      <t>年間理論総労働時間</t>
    </r>
    <r>
      <rPr>
        <sz val="6"/>
        <rFont val="ＭＳ Ｐゴシック"/>
        <family val="3"/>
        <charset val="128"/>
      </rPr>
      <t>※</t>
    </r>
    <r>
      <rPr>
        <sz val="8"/>
        <rFont val="ＭＳ Ｐゴシック"/>
        <family val="3"/>
        <charset val="128"/>
      </rPr>
      <t>2</t>
    </r>
    <phoneticPr fontId="2"/>
  </si>
  <si>
    <r>
      <t>（年度間給与等支払額（時間外を除く）</t>
    </r>
    <r>
      <rPr>
        <sz val="6"/>
        <rFont val="ＭＳ Ｐゴシック"/>
        <family val="3"/>
        <charset val="128"/>
      </rPr>
      <t>※</t>
    </r>
    <r>
      <rPr>
        <sz val="10"/>
        <rFont val="ＭＳ Ｐゴシック"/>
        <family val="3"/>
        <charset val="128"/>
      </rPr>
      <t>1　÷　企業カレンダー上の年度間理論就業時間）</t>
    </r>
    <r>
      <rPr>
        <sz val="6"/>
        <rFont val="ＭＳ Ｐゴシック"/>
        <family val="3"/>
        <charset val="128"/>
      </rPr>
      <t>※</t>
    </r>
    <r>
      <rPr>
        <sz val="10"/>
        <rFont val="ＭＳ Ｐゴシック"/>
        <family val="3"/>
        <charset val="128"/>
      </rPr>
      <t>2</t>
    </r>
    <phoneticPr fontId="2"/>
  </si>
  <si>
    <t>二酸化炭素排出抑制対策事業費等補助金
（水素製造・利活用第三国連携事業）に要する経費内訳</t>
    <phoneticPr fontId="2"/>
  </si>
  <si>
    <t>令和4年１月分</t>
    <rPh sb="0" eb="2">
      <t>レイワ</t>
    </rPh>
    <rPh sb="3" eb="4">
      <t>ネン</t>
    </rPh>
    <rPh sb="4" eb="5">
      <t>ヘイネン</t>
    </rPh>
    <rPh sb="5" eb="6">
      <t>ガツ</t>
    </rPh>
    <rPh sb="6" eb="7">
      <t>ブン</t>
    </rPh>
    <phoneticPr fontId="2"/>
  </si>
  <si>
    <t>令和4年２月分</t>
    <rPh sb="0" eb="2">
      <t>レイワ</t>
    </rPh>
    <rPh sb="3" eb="4">
      <t>ネン</t>
    </rPh>
    <rPh sb="4" eb="5">
      <t>ヘイネン</t>
    </rPh>
    <rPh sb="5" eb="6">
      <t>ガツ</t>
    </rPh>
    <rPh sb="6" eb="7">
      <t>ブン</t>
    </rPh>
    <phoneticPr fontId="2"/>
  </si>
  <si>
    <t>令和4年３月分</t>
    <rPh sb="0" eb="2">
      <t>レイワ</t>
    </rPh>
    <rPh sb="3" eb="4">
      <t>ネン</t>
    </rPh>
    <rPh sb="4" eb="5">
      <t>ヘイネン</t>
    </rPh>
    <rPh sb="5" eb="6">
      <t>ガツ</t>
    </rPh>
    <rPh sb="6" eb="7">
      <t>ブン</t>
    </rPh>
    <phoneticPr fontId="2"/>
  </si>
  <si>
    <t>令和3年４月分</t>
    <rPh sb="0" eb="2">
      <t>レイワ</t>
    </rPh>
    <rPh sb="3" eb="4">
      <t>ネン</t>
    </rPh>
    <rPh sb="5" eb="6">
      <t>ガツ</t>
    </rPh>
    <rPh sb="6" eb="7">
      <t>ブン</t>
    </rPh>
    <phoneticPr fontId="2"/>
  </si>
  <si>
    <t>令和3年５月分</t>
    <rPh sb="0" eb="2">
      <t>レイワ</t>
    </rPh>
    <rPh sb="3" eb="4">
      <t>ネン</t>
    </rPh>
    <rPh sb="5" eb="6">
      <t>ガツ</t>
    </rPh>
    <rPh sb="6" eb="7">
      <t>ブン</t>
    </rPh>
    <phoneticPr fontId="2"/>
  </si>
  <si>
    <t>令和3年６月分</t>
    <rPh sb="0" eb="2">
      <t>レイワ</t>
    </rPh>
    <rPh sb="3" eb="4">
      <t>ネン</t>
    </rPh>
    <rPh sb="5" eb="6">
      <t>ガツ</t>
    </rPh>
    <rPh sb="6" eb="7">
      <t>ブン</t>
    </rPh>
    <phoneticPr fontId="2"/>
  </si>
  <si>
    <t>令和3年７月分</t>
    <rPh sb="0" eb="2">
      <t>レイワ</t>
    </rPh>
    <rPh sb="3" eb="4">
      <t>ネン</t>
    </rPh>
    <rPh sb="4" eb="5">
      <t>ヘイネン</t>
    </rPh>
    <rPh sb="5" eb="6">
      <t>ガツ</t>
    </rPh>
    <rPh sb="6" eb="7">
      <t>ブン</t>
    </rPh>
    <phoneticPr fontId="2"/>
  </si>
  <si>
    <t>令和3年８月分</t>
    <rPh sb="0" eb="2">
      <t>レイワ</t>
    </rPh>
    <rPh sb="3" eb="4">
      <t>ネン</t>
    </rPh>
    <rPh sb="4" eb="5">
      <t>ヘイネン</t>
    </rPh>
    <rPh sb="5" eb="6">
      <t>ガツ</t>
    </rPh>
    <rPh sb="6" eb="7">
      <t>ブン</t>
    </rPh>
    <phoneticPr fontId="2"/>
  </si>
  <si>
    <t>令和3年９月分</t>
    <rPh sb="0" eb="2">
      <t>レイワ</t>
    </rPh>
    <rPh sb="3" eb="4">
      <t>ネン</t>
    </rPh>
    <rPh sb="4" eb="5">
      <t>ヘイネン</t>
    </rPh>
    <rPh sb="5" eb="6">
      <t>ガツ</t>
    </rPh>
    <rPh sb="6" eb="7">
      <t>ブン</t>
    </rPh>
    <phoneticPr fontId="2"/>
  </si>
  <si>
    <t>令和3年１０月分</t>
    <rPh sb="0" eb="2">
      <t>レイワ</t>
    </rPh>
    <rPh sb="3" eb="4">
      <t>ネン</t>
    </rPh>
    <rPh sb="4" eb="5">
      <t>ヘイネン</t>
    </rPh>
    <rPh sb="6" eb="7">
      <t>ガツ</t>
    </rPh>
    <rPh sb="7" eb="8">
      <t>ブン</t>
    </rPh>
    <phoneticPr fontId="2"/>
  </si>
  <si>
    <t>令和3年１１月分</t>
    <rPh sb="0" eb="2">
      <t>レイワ</t>
    </rPh>
    <rPh sb="3" eb="4">
      <t>ネン</t>
    </rPh>
    <rPh sb="4" eb="5">
      <t>ヘイネン</t>
    </rPh>
    <rPh sb="6" eb="7">
      <t>ガツ</t>
    </rPh>
    <rPh sb="7" eb="8">
      <t>ブン</t>
    </rPh>
    <phoneticPr fontId="2"/>
  </si>
  <si>
    <t>令和3年１２月分</t>
    <rPh sb="0" eb="2">
      <t>レイワ</t>
    </rPh>
    <rPh sb="3" eb="4">
      <t>ネン</t>
    </rPh>
    <rPh sb="4" eb="5">
      <t>ヘイネン</t>
    </rPh>
    <rPh sb="6" eb="7">
      <t>ガツ</t>
    </rPh>
    <rPh sb="7" eb="8">
      <t>ブン</t>
    </rPh>
    <phoneticPr fontId="2"/>
  </si>
  <si>
    <t>令和4年9月</t>
    <rPh sb="0" eb="2">
      <t>レイワ</t>
    </rPh>
    <rPh sb="3" eb="4">
      <t>ネン</t>
    </rPh>
    <rPh sb="5" eb="6">
      <t>ガツ</t>
    </rPh>
    <phoneticPr fontId="2"/>
  </si>
  <si>
    <t>令和4年10月</t>
    <rPh sb="0" eb="2">
      <t>レイワ</t>
    </rPh>
    <rPh sb="3" eb="4">
      <t>ネン</t>
    </rPh>
    <rPh sb="6" eb="7">
      <t>ガツ</t>
    </rPh>
    <phoneticPr fontId="2"/>
  </si>
  <si>
    <t>令和4年11月</t>
    <rPh sb="0" eb="2">
      <t>レイワ</t>
    </rPh>
    <rPh sb="3" eb="4">
      <t>ネン</t>
    </rPh>
    <rPh sb="6" eb="7">
      <t>ガツ</t>
    </rPh>
    <phoneticPr fontId="2"/>
  </si>
  <si>
    <t>事業名：</t>
    <rPh sb="0" eb="2">
      <t>ジギョウ</t>
    </rPh>
    <rPh sb="2" eb="3">
      <t>メイ</t>
    </rPh>
    <phoneticPr fontId="2"/>
  </si>
  <si>
    <r>
      <rPr>
        <sz val="12"/>
        <rFont val="ＭＳ Ｐゴシック"/>
        <family val="3"/>
        <charset val="128"/>
      </rPr>
      <t>（</t>
    </r>
    <r>
      <rPr>
        <sz val="12"/>
        <rFont val="Arial"/>
        <family val="2"/>
      </rPr>
      <t>1</t>
    </r>
    <r>
      <rPr>
        <sz val="12"/>
        <rFont val="ＭＳ Ｐゴシック"/>
        <family val="3"/>
        <charset val="128"/>
      </rPr>
      <t>）総事業費</t>
    </r>
  </si>
  <si>
    <r>
      <rPr>
        <sz val="12"/>
        <rFont val="ＭＳ Ｐゴシック"/>
        <family val="3"/>
        <charset val="128"/>
      </rPr>
      <t>（</t>
    </r>
    <r>
      <rPr>
        <sz val="12"/>
        <rFont val="Arial"/>
        <family val="2"/>
      </rPr>
      <t>3</t>
    </r>
    <r>
      <rPr>
        <sz val="12"/>
        <rFont val="ＭＳ Ｐゴシック"/>
        <family val="3"/>
        <charset val="128"/>
      </rPr>
      <t>）差引額</t>
    </r>
    <phoneticPr fontId="2"/>
  </si>
  <si>
    <r>
      <rPr>
        <sz val="12"/>
        <rFont val="ＭＳ ゴシック"/>
        <family val="3"/>
        <charset val="128"/>
      </rPr>
      <t>（</t>
    </r>
    <r>
      <rPr>
        <sz val="12"/>
        <rFont val="Arial"/>
        <family val="2"/>
      </rPr>
      <t>4</t>
    </r>
    <r>
      <rPr>
        <sz val="12"/>
        <rFont val="ＭＳ ゴシック"/>
        <family val="3"/>
        <charset val="128"/>
      </rPr>
      <t>）補助対象経費</t>
    </r>
    <phoneticPr fontId="2"/>
  </si>
  <si>
    <r>
      <rPr>
        <sz val="12"/>
        <rFont val="ＭＳ Ｐゴシック"/>
        <family val="3"/>
        <charset val="128"/>
      </rPr>
      <t>　</t>
    </r>
    <r>
      <rPr>
        <sz val="12"/>
        <rFont val="Arial"/>
        <family val="2"/>
      </rPr>
      <t xml:space="preserve">   </t>
    </r>
    <r>
      <rPr>
        <sz val="12"/>
        <rFont val="ＭＳ Ｐゴシック"/>
        <family val="3"/>
        <charset val="128"/>
      </rPr>
      <t>の収入</t>
    </r>
    <phoneticPr fontId="2"/>
  </si>
  <si>
    <r>
      <rPr>
        <sz val="12"/>
        <rFont val="ＭＳ Ｐゴシック"/>
        <family val="3"/>
        <charset val="128"/>
      </rPr>
      <t>（</t>
    </r>
    <r>
      <rPr>
        <sz val="12"/>
        <rFont val="Arial"/>
        <family val="2"/>
      </rPr>
      <t>1</t>
    </r>
    <r>
      <rPr>
        <sz val="12"/>
        <rFont val="ＭＳ Ｐゴシック"/>
        <family val="3"/>
        <charset val="128"/>
      </rPr>
      <t>）－（</t>
    </r>
    <r>
      <rPr>
        <sz val="12"/>
        <rFont val="Arial"/>
        <family val="2"/>
      </rPr>
      <t>2</t>
    </r>
    <r>
      <rPr>
        <sz val="12"/>
        <rFont val="ＭＳ Ｐゴシック"/>
        <family val="3"/>
        <charset val="128"/>
      </rPr>
      <t>）</t>
    </r>
  </si>
  <si>
    <r>
      <rPr>
        <sz val="12"/>
        <rFont val="ＭＳ Ｐゴシック"/>
        <family val="3"/>
        <charset val="128"/>
      </rPr>
      <t>（</t>
    </r>
    <r>
      <rPr>
        <sz val="12"/>
        <rFont val="Arial"/>
        <family val="2"/>
      </rPr>
      <t>5</t>
    </r>
    <r>
      <rPr>
        <sz val="12"/>
        <rFont val="ＭＳ Ｐゴシック"/>
        <family val="3"/>
        <charset val="128"/>
      </rPr>
      <t>）基準額</t>
    </r>
    <rPh sb="3" eb="5">
      <t>キジュン</t>
    </rPh>
    <rPh sb="5" eb="6">
      <t>ガク</t>
    </rPh>
    <phoneticPr fontId="2"/>
  </si>
  <si>
    <r>
      <rPr>
        <sz val="12"/>
        <rFont val="ＭＳ Ｐゴシック"/>
        <family val="3"/>
        <charset val="128"/>
      </rPr>
      <t>（</t>
    </r>
    <r>
      <rPr>
        <sz val="12"/>
        <rFont val="Arial"/>
        <family val="2"/>
      </rPr>
      <t>6</t>
    </r>
    <r>
      <rPr>
        <sz val="12"/>
        <rFont val="ＭＳ Ｐゴシック"/>
        <family val="3"/>
        <charset val="128"/>
      </rPr>
      <t>）選定額</t>
    </r>
  </si>
  <si>
    <r>
      <rPr>
        <sz val="12"/>
        <rFont val="ＭＳ Ｐゴシック"/>
        <family val="3"/>
        <charset val="128"/>
      </rPr>
      <t>（</t>
    </r>
    <r>
      <rPr>
        <sz val="12"/>
        <rFont val="Arial"/>
        <family val="2"/>
      </rPr>
      <t>8</t>
    </r>
    <r>
      <rPr>
        <sz val="12"/>
        <rFont val="ＭＳ Ｐゴシック"/>
        <family val="3"/>
        <charset val="128"/>
      </rPr>
      <t>）補助金所要額</t>
    </r>
  </si>
  <si>
    <r>
      <rPr>
        <sz val="12"/>
        <rFont val="ＭＳ Ｐゴシック"/>
        <family val="3"/>
        <charset val="128"/>
      </rPr>
      <t>（</t>
    </r>
    <r>
      <rPr>
        <sz val="12"/>
        <rFont val="Arial"/>
        <family val="2"/>
      </rPr>
      <t>4</t>
    </r>
    <r>
      <rPr>
        <sz val="12"/>
        <rFont val="ＭＳ Ｐゴシック"/>
        <family val="3"/>
        <charset val="128"/>
      </rPr>
      <t>）と（</t>
    </r>
    <r>
      <rPr>
        <sz val="12"/>
        <rFont val="Arial"/>
        <family val="2"/>
      </rPr>
      <t>5</t>
    </r>
    <r>
      <rPr>
        <sz val="12"/>
        <rFont val="ＭＳ Ｐゴシック"/>
        <family val="3"/>
        <charset val="128"/>
      </rPr>
      <t>）を比較して
少ない方の額</t>
    </r>
    <phoneticPr fontId="2"/>
  </si>
  <si>
    <r>
      <rPr>
        <sz val="12"/>
        <rFont val="ＭＳ Ｐゴシック"/>
        <family val="3"/>
        <charset val="128"/>
      </rPr>
      <t>（</t>
    </r>
    <r>
      <rPr>
        <sz val="12"/>
        <rFont val="Arial"/>
        <family val="2"/>
      </rPr>
      <t>3</t>
    </r>
    <r>
      <rPr>
        <sz val="12"/>
        <rFont val="ＭＳ Ｐゴシック"/>
        <family val="3"/>
        <charset val="128"/>
      </rPr>
      <t>）と（</t>
    </r>
    <r>
      <rPr>
        <sz val="12"/>
        <rFont val="Arial"/>
        <family val="2"/>
      </rPr>
      <t>6</t>
    </r>
    <r>
      <rPr>
        <sz val="12"/>
        <rFont val="ＭＳ Ｐゴシック"/>
        <family val="3"/>
        <charset val="128"/>
      </rPr>
      <t>）を比較して
 少ない方の額</t>
    </r>
    <phoneticPr fontId="2"/>
  </si>
  <si>
    <r>
      <rPr>
        <sz val="12"/>
        <rFont val="ＭＳ Ｐゴシック"/>
        <family val="3"/>
        <charset val="128"/>
      </rPr>
      <t>（</t>
    </r>
    <r>
      <rPr>
        <sz val="12"/>
        <rFont val="Arial"/>
        <family val="2"/>
      </rPr>
      <t>7</t>
    </r>
    <r>
      <rPr>
        <sz val="12"/>
        <rFont val="ＭＳ Ｐゴシック"/>
        <family val="3"/>
        <charset val="128"/>
      </rPr>
      <t>）</t>
    </r>
    <r>
      <rPr>
        <sz val="12"/>
        <rFont val="Arial"/>
        <family val="2"/>
      </rPr>
      <t>×</t>
    </r>
    <phoneticPr fontId="2"/>
  </si>
  <si>
    <r>
      <t>(</t>
    </r>
    <r>
      <rPr>
        <sz val="12"/>
        <color rgb="FFFF0000"/>
        <rFont val="ＭＳ Ｐゴシック"/>
        <family val="3"/>
        <charset val="128"/>
      </rPr>
      <t>千円未満切捨て</t>
    </r>
    <r>
      <rPr>
        <sz val="12"/>
        <color rgb="FFFF0000"/>
        <rFont val="Arial"/>
        <family val="2"/>
      </rPr>
      <t>)</t>
    </r>
    <phoneticPr fontId="2"/>
  </si>
  <si>
    <t>補助対象経費支出予定額内訳</t>
    <rPh sb="8" eb="10">
      <t>ヨテイ</t>
    </rPh>
    <phoneticPr fontId="2"/>
  </si>
  <si>
    <t>経費区分・費目</t>
    <phoneticPr fontId="2"/>
  </si>
  <si>
    <t>金　　額　　（円）</t>
    <rPh sb="7" eb="8">
      <t>エン</t>
    </rPh>
    <phoneticPr fontId="2"/>
  </si>
  <si>
    <t>積算内訳</t>
    <rPh sb="0" eb="2">
      <t>セキサン</t>
    </rPh>
    <rPh sb="2" eb="4">
      <t>ウチワケ</t>
    </rPh>
    <phoneticPr fontId="2"/>
  </si>
  <si>
    <t>参照資料</t>
    <rPh sb="0" eb="2">
      <t>サンショウ</t>
    </rPh>
    <rPh sb="2" eb="4">
      <t>シリョウ</t>
    </rPh>
    <phoneticPr fontId="2"/>
  </si>
  <si>
    <t>1年目</t>
    <rPh sb="1" eb="3">
      <t>ネンメ</t>
    </rPh>
    <phoneticPr fontId="2"/>
  </si>
  <si>
    <t>２年目</t>
    <rPh sb="1" eb="3">
      <t>ネンメ</t>
    </rPh>
    <phoneticPr fontId="2"/>
  </si>
  <si>
    <t>a.工事費</t>
    <phoneticPr fontId="2"/>
  </si>
  <si>
    <t>本工事費</t>
    <rPh sb="0" eb="1">
      <t>ホン</t>
    </rPh>
    <rPh sb="1" eb="4">
      <t>コウジヒ</t>
    </rPh>
    <phoneticPr fontId="2"/>
  </si>
  <si>
    <t>測量及び試験費</t>
    <rPh sb="0" eb="2">
      <t>ソクリョウ</t>
    </rPh>
    <rPh sb="2" eb="3">
      <t>オヨ</t>
    </rPh>
    <rPh sb="4" eb="6">
      <t>シケン</t>
    </rPh>
    <rPh sb="6" eb="7">
      <t>ヒ</t>
    </rPh>
    <phoneticPr fontId="2"/>
  </si>
  <si>
    <t>b.設備費</t>
    <rPh sb="2" eb="5">
      <t>セツビヒ</t>
    </rPh>
    <phoneticPr fontId="2"/>
  </si>
  <si>
    <t>設備費</t>
    <rPh sb="0" eb="3">
      <t>セツビヒ</t>
    </rPh>
    <phoneticPr fontId="2"/>
  </si>
  <si>
    <t>c.業務費</t>
    <rPh sb="2" eb="4">
      <t>ギョウム</t>
    </rPh>
    <rPh sb="4" eb="5">
      <t>ヒ</t>
    </rPh>
    <phoneticPr fontId="2"/>
  </si>
  <si>
    <t>人件費</t>
    <rPh sb="0" eb="3">
      <t>ジンケンヒ</t>
    </rPh>
    <phoneticPr fontId="2"/>
  </si>
  <si>
    <t>旅費交通費</t>
    <rPh sb="0" eb="2">
      <t>リョヒ</t>
    </rPh>
    <rPh sb="2" eb="5">
      <t>コウツウヒ</t>
    </rPh>
    <phoneticPr fontId="2"/>
  </si>
  <si>
    <t>委託費</t>
    <rPh sb="0" eb="2">
      <t>イタク</t>
    </rPh>
    <rPh sb="2" eb="3">
      <t>ヒ</t>
    </rPh>
    <phoneticPr fontId="2"/>
  </si>
  <si>
    <t>d.事務費</t>
    <rPh sb="2" eb="5">
      <t>ジムヒ</t>
    </rPh>
    <phoneticPr fontId="2"/>
  </si>
  <si>
    <t>事務費</t>
    <rPh sb="0" eb="3">
      <t>ジムヒ</t>
    </rPh>
    <phoneticPr fontId="2"/>
  </si>
  <si>
    <t>適用レート</t>
    <rPh sb="0" eb="2">
      <t>テキヨウ</t>
    </rPh>
    <phoneticPr fontId="2"/>
  </si>
  <si>
    <t>為替レート</t>
    <rPh sb="0" eb="2">
      <t>カワセ</t>
    </rPh>
    <phoneticPr fontId="2"/>
  </si>
  <si>
    <t>小計
（補助対象経費支出額）</t>
    <rPh sb="0" eb="2">
      <t>ショウケイ</t>
    </rPh>
    <rPh sb="4" eb="6">
      <t>ホジョ</t>
    </rPh>
    <rPh sb="6" eb="8">
      <t>タイショウ</t>
    </rPh>
    <rPh sb="8" eb="10">
      <t>ケイヒ</t>
    </rPh>
    <rPh sb="10" eb="12">
      <t>シシュツ</t>
    </rPh>
    <rPh sb="12" eb="13">
      <t>ガク</t>
    </rPh>
    <phoneticPr fontId="2"/>
  </si>
  <si>
    <t>補助金所要額</t>
    <rPh sb="0" eb="3">
      <t>ホジョキン</t>
    </rPh>
    <rPh sb="3" eb="5">
      <t>ショヨウ</t>
    </rPh>
    <rPh sb="5" eb="6">
      <t>ガク</t>
    </rPh>
    <phoneticPr fontId="2"/>
  </si>
  <si>
    <t>備考</t>
    <rPh sb="0" eb="2">
      <t>ビコウ</t>
    </rPh>
    <phoneticPr fontId="2"/>
  </si>
  <si>
    <t>年度別基準額</t>
    <rPh sb="0" eb="2">
      <t>ネンド</t>
    </rPh>
    <rPh sb="2" eb="3">
      <t>ベツ</t>
    </rPh>
    <rPh sb="3" eb="5">
      <t>キジュン</t>
    </rPh>
    <rPh sb="5" eb="6">
      <t>ガク</t>
    </rPh>
    <phoneticPr fontId="2"/>
  </si>
  <si>
    <t>年度別補助基本額</t>
    <rPh sb="0" eb="2">
      <t>ネンド</t>
    </rPh>
    <rPh sb="2" eb="3">
      <t>ベツ</t>
    </rPh>
    <rPh sb="3" eb="5">
      <t>ホジョ</t>
    </rPh>
    <rPh sb="5" eb="7">
      <t>キホン</t>
    </rPh>
    <rPh sb="7" eb="8">
      <t>ガク</t>
    </rPh>
    <phoneticPr fontId="2"/>
  </si>
  <si>
    <t>年度別補助基本額×補助率</t>
    <rPh sb="9" eb="11">
      <t>ホジョ</t>
    </rPh>
    <rPh sb="11" eb="12">
      <t>リツ</t>
    </rPh>
    <phoneticPr fontId="2"/>
  </si>
  <si>
    <t>年度別補助金交付申請額</t>
    <rPh sb="0" eb="2">
      <t>ネンド</t>
    </rPh>
    <rPh sb="2" eb="3">
      <t>ベツ</t>
    </rPh>
    <rPh sb="3" eb="5">
      <t>ホジョ</t>
    </rPh>
    <rPh sb="6" eb="8">
      <t>コウフ</t>
    </rPh>
    <rPh sb="8" eb="10">
      <t>シンセイ</t>
    </rPh>
    <rPh sb="10" eb="11">
      <t>ガク</t>
    </rPh>
    <phoneticPr fontId="2"/>
  </si>
  <si>
    <t xml:space="preserve">   購入した主な財産の内訳（一品、一組又は一式の価格が５０万円以上のもの）</t>
    <phoneticPr fontId="2"/>
  </si>
  <si>
    <t>名　　称</t>
    <phoneticPr fontId="2"/>
  </si>
  <si>
    <t>仕　　様</t>
    <phoneticPr fontId="2"/>
  </si>
  <si>
    <t>数量</t>
  </si>
  <si>
    <t>単　　価</t>
    <phoneticPr fontId="2"/>
  </si>
  <si>
    <t>金　　額</t>
    <phoneticPr fontId="2"/>
  </si>
  <si>
    <t>購入予定時期</t>
    <rPh sb="0" eb="2">
      <t>コウニュウ</t>
    </rPh>
    <rPh sb="2" eb="6">
      <t>ヨテイジキ</t>
    </rPh>
    <phoneticPr fontId="2"/>
  </si>
  <si>
    <t>参照資料</t>
    <rPh sb="0" eb="4">
      <t>サンショウシリョウ</t>
    </rPh>
    <phoneticPr fontId="2"/>
  </si>
  <si>
    <t>注１</t>
    <rPh sb="0" eb="1">
      <t>チュウ</t>
    </rPh>
    <phoneticPr fontId="2"/>
  </si>
  <si>
    <t>本内訳に、見積書又は計算書等を添付する。</t>
    <rPh sb="0" eb="1">
      <t>ホン</t>
    </rPh>
    <rPh sb="1" eb="3">
      <t>ウチワケ</t>
    </rPh>
    <rPh sb="5" eb="8">
      <t>ミツモリショ</t>
    </rPh>
    <rPh sb="8" eb="9">
      <t>マタ</t>
    </rPh>
    <rPh sb="10" eb="13">
      <t>ケイサンショ</t>
    </rPh>
    <rPh sb="13" eb="14">
      <t>トウ</t>
    </rPh>
    <rPh sb="15" eb="17">
      <t>テンプ</t>
    </rPh>
    <phoneticPr fontId="2"/>
  </si>
  <si>
    <t>注２</t>
    <rPh sb="0" eb="1">
      <t>チュウ</t>
    </rPh>
    <phoneticPr fontId="2"/>
  </si>
  <si>
    <t>(8)補助金所要額は、(7)補助基本額に補助率を乗じて千円未満の端数を切り捨てた額とする。</t>
    <rPh sb="3" eb="6">
      <t>ホジョキン</t>
    </rPh>
    <rPh sb="6" eb="9">
      <t>ショヨウガク</t>
    </rPh>
    <rPh sb="14" eb="19">
      <t>ホジョキホンガク</t>
    </rPh>
    <rPh sb="20" eb="23">
      <t>ホジョリツ</t>
    </rPh>
    <rPh sb="24" eb="25">
      <t>ジョウ</t>
    </rPh>
    <rPh sb="27" eb="28">
      <t>セン</t>
    </rPh>
    <rPh sb="28" eb="29">
      <t>エン</t>
    </rPh>
    <rPh sb="29" eb="31">
      <t>ミマン</t>
    </rPh>
    <rPh sb="32" eb="34">
      <t>ハスウ</t>
    </rPh>
    <rPh sb="35" eb="36">
      <t>キ</t>
    </rPh>
    <rPh sb="37" eb="38">
      <t>ス</t>
    </rPh>
    <rPh sb="40" eb="41">
      <t>ガク</t>
    </rPh>
    <phoneticPr fontId="2"/>
  </si>
  <si>
    <t>東南アジア地域における〇〇の△△による□□の開発</t>
    <phoneticPr fontId="2"/>
  </si>
  <si>
    <t>３年目</t>
    <rPh sb="1" eb="3">
      <t>ネンメ</t>
    </rPh>
    <phoneticPr fontId="2"/>
  </si>
  <si>
    <t xml:space="preserve">工事費総合計積算表 </t>
    <phoneticPr fontId="2"/>
  </si>
  <si>
    <t>3-a</t>
    <phoneticPr fontId="2"/>
  </si>
  <si>
    <t xml:space="preserve">　本工事費積算表 </t>
    <phoneticPr fontId="2"/>
  </si>
  <si>
    <t>3-a-1</t>
    <phoneticPr fontId="2"/>
  </si>
  <si>
    <t>　測量及試験費積算表</t>
    <phoneticPr fontId="2"/>
  </si>
  <si>
    <t>3-a-2</t>
    <phoneticPr fontId="2"/>
  </si>
  <si>
    <t xml:space="preserve">設備費総合計積算表 </t>
    <phoneticPr fontId="2"/>
  </si>
  <si>
    <t>3-b</t>
    <phoneticPr fontId="2"/>
  </si>
  <si>
    <t>3-b-1</t>
    <phoneticPr fontId="2"/>
  </si>
  <si>
    <t>3-b-2</t>
    <phoneticPr fontId="2"/>
  </si>
  <si>
    <t>業務費総合計積算表</t>
    <phoneticPr fontId="2"/>
  </si>
  <si>
    <t>3-c</t>
    <phoneticPr fontId="2"/>
  </si>
  <si>
    <t>　人件費積算表</t>
    <phoneticPr fontId="2"/>
  </si>
  <si>
    <t>3-c-1</t>
    <phoneticPr fontId="2"/>
  </si>
  <si>
    <t>　旅費積算表</t>
    <phoneticPr fontId="2"/>
  </si>
  <si>
    <t>3-c-2</t>
    <phoneticPr fontId="2"/>
  </si>
  <si>
    <t>　委託費積算表</t>
    <rPh sb="1" eb="3">
      <t>イタク</t>
    </rPh>
    <phoneticPr fontId="2"/>
  </si>
  <si>
    <t>3-c-3</t>
    <phoneticPr fontId="2"/>
  </si>
  <si>
    <t>事務費総合計積算表</t>
    <phoneticPr fontId="2"/>
  </si>
  <si>
    <t>3-d</t>
    <phoneticPr fontId="2"/>
  </si>
  <si>
    <t>3-d-1</t>
    <phoneticPr fontId="2"/>
  </si>
  <si>
    <t>1IDR=0.0092JPY</t>
    <phoneticPr fontId="2"/>
  </si>
  <si>
    <t>年度別補助基本額×補助率</t>
    <phoneticPr fontId="2"/>
  </si>
  <si>
    <t>太陽光パネル（○○製）</t>
    <phoneticPr fontId="2"/>
  </si>
  <si>
    <t>最大出力○W</t>
    <phoneticPr fontId="2"/>
  </si>
  <si>
    <t>応募様式３</t>
    <phoneticPr fontId="2"/>
  </si>
  <si>
    <t>燃料電池設備</t>
    <rPh sb="0" eb="4">
      <t>ネンリョウデンチ</t>
    </rPh>
    <rPh sb="4" eb="6">
      <t>セツビ</t>
    </rPh>
    <phoneticPr fontId="2"/>
  </si>
  <si>
    <t>1年目（R4年度）</t>
    <rPh sb="1" eb="3">
      <t>ネンメ</t>
    </rPh>
    <rPh sb="6" eb="8">
      <t>ネンド</t>
    </rPh>
    <phoneticPr fontId="2"/>
  </si>
  <si>
    <t>２年目（R5年度）</t>
    <rPh sb="1" eb="3">
      <t>ネンメ</t>
    </rPh>
    <rPh sb="6" eb="8">
      <t>ネンド</t>
    </rPh>
    <phoneticPr fontId="2"/>
  </si>
  <si>
    <t>太陽光パネル</t>
    <rPh sb="0" eb="3">
      <t>タイヨウコウ</t>
    </rPh>
    <phoneticPr fontId="2"/>
  </si>
  <si>
    <t>蓄電池設備</t>
    <rPh sb="0" eb="3">
      <t>チクデンチ</t>
    </rPh>
    <rPh sb="3" eb="5">
      <t>セツビ</t>
    </rPh>
    <phoneticPr fontId="2"/>
  </si>
  <si>
    <t>R5年8月</t>
    <rPh sb="2" eb="3">
      <t>ネン</t>
    </rPh>
    <rPh sb="4" eb="5">
      <t>ガツ</t>
    </rPh>
    <phoneticPr fontId="2"/>
  </si>
  <si>
    <t>○○kWh</t>
    <phoneticPr fontId="2"/>
  </si>
  <si>
    <t>最大出力△△kW</t>
    <rPh sb="0" eb="2">
      <t>サイダイ</t>
    </rPh>
    <rPh sb="2" eb="4">
      <t>シュツリョク</t>
    </rPh>
    <phoneticPr fontId="2"/>
  </si>
  <si>
    <t>R5年10月</t>
    <rPh sb="2" eb="3">
      <t>ネン</t>
    </rPh>
    <rPh sb="5" eb="6">
      <t>ガツ</t>
    </rPh>
    <phoneticPr fontId="2"/>
  </si>
  <si>
    <t>R5年12月</t>
    <rPh sb="2" eb="3">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</si>
</sst>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176" formatCode="#,##0_ "/>
    <numFmt numFmtId="177" formatCode="#,##0_);[Red]\(#,##0\)"/>
    <numFmt numFmtId="178" formatCode="yyyy&quot;年&quot;m&quot;月&quot;;@"/>
    <numFmt numFmtId="179" formatCode="0_);[Red]\(0\)"/>
    <numFmt numFmtId="180" formatCode="yyyy&quot;年&quot;m&quot;月&quot;d&quot;日&quot;;@"/>
    <numFmt numFmtId="181" formatCode="[$-411]ggge&quot;年&quot;m&quot;月&quot;d&quot;日&quot;;@"/>
    <numFmt numFmtId="182" formatCode="_ [$IDR]\ * #,##0_ ;_ [$IDR]\ * \-#,##0_ ;_ [$IDR]\ * &quot;-&quot;_ ;_ @_ "/>
    <numFmt numFmtId="183" formatCode="[$IDR]\ #,##0_);\([$IDR]\ #,##0\)"/>
    <numFmt numFmtId="184" formatCode="[$JPY]\ #,##0;[$JPY]\ \-#,##0"/>
    <numFmt numFmtId="185" formatCode="0.0000"/>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Arial"/>
      <family val="2"/>
    </font>
    <font>
      <sz val="12"/>
      <name val="ＭＳ Ｐゴシック"/>
      <family val="3"/>
      <charset val="128"/>
    </font>
    <font>
      <sz val="10"/>
      <color rgb="FFFF0000"/>
      <name val="Arial"/>
      <family val="2"/>
    </font>
    <font>
      <b/>
      <sz val="9"/>
      <color indexed="81"/>
      <name val="MS P 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20"/>
      <name val="Arial"/>
      <family val="2"/>
    </font>
    <font>
      <u/>
      <sz val="11"/>
      <name val="Arial"/>
      <family val="2"/>
    </font>
    <font>
      <sz val="10"/>
      <name val="ＭＳ Ｐゴシック"/>
      <family val="3"/>
      <charset val="128"/>
    </font>
    <font>
      <sz val="11"/>
      <color theme="1"/>
      <name val="ＭＳ Ｐゴシック"/>
      <family val="2"/>
      <scheme val="minor"/>
    </font>
    <font>
      <sz val="14"/>
      <name val="ＭＳ Ｐゴシック"/>
      <family val="3"/>
      <charset val="128"/>
    </font>
    <font>
      <sz val="9"/>
      <name val="ＭＳ Ｐゴシック"/>
      <family val="3"/>
      <charset val="128"/>
    </font>
    <font>
      <b/>
      <sz val="11"/>
      <color rgb="FFFF0000"/>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9"/>
      <color indexed="81"/>
      <name val="ＭＳ Ｐゴシック"/>
      <family val="3"/>
      <charset val="128"/>
    </font>
    <font>
      <b/>
      <u/>
      <sz val="20"/>
      <name val="ＭＳ Ｐゴシック"/>
      <family val="3"/>
      <charset val="128"/>
    </font>
    <font>
      <b/>
      <u/>
      <sz val="20"/>
      <name val="Arial"/>
      <family val="2"/>
    </font>
    <font>
      <sz val="12"/>
      <name val="Yu Gothic"/>
      <family val="2"/>
      <charset val="128"/>
    </font>
    <font>
      <sz val="8"/>
      <name val="ＭＳ Ｐゴシック"/>
      <family val="3"/>
      <charset val="128"/>
    </font>
    <font>
      <sz val="10"/>
      <color theme="1"/>
      <name val="ＭＳ Ｐゴシック"/>
      <family val="3"/>
      <charset val="128"/>
    </font>
    <font>
      <sz val="9"/>
      <name val="Arial"/>
      <family val="2"/>
    </font>
    <font>
      <sz val="11"/>
      <color theme="1"/>
      <name val="ＭＳ Ｐゴシック"/>
      <family val="2"/>
      <charset val="128"/>
    </font>
    <font>
      <sz val="1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2"/>
      <color rgb="FF0000CC"/>
      <name val="ＭＳ Ｐゴシック"/>
      <family val="3"/>
      <charset val="128"/>
      <scheme val="minor"/>
    </font>
    <font>
      <sz val="12"/>
      <color rgb="FF3333CC"/>
      <name val="ＭＳ Ｐゴシック"/>
      <family val="3"/>
      <charset val="128"/>
      <scheme val="minor"/>
    </font>
    <font>
      <sz val="12"/>
      <color theme="1"/>
      <name val="ＭＳ Ｐゴシック"/>
      <family val="3"/>
      <charset val="128"/>
      <scheme val="minor"/>
    </font>
    <font>
      <sz val="12"/>
      <name val="Arial"/>
      <family val="3"/>
      <charset val="128"/>
    </font>
    <font>
      <sz val="12"/>
      <name val="ＭＳ ゴシック"/>
      <family val="3"/>
      <charset val="128"/>
    </font>
    <font>
      <sz val="12"/>
      <color rgb="FF0000CC"/>
      <name val="Arial"/>
      <family val="2"/>
    </font>
    <font>
      <sz val="12"/>
      <color rgb="FFFF0000"/>
      <name val="Arial"/>
      <family val="2"/>
    </font>
    <font>
      <sz val="12"/>
      <color rgb="FFFF0000"/>
      <name val="ＭＳ Ｐゴシック"/>
      <family val="3"/>
      <charset val="128"/>
    </font>
    <font>
      <sz val="12"/>
      <color rgb="FF3333CC"/>
      <name val="Arial"/>
      <family val="2"/>
    </font>
    <font>
      <sz val="13"/>
      <color rgb="FF3333CC"/>
      <name val="Arial"/>
      <family val="2"/>
    </font>
    <font>
      <sz val="11"/>
      <color rgb="FF0000CC"/>
      <name val="ＭＳ Ｐゴシック"/>
      <family val="3"/>
      <charset val="128"/>
      <scheme val="minor"/>
    </font>
    <font>
      <sz val="11"/>
      <color rgb="FF0000CC"/>
      <name val="Arial"/>
      <family val="2"/>
    </font>
    <font>
      <sz val="9"/>
      <color rgb="FF0000CC"/>
      <name val="ＭＳ Ｐゴシック"/>
      <family val="3"/>
      <charset val="128"/>
      <scheme val="minor"/>
    </font>
    <font>
      <sz val="12"/>
      <color rgb="FF0000FF"/>
      <name val="Arial"/>
      <family val="2"/>
    </font>
    <font>
      <sz val="12"/>
      <color rgb="FFFF0000"/>
      <name val="ＭＳ Ｐゴシック"/>
      <family val="3"/>
      <charset val="128"/>
      <scheme val="minor"/>
    </font>
    <font>
      <sz val="11"/>
      <color rgb="FF3333CC"/>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medium">
        <color indexed="64"/>
      </left>
      <right/>
      <top style="double">
        <color indexed="64"/>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2">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 fillId="0" borderId="0">
      <alignment vertical="center"/>
    </xf>
    <xf numFmtId="38" fontId="13"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488">
    <xf numFmtId="0" fontId="0" fillId="0" borderId="0" xfId="0">
      <alignment vertical="center"/>
    </xf>
    <xf numFmtId="176" fontId="3" fillId="0" borderId="7" xfId="0" applyNumberFormat="1" applyFont="1" applyBorder="1" applyAlignment="1">
      <alignment horizontal="center" vertical="center"/>
    </xf>
    <xf numFmtId="0" fontId="8" fillId="0" borderId="0" xfId="0" applyFont="1">
      <alignment vertical="center"/>
    </xf>
    <xf numFmtId="38" fontId="0" fillId="0" borderId="0" xfId="1" applyFont="1">
      <alignment vertical="center"/>
    </xf>
    <xf numFmtId="0" fontId="9" fillId="0" borderId="0" xfId="0" applyFont="1">
      <alignment vertical="center"/>
    </xf>
    <xf numFmtId="0" fontId="0" fillId="2" borderId="38" xfId="0" applyFill="1" applyBorder="1" applyAlignment="1">
      <alignment horizontal="center" vertical="center"/>
    </xf>
    <xf numFmtId="0" fontId="0" fillId="2" borderId="32"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3" xfId="0" applyFill="1" applyBorder="1" applyAlignment="1">
      <alignment horizontal="center" vertical="center" wrapText="1"/>
    </xf>
    <xf numFmtId="38" fontId="0" fillId="2" borderId="35" xfId="1" applyFont="1" applyFill="1" applyBorder="1" applyAlignment="1">
      <alignment horizontal="center" vertical="center"/>
    </xf>
    <xf numFmtId="0" fontId="0" fillId="0" borderId="39" xfId="0" applyBorder="1" applyAlignment="1">
      <alignment horizontal="center" vertical="center"/>
    </xf>
    <xf numFmtId="0" fontId="0" fillId="0" borderId="28" xfId="0" applyBorder="1">
      <alignment vertical="center"/>
    </xf>
    <xf numFmtId="2" fontId="0" fillId="2" borderId="34" xfId="0" applyNumberFormat="1" applyFill="1" applyBorder="1">
      <alignment vertical="center"/>
    </xf>
    <xf numFmtId="2" fontId="0" fillId="2" borderId="40" xfId="0" applyNumberFormat="1" applyFill="1" applyBorder="1">
      <alignment vertical="center"/>
    </xf>
    <xf numFmtId="2" fontId="0" fillId="0" borderId="34" xfId="0" applyNumberFormat="1" applyBorder="1">
      <alignment vertical="center"/>
    </xf>
    <xf numFmtId="2" fontId="0" fillId="0" borderId="40" xfId="0" applyNumberFormat="1" applyBorder="1">
      <alignment vertical="center"/>
    </xf>
    <xf numFmtId="2" fontId="0" fillId="0" borderId="31" xfId="0" applyNumberFormat="1" applyBorder="1">
      <alignment vertical="center"/>
    </xf>
    <xf numFmtId="38" fontId="0" fillId="0" borderId="31" xfId="1" applyFont="1" applyBorder="1" applyAlignment="1">
      <alignment vertical="center"/>
    </xf>
    <xf numFmtId="38" fontId="0" fillId="0" borderId="37" xfId="1" applyFont="1" applyBorder="1" applyAlignment="1">
      <alignment vertical="center"/>
    </xf>
    <xf numFmtId="0" fontId="0" fillId="0" borderId="41" xfId="0" applyBorder="1" applyAlignment="1">
      <alignment horizontal="center" vertical="center"/>
    </xf>
    <xf numFmtId="0" fontId="0" fillId="0" borderId="24" xfId="0" applyBorder="1">
      <alignment vertical="center"/>
    </xf>
    <xf numFmtId="2" fontId="0" fillId="0" borderId="22" xfId="0" applyNumberFormat="1" applyBorder="1">
      <alignment vertical="center"/>
    </xf>
    <xf numFmtId="38" fontId="0" fillId="0" borderId="22" xfId="1" applyFont="1" applyBorder="1" applyAlignment="1">
      <alignment vertical="center"/>
    </xf>
    <xf numFmtId="38" fontId="0" fillId="0" borderId="42" xfId="1" applyFont="1" applyBorder="1" applyAlignment="1">
      <alignment vertical="center"/>
    </xf>
    <xf numFmtId="0" fontId="0" fillId="0" borderId="43" xfId="0" applyBorder="1">
      <alignment vertical="center"/>
    </xf>
    <xf numFmtId="2" fontId="0" fillId="2" borderId="43" xfId="0" applyNumberFormat="1" applyFill="1" applyBorder="1">
      <alignment vertical="center"/>
    </xf>
    <xf numFmtId="2" fontId="0" fillId="0" borderId="43" xfId="0" applyNumberFormat="1" applyBorder="1">
      <alignment vertical="center"/>
    </xf>
    <xf numFmtId="38" fontId="0" fillId="0" borderId="44" xfId="1" applyFont="1" applyBorder="1" applyAlignment="1">
      <alignment vertical="center"/>
    </xf>
    <xf numFmtId="2" fontId="0" fillId="2" borderId="19" xfId="0" applyNumberFormat="1" applyFill="1" applyBorder="1">
      <alignment vertical="center"/>
    </xf>
    <xf numFmtId="2" fontId="0" fillId="0" borderId="19" xfId="0" applyNumberFormat="1" applyBorder="1">
      <alignment vertical="center"/>
    </xf>
    <xf numFmtId="2" fontId="0" fillId="0" borderId="20" xfId="0" applyNumberFormat="1" applyBorder="1">
      <alignment vertical="center"/>
    </xf>
    <xf numFmtId="0" fontId="0" fillId="0" borderId="20" xfId="0" applyBorder="1" applyAlignment="1">
      <alignment horizontal="center" vertical="center"/>
    </xf>
    <xf numFmtId="38" fontId="0" fillId="0" borderId="45" xfId="1" applyFont="1" applyBorder="1" applyAlignment="1">
      <alignment vertical="center"/>
    </xf>
    <xf numFmtId="178" fontId="8" fillId="0" borderId="0" xfId="0" applyNumberFormat="1" applyFont="1">
      <alignment vertical="center"/>
    </xf>
    <xf numFmtId="179" fontId="8" fillId="0" borderId="0" xfId="0" applyNumberFormat="1" applyFont="1">
      <alignment vertical="center"/>
    </xf>
    <xf numFmtId="178" fontId="9" fillId="0" borderId="0" xfId="0" applyNumberFormat="1" applyFont="1">
      <alignment vertical="center"/>
    </xf>
    <xf numFmtId="179" fontId="9" fillId="0" borderId="0" xfId="0" applyNumberFormat="1" applyFont="1">
      <alignment vertical="center"/>
    </xf>
    <xf numFmtId="0" fontId="0" fillId="0" borderId="0" xfId="0" applyAlignment="1">
      <alignment horizontal="right" vertical="center"/>
    </xf>
    <xf numFmtId="0" fontId="17" fillId="2" borderId="34" xfId="7" applyFont="1" applyFill="1" applyBorder="1" applyAlignment="1">
      <alignment horizontal="center" vertical="center" wrapText="1"/>
    </xf>
    <xf numFmtId="177" fontId="17" fillId="2" borderId="22" xfId="7" applyNumberFormat="1" applyFont="1" applyFill="1" applyBorder="1" applyAlignment="1">
      <alignment horizontal="center" vertical="center"/>
    </xf>
    <xf numFmtId="49" fontId="17" fillId="0" borderId="0" xfId="7" applyNumberFormat="1" applyFont="1" applyAlignment="1">
      <alignment horizontal="center" vertical="center"/>
    </xf>
    <xf numFmtId="0" fontId="17" fillId="0" borderId="0" xfId="7" applyFont="1">
      <alignment vertical="center"/>
    </xf>
    <xf numFmtId="177" fontId="17" fillId="2" borderId="34" xfId="7" applyNumberFormat="1" applyFont="1" applyFill="1" applyBorder="1" applyAlignment="1">
      <alignment horizontal="center" vertical="center"/>
    </xf>
    <xf numFmtId="0" fontId="18" fillId="0" borderId="34" xfId="7" applyFont="1" applyBorder="1" applyAlignment="1">
      <alignment horizontal="center" vertical="center"/>
    </xf>
    <xf numFmtId="178" fontId="18" fillId="0" borderId="34" xfId="7" applyNumberFormat="1" applyFont="1" applyBorder="1" applyAlignment="1">
      <alignment horizontal="right" vertical="center"/>
    </xf>
    <xf numFmtId="179" fontId="18" fillId="0" borderId="34" xfId="7" applyNumberFormat="1" applyFont="1" applyBorder="1" applyAlignment="1">
      <alignment horizontal="right" vertical="center"/>
    </xf>
    <xf numFmtId="180" fontId="18" fillId="0" borderId="34" xfId="7" applyNumberFormat="1" applyFont="1" applyBorder="1" applyAlignment="1">
      <alignment horizontal="center" vertical="center"/>
    </xf>
    <xf numFmtId="177" fontId="18" fillId="0" borderId="34" xfId="1" applyNumberFormat="1" applyFont="1" applyBorder="1">
      <alignment vertical="center"/>
    </xf>
    <xf numFmtId="0" fontId="19" fillId="3" borderId="34" xfId="8" applyFont="1" applyFill="1" applyBorder="1" applyAlignment="1">
      <alignment horizontal="center" vertical="center" wrapText="1"/>
    </xf>
    <xf numFmtId="49" fontId="19" fillId="0" borderId="0" xfId="7" applyNumberFormat="1" applyFont="1" applyAlignment="1">
      <alignment horizontal="center" vertical="center"/>
    </xf>
    <xf numFmtId="0" fontId="19" fillId="0" borderId="0" xfId="7" applyFont="1">
      <alignment vertical="center"/>
    </xf>
    <xf numFmtId="0" fontId="18" fillId="3" borderId="34" xfId="8" applyFont="1" applyFill="1" applyBorder="1" applyAlignment="1">
      <alignment horizontal="center" vertical="center"/>
    </xf>
    <xf numFmtId="178" fontId="18" fillId="3" borderId="34" xfId="8" applyNumberFormat="1" applyFont="1" applyFill="1" applyBorder="1" applyAlignment="1">
      <alignment horizontal="right" vertical="center"/>
    </xf>
    <xf numFmtId="179" fontId="18" fillId="3" borderId="46" xfId="8" applyNumberFormat="1" applyFont="1" applyFill="1" applyBorder="1" applyAlignment="1">
      <alignment horizontal="right" vertical="center"/>
    </xf>
    <xf numFmtId="180" fontId="18" fillId="3" borderId="46" xfId="8" applyNumberFormat="1" applyFont="1" applyFill="1" applyBorder="1" applyAlignment="1">
      <alignment horizontal="center" vertical="center"/>
    </xf>
    <xf numFmtId="0" fontId="18" fillId="3" borderId="46" xfId="8" applyFont="1" applyFill="1" applyBorder="1" applyAlignment="1">
      <alignment horizontal="center" vertical="center"/>
    </xf>
    <xf numFmtId="177" fontId="18" fillId="3" borderId="34" xfId="9" applyNumberFormat="1" applyFont="1" applyFill="1" applyBorder="1" applyAlignment="1">
      <alignment vertical="center"/>
    </xf>
    <xf numFmtId="177" fontId="18" fillId="3" borderId="46" xfId="9" applyNumberFormat="1" applyFont="1" applyFill="1" applyBorder="1" applyAlignment="1">
      <alignment vertical="center"/>
    </xf>
    <xf numFmtId="177" fontId="18" fillId="3" borderId="46" xfId="9" applyNumberFormat="1" applyFont="1" applyFill="1" applyBorder="1" applyAlignment="1">
      <alignment horizontal="center" vertical="center"/>
    </xf>
    <xf numFmtId="177" fontId="18" fillId="3" borderId="46" xfId="9" applyNumberFormat="1" applyFont="1" applyFill="1" applyBorder="1">
      <alignment vertical="center"/>
    </xf>
    <xf numFmtId="0" fontId="13" fillId="0" borderId="0" xfId="10"/>
    <xf numFmtId="0" fontId="18" fillId="0" borderId="43" xfId="7" applyFont="1" applyBorder="1" applyAlignment="1">
      <alignment horizontal="center" vertical="center"/>
    </xf>
    <xf numFmtId="178" fontId="18" fillId="0" borderId="43" xfId="7" applyNumberFormat="1" applyFont="1" applyBorder="1" applyAlignment="1">
      <alignment horizontal="right" vertical="center"/>
    </xf>
    <xf numFmtId="179" fontId="18" fillId="0" borderId="43" xfId="7" applyNumberFormat="1" applyFont="1" applyBorder="1" applyAlignment="1">
      <alignment horizontal="right" vertical="center"/>
    </xf>
    <xf numFmtId="180" fontId="18" fillId="0" borderId="43" xfId="7" applyNumberFormat="1" applyFont="1" applyBorder="1" applyAlignment="1">
      <alignment horizontal="center" vertical="center"/>
    </xf>
    <xf numFmtId="177" fontId="18" fillId="0" borderId="43" xfId="1" applyNumberFormat="1" applyFont="1" applyBorder="1">
      <alignment vertical="center"/>
    </xf>
    <xf numFmtId="177" fontId="18" fillId="0" borderId="40" xfId="1" applyNumberFormat="1" applyFont="1" applyBorder="1">
      <alignment vertical="center"/>
    </xf>
    <xf numFmtId="0" fontId="19" fillId="0" borderId="0" xfId="7" applyFont="1" applyAlignment="1">
      <alignment horizontal="right" vertical="center"/>
    </xf>
    <xf numFmtId="0" fontId="20" fillId="3" borderId="0" xfId="8" applyFont="1" applyFill="1">
      <alignment vertical="center"/>
    </xf>
    <xf numFmtId="178" fontId="19" fillId="0" borderId="0" xfId="7" applyNumberFormat="1" applyFont="1" applyAlignment="1">
      <alignment horizontal="right" vertical="center"/>
    </xf>
    <xf numFmtId="179" fontId="19" fillId="0" borderId="0" xfId="7" applyNumberFormat="1" applyFont="1" applyAlignment="1">
      <alignment horizontal="right" vertical="center"/>
    </xf>
    <xf numFmtId="177" fontId="19" fillId="0" borderId="0" xfId="7" applyNumberFormat="1" applyFont="1">
      <alignment vertical="center"/>
    </xf>
    <xf numFmtId="40" fontId="21" fillId="0" borderId="0" xfId="11" applyNumberFormat="1" applyFont="1">
      <alignment vertical="center"/>
    </xf>
    <xf numFmtId="0" fontId="19" fillId="0" borderId="0" xfId="7" applyFont="1" applyAlignment="1">
      <alignment horizontal="center" vertical="center"/>
    </xf>
    <xf numFmtId="0" fontId="19" fillId="3" borderId="43" xfId="8" applyFont="1" applyFill="1" applyBorder="1" applyAlignment="1">
      <alignment horizontal="center" vertical="center" wrapText="1"/>
    </xf>
    <xf numFmtId="178" fontId="19" fillId="0" borderId="0" xfId="7" applyNumberFormat="1" applyFont="1" applyAlignment="1">
      <alignment horizontal="left" vertical="center"/>
    </xf>
    <xf numFmtId="0" fontId="23" fillId="0" borderId="0" xfId="3" applyFont="1" applyAlignment="1" applyProtection="1">
      <alignment vertical="center"/>
      <protection locked="0"/>
    </xf>
    <xf numFmtId="0" fontId="24"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4" fillId="0" borderId="0" xfId="0" applyFont="1">
      <alignment vertical="center"/>
    </xf>
    <xf numFmtId="0" fontId="4" fillId="0" borderId="0" xfId="0" applyFont="1" applyAlignment="1">
      <alignment horizontal="right" vertical="center"/>
    </xf>
    <xf numFmtId="0" fontId="11" fillId="0" borderId="0" xfId="3"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27" xfId="3"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3" xfId="3" applyFont="1" applyBorder="1" applyAlignment="1" applyProtection="1">
      <alignment horizontal="right" vertical="center"/>
      <protection locked="0"/>
    </xf>
    <xf numFmtId="0" fontId="25" fillId="0" borderId="23" xfId="3" applyFont="1" applyBorder="1" applyAlignment="1" applyProtection="1">
      <alignment horizontal="right" vertical="center"/>
      <protection locked="0"/>
    </xf>
    <xf numFmtId="0" fontId="0" fillId="2" borderId="14"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xf>
    <xf numFmtId="0" fontId="0" fillId="2" borderId="40" xfId="0" applyFill="1" applyBorder="1" applyAlignment="1">
      <alignment horizontal="center" vertical="center" shrinkToFit="1"/>
    </xf>
    <xf numFmtId="0" fontId="0" fillId="2" borderId="29" xfId="0" applyFill="1" applyBorder="1" applyAlignment="1">
      <alignment horizontal="center" vertical="center" shrinkToFit="1"/>
    </xf>
    <xf numFmtId="0" fontId="0" fillId="0" borderId="34" xfId="0" applyBorder="1">
      <alignment vertical="center"/>
    </xf>
    <xf numFmtId="38" fontId="0" fillId="0" borderId="34" xfId="1" applyFont="1" applyBorder="1" applyAlignment="1">
      <alignment vertical="center"/>
    </xf>
    <xf numFmtId="38" fontId="0" fillId="4" borderId="48" xfId="1" applyFont="1" applyFill="1" applyBorder="1" applyAlignment="1">
      <alignment vertical="center"/>
    </xf>
    <xf numFmtId="38" fontId="0" fillId="0" borderId="24" xfId="1" applyFont="1" applyBorder="1" applyAlignment="1">
      <alignment vertical="center"/>
    </xf>
    <xf numFmtId="38" fontId="0" fillId="4" borderId="34" xfId="1" applyFont="1" applyFill="1" applyBorder="1">
      <alignment vertical="center"/>
    </xf>
    <xf numFmtId="38" fontId="0" fillId="4" borderId="22" xfId="1" applyFont="1" applyFill="1" applyBorder="1" applyAlignment="1">
      <alignment vertical="center"/>
    </xf>
    <xf numFmtId="38" fontId="0" fillId="4" borderId="24" xfId="0" applyNumberFormat="1" applyFill="1" applyBorder="1">
      <alignment vertical="center"/>
    </xf>
    <xf numFmtId="0" fontId="0" fillId="4" borderId="34" xfId="0" applyFill="1" applyBorder="1">
      <alignment vertical="center"/>
    </xf>
    <xf numFmtId="38" fontId="0" fillId="4" borderId="34" xfId="1" applyFont="1" applyFill="1" applyBorder="1" applyAlignment="1">
      <alignment vertical="center"/>
    </xf>
    <xf numFmtId="38" fontId="0" fillId="4" borderId="49" xfId="1" applyFont="1" applyFill="1" applyBorder="1" applyAlignment="1">
      <alignment vertical="center"/>
    </xf>
    <xf numFmtId="38" fontId="0" fillId="6" borderId="24" xfId="1" applyFont="1" applyFill="1" applyBorder="1" applyAlignment="1">
      <alignment vertical="center"/>
    </xf>
    <xf numFmtId="38" fontId="0" fillId="6" borderId="34" xfId="1" applyFont="1" applyFill="1" applyBorder="1" applyAlignment="1">
      <alignment vertical="center"/>
    </xf>
    <xf numFmtId="0" fontId="0" fillId="0" borderId="24" xfId="0" applyBorder="1" applyAlignment="1">
      <alignment horizontal="center" vertical="center"/>
    </xf>
    <xf numFmtId="0" fontId="26" fillId="6" borderId="34" xfId="0" applyFont="1" applyFill="1" applyBorder="1" applyAlignment="1">
      <alignment vertical="center" wrapText="1" shrinkToFit="1"/>
    </xf>
    <xf numFmtId="0" fontId="16" fillId="0" borderId="0" xfId="0" applyFont="1">
      <alignment vertical="center"/>
    </xf>
    <xf numFmtId="0" fontId="0" fillId="0" borderId="34" xfId="0" applyBorder="1" applyAlignment="1">
      <alignment horizontal="center" vertical="center"/>
    </xf>
    <xf numFmtId="38" fontId="0" fillId="0" borderId="0" xfId="1" applyFont="1" applyBorder="1" applyAlignment="1">
      <alignment vertical="center"/>
    </xf>
    <xf numFmtId="9" fontId="0" fillId="0" borderId="34" xfId="0" applyNumberFormat="1" applyBorder="1" applyAlignment="1">
      <alignment horizontal="center" vertical="center"/>
    </xf>
    <xf numFmtId="10" fontId="0" fillId="0" borderId="34" xfId="2" applyNumberFormat="1" applyFont="1" applyBorder="1" applyAlignment="1">
      <alignment horizontal="center" vertical="center"/>
    </xf>
    <xf numFmtId="38" fontId="14" fillId="0" borderId="22" xfId="1" applyFont="1" applyBorder="1" applyAlignment="1">
      <alignment horizontal="right" vertical="center"/>
    </xf>
    <xf numFmtId="0" fontId="28"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31" fillId="0" borderId="0" xfId="0" applyFont="1">
      <alignment vertical="center"/>
    </xf>
    <xf numFmtId="0" fontId="30" fillId="0" borderId="0" xfId="0" applyFont="1" applyAlignment="1">
      <alignment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2" fillId="0" borderId="10" xfId="0" applyFont="1" applyBorder="1" applyAlignment="1">
      <alignment horizontal="left" vertical="center"/>
    </xf>
    <xf numFmtId="0" fontId="35" fillId="0" borderId="10" xfId="0" applyFont="1" applyBorder="1" applyAlignment="1">
      <alignment horizontal="left" vertical="center"/>
    </xf>
    <xf numFmtId="0" fontId="36" fillId="0" borderId="10" xfId="0" applyFont="1" applyBorder="1">
      <alignment vertical="center"/>
    </xf>
    <xf numFmtId="0" fontId="32" fillId="0" borderId="0" xfId="0" applyFont="1">
      <alignment vertical="center"/>
    </xf>
    <xf numFmtId="0" fontId="37" fillId="0" borderId="0" xfId="0" applyFont="1">
      <alignment vertical="center"/>
    </xf>
    <xf numFmtId="0" fontId="32" fillId="0" borderId="0" xfId="0" applyFont="1" applyAlignment="1">
      <alignment horizontal="right" vertical="center"/>
    </xf>
    <xf numFmtId="181" fontId="35" fillId="0" borderId="0" xfId="0" applyNumberFormat="1" applyFont="1">
      <alignment vertical="center"/>
    </xf>
    <xf numFmtId="176" fontId="3" fillId="0" borderId="8" xfId="0" applyNumberFormat="1" applyFont="1" applyBorder="1" applyAlignment="1">
      <alignment horizontal="center" vertical="center"/>
    </xf>
    <xf numFmtId="0" fontId="38" fillId="0" borderId="4" xfId="0" applyFont="1" applyBorder="1" applyAlignment="1">
      <alignment vertical="top" wrapText="1"/>
    </xf>
    <xf numFmtId="12" fontId="3" fillId="0" borderId="0" xfId="0" applyNumberFormat="1" applyFont="1" applyAlignment="1">
      <alignment vertical="top" wrapText="1"/>
    </xf>
    <xf numFmtId="0" fontId="3" fillId="0" borderId="5" xfId="0" applyFont="1" applyBorder="1" applyAlignment="1">
      <alignment vertical="top" wrapText="1"/>
    </xf>
    <xf numFmtId="0" fontId="30" fillId="0" borderId="4" xfId="0" applyFont="1" applyBorder="1">
      <alignment vertical="center"/>
    </xf>
    <xf numFmtId="38" fontId="40" fillId="0" borderId="15" xfId="1" applyFont="1" applyBorder="1" applyAlignment="1">
      <alignment vertical="center" shrinkToFit="1"/>
    </xf>
    <xf numFmtId="0" fontId="47" fillId="0" borderId="0" xfId="0" applyFont="1">
      <alignment vertical="center"/>
    </xf>
    <xf numFmtId="38" fontId="48" fillId="0" borderId="15" xfId="1" applyFont="1" applyFill="1" applyBorder="1" applyAlignment="1">
      <alignment vertical="center" shrinkToFit="1"/>
    </xf>
    <xf numFmtId="38" fontId="40" fillId="0" borderId="0" xfId="1" applyFont="1" applyBorder="1" applyAlignment="1">
      <alignment vertical="center" shrinkToFit="1"/>
    </xf>
    <xf numFmtId="38" fontId="40" fillId="0" borderId="0" xfId="1" applyFont="1" applyAlignment="1">
      <alignment vertical="center" shrinkToFit="1"/>
    </xf>
    <xf numFmtId="0" fontId="35" fillId="0" borderId="0" xfId="0" applyFont="1" applyAlignment="1">
      <alignment horizontal="left" vertical="center"/>
    </xf>
    <xf numFmtId="0" fontId="35" fillId="0" borderId="5" xfId="0" applyFont="1" applyBorder="1" applyAlignment="1">
      <alignment horizontal="right" vertical="center"/>
    </xf>
    <xf numFmtId="0" fontId="45" fillId="0" borderId="0" xfId="0" applyFont="1">
      <alignment vertical="center"/>
    </xf>
    <xf numFmtId="0" fontId="49" fillId="0" borderId="4" xfId="0" applyFont="1" applyBorder="1">
      <alignment vertical="center"/>
    </xf>
    <xf numFmtId="0" fontId="35" fillId="0" borderId="27" xfId="0" applyFont="1" applyBorder="1" applyAlignment="1">
      <alignment horizontal="left" vertical="center"/>
    </xf>
    <xf numFmtId="0" fontId="35" fillId="0" borderId="58" xfId="0" applyFont="1" applyBorder="1" applyAlignment="1">
      <alignment horizontal="right" vertical="center"/>
    </xf>
    <xf numFmtId="0" fontId="32" fillId="0" borderId="57" xfId="0" applyFont="1" applyBorder="1">
      <alignment vertical="center"/>
    </xf>
    <xf numFmtId="0" fontId="32" fillId="0" borderId="27" xfId="0" applyFont="1" applyBorder="1">
      <alignment vertical="center"/>
    </xf>
    <xf numFmtId="0" fontId="32" fillId="0" borderId="58" xfId="0" applyFont="1" applyBorder="1">
      <alignment vertical="center"/>
    </xf>
    <xf numFmtId="38" fontId="36" fillId="0" borderId="29" xfId="1" applyFont="1" applyBorder="1" applyAlignment="1">
      <alignment vertical="center" shrinkToFit="1"/>
    </xf>
    <xf numFmtId="38" fontId="36" fillId="0" borderId="27" xfId="1" applyFont="1" applyBorder="1" applyAlignment="1">
      <alignment vertical="center" shrinkToFit="1"/>
    </xf>
    <xf numFmtId="0" fontId="35" fillId="0" borderId="59" xfId="0" applyFont="1" applyBorder="1">
      <alignment vertical="center"/>
    </xf>
    <xf numFmtId="0" fontId="35" fillId="0" borderId="23" xfId="0" applyFont="1" applyBorder="1">
      <alignment vertical="center"/>
    </xf>
    <xf numFmtId="185" fontId="35" fillId="0" borderId="27" xfId="0" applyNumberFormat="1" applyFont="1" applyBorder="1" applyAlignment="1">
      <alignment horizontal="left" vertical="center" wrapText="1"/>
    </xf>
    <xf numFmtId="0" fontId="35" fillId="0" borderId="30" xfId="0" applyFont="1" applyBorder="1">
      <alignment vertical="center"/>
    </xf>
    <xf numFmtId="0" fontId="45" fillId="0" borderId="9" xfId="0" applyFont="1" applyBorder="1">
      <alignment vertical="center"/>
    </xf>
    <xf numFmtId="0" fontId="30" fillId="0" borderId="10" xfId="0" applyFont="1" applyBorder="1">
      <alignment vertical="center"/>
    </xf>
    <xf numFmtId="0" fontId="30" fillId="0" borderId="11" xfId="0" applyFont="1" applyBorder="1">
      <alignment vertical="center"/>
    </xf>
    <xf numFmtId="38" fontId="31" fillId="0" borderId="0" xfId="1" applyFont="1">
      <alignment vertical="center"/>
    </xf>
    <xf numFmtId="0" fontId="35" fillId="7" borderId="59" xfId="0" applyFont="1" applyFill="1" applyBorder="1" applyAlignment="1">
      <alignment vertical="center" shrinkToFit="1"/>
    </xf>
    <xf numFmtId="0" fontId="31" fillId="0" borderId="0" xfId="0" applyFont="1" applyAlignment="1">
      <alignment horizontal="center" vertical="center"/>
    </xf>
    <xf numFmtId="0" fontId="32" fillId="0" borderId="0" xfId="0" applyFont="1" applyBorder="1" applyAlignment="1">
      <alignment horizontal="left" vertical="center"/>
    </xf>
    <xf numFmtId="0" fontId="36" fillId="0" borderId="0" xfId="0" applyFont="1" applyBorder="1">
      <alignmen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181" fontId="35" fillId="0" borderId="3" xfId="0" applyNumberFormat="1" applyFont="1" applyBorder="1" applyAlignment="1">
      <alignment horizontal="center" vertical="center"/>
    </xf>
    <xf numFmtId="181" fontId="35" fillId="0" borderId="3"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38" fillId="0" borderId="1" xfId="0" applyFont="1" applyBorder="1">
      <alignment vertical="center"/>
    </xf>
    <xf numFmtId="0" fontId="38" fillId="0" borderId="3" xfId="0" applyFont="1" applyBorder="1">
      <alignment vertical="center"/>
    </xf>
    <xf numFmtId="0" fontId="38" fillId="0" borderId="2" xfId="0" applyFont="1" applyBorder="1">
      <alignment vertical="center"/>
    </xf>
    <xf numFmtId="0" fontId="3" fillId="0" borderId="4" xfId="0" applyFont="1" applyBorder="1">
      <alignment vertical="center"/>
    </xf>
    <xf numFmtId="0" fontId="3" fillId="0" borderId="0" xfId="0" applyFont="1">
      <alignment vertical="center"/>
    </xf>
    <xf numFmtId="0" fontId="3" fillId="0" borderId="5" xfId="0" applyFont="1" applyBorder="1">
      <alignment vertical="center"/>
    </xf>
    <xf numFmtId="177" fontId="40" fillId="0" borderId="6" xfId="0" applyNumberFormat="1" applyFont="1" applyBorder="1">
      <alignment vertical="center"/>
    </xf>
    <xf numFmtId="177" fontId="40" fillId="0" borderId="7" xfId="0" applyNumberFormat="1" applyFont="1" applyBorder="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8" fillId="0" borderId="4" xfId="0" applyFont="1" applyBorder="1" applyAlignment="1">
      <alignment vertical="top"/>
    </xf>
    <xf numFmtId="0" fontId="38" fillId="0" borderId="0" xfId="0" applyFont="1" applyAlignment="1">
      <alignment vertical="top"/>
    </xf>
    <xf numFmtId="0" fontId="38" fillId="0" borderId="5" xfId="0" applyFont="1" applyBorder="1" applyAlignment="1">
      <alignment vertical="top"/>
    </xf>
    <xf numFmtId="0" fontId="3"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8" xfId="0" applyFont="1" applyBorder="1" applyAlignment="1">
      <alignment horizontal="center"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38"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8" fillId="0" borderId="0" xfId="0" applyFont="1" applyAlignment="1">
      <alignment vertical="top" wrapText="1"/>
    </xf>
    <xf numFmtId="0" fontId="38" fillId="0" borderId="5" xfId="0" applyFont="1" applyBorder="1" applyAlignment="1">
      <alignment vertical="top" wrapText="1"/>
    </xf>
    <xf numFmtId="0" fontId="38" fillId="0" borderId="9" xfId="0" applyFont="1" applyBorder="1" applyAlignment="1">
      <alignment vertical="top" wrapText="1"/>
    </xf>
    <xf numFmtId="0" fontId="38" fillId="0" borderId="10" xfId="0" applyFont="1" applyBorder="1" applyAlignment="1">
      <alignment vertical="top" wrapText="1"/>
    </xf>
    <xf numFmtId="0" fontId="38" fillId="0" borderId="11" xfId="0" applyFont="1" applyBorder="1" applyAlignment="1">
      <alignment vertical="top" wrapText="1"/>
    </xf>
    <xf numFmtId="12" fontId="3" fillId="0" borderId="0" xfId="0" applyNumberFormat="1" applyFont="1" applyAlignment="1">
      <alignment vertical="top" wrapText="1"/>
    </xf>
    <xf numFmtId="0" fontId="41" fillId="0" borderId="9" xfId="0" applyFont="1" applyBorder="1" applyAlignment="1">
      <alignment vertical="top"/>
    </xf>
    <xf numFmtId="0" fontId="41" fillId="0" borderId="10" xfId="0" applyFont="1" applyBorder="1" applyAlignment="1">
      <alignment vertical="top"/>
    </xf>
    <xf numFmtId="0" fontId="41" fillId="0" borderId="11" xfId="0" applyFont="1" applyBorder="1" applyAlignment="1">
      <alignment vertical="top"/>
    </xf>
    <xf numFmtId="0" fontId="30" fillId="0" borderId="52" xfId="0" applyFont="1" applyBorder="1" applyAlignment="1">
      <alignment horizontal="center" vertical="center"/>
    </xf>
    <xf numFmtId="0" fontId="30" fillId="0" borderId="10" xfId="0" applyFont="1" applyBorder="1" applyAlignment="1">
      <alignment horizontal="center" vertical="center"/>
    </xf>
    <xf numFmtId="0" fontId="30" fillId="0" borderId="18" xfId="0" applyFont="1" applyBorder="1" applyAlignment="1">
      <alignment horizontal="center" vertical="center"/>
    </xf>
    <xf numFmtId="0" fontId="30" fillId="0" borderId="53" xfId="0" applyFont="1" applyBorder="1" applyAlignment="1">
      <alignment horizontal="distributed" vertical="center" indent="1"/>
    </xf>
    <xf numFmtId="0" fontId="30" fillId="0" borderId="54" xfId="0" applyFont="1" applyBorder="1" applyAlignment="1">
      <alignment horizontal="distributed" vertical="center" indent="1"/>
    </xf>
    <xf numFmtId="0" fontId="32" fillId="0" borderId="4" xfId="0" applyFont="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38" fontId="43" fillId="0" borderId="0" xfId="1" applyFont="1" applyBorder="1" applyAlignment="1">
      <alignment horizontal="right" vertical="center" shrinkToFit="1"/>
    </xf>
    <xf numFmtId="38" fontId="43" fillId="0" borderId="16" xfId="1" applyFont="1" applyBorder="1" applyAlignment="1">
      <alignment horizontal="right" vertical="center" shrinkToFit="1"/>
    </xf>
    <xf numFmtId="38" fontId="43" fillId="0" borderId="15" xfId="1" applyFont="1" applyBorder="1" applyAlignment="1">
      <alignment horizontal="right" vertical="center" shrinkToFit="1"/>
    </xf>
    <xf numFmtId="38" fontId="44" fillId="0" borderId="15" xfId="1" applyFont="1" applyBorder="1" applyAlignment="1">
      <alignment horizontal="center" vertical="center" shrinkToFit="1"/>
    </xf>
    <xf numFmtId="38" fontId="44" fillId="0" borderId="0" xfId="1" applyFont="1" applyBorder="1" applyAlignment="1">
      <alignment horizontal="center" vertical="center" shrinkToFit="1"/>
    </xf>
    <xf numFmtId="38" fontId="44" fillId="0" borderId="5" xfId="1" applyFont="1" applyBorder="1" applyAlignment="1">
      <alignment horizontal="center" vertical="center" shrinkToFit="1"/>
    </xf>
    <xf numFmtId="38" fontId="35" fillId="0" borderId="0" xfId="0" applyNumberFormat="1" applyFont="1" applyAlignment="1">
      <alignment horizontal="left" vertical="center"/>
    </xf>
    <xf numFmtId="0" fontId="35" fillId="0" borderId="5" xfId="0" applyFont="1" applyBorder="1">
      <alignment vertical="center"/>
    </xf>
    <xf numFmtId="0" fontId="30" fillId="0" borderId="0" xfId="0" applyFont="1">
      <alignment vertical="center"/>
    </xf>
    <xf numFmtId="0" fontId="30" fillId="0" borderId="5" xfId="0" applyFont="1" applyBorder="1">
      <alignment vertical="center"/>
    </xf>
    <xf numFmtId="176" fontId="46" fillId="0" borderId="14" xfId="0" applyNumberFormat="1" applyFont="1" applyBorder="1" applyAlignment="1">
      <alignment horizontal="right" vertical="center"/>
    </xf>
    <xf numFmtId="38" fontId="40" fillId="0" borderId="0" xfId="1" applyFont="1" applyBorder="1" applyAlignment="1">
      <alignment vertical="center" shrinkToFit="1"/>
    </xf>
    <xf numFmtId="38" fontId="40" fillId="0" borderId="5" xfId="1" applyFont="1" applyBorder="1" applyAlignment="1">
      <alignment vertical="center" shrinkToFit="1"/>
    </xf>
    <xf numFmtId="0" fontId="45" fillId="0" borderId="4" xfId="0" applyFont="1" applyBorder="1" applyAlignment="1">
      <alignment vertical="center" shrinkToFit="1"/>
    </xf>
    <xf numFmtId="0" fontId="45" fillId="0" borderId="0" xfId="0" applyFont="1" applyAlignment="1">
      <alignment vertical="center" shrinkToFit="1"/>
    </xf>
    <xf numFmtId="0" fontId="45" fillId="0" borderId="5" xfId="0" applyFont="1" applyBorder="1" applyAlignment="1">
      <alignment vertical="center" shrinkToFit="1"/>
    </xf>
    <xf numFmtId="38" fontId="35" fillId="0" borderId="5" xfId="0" applyNumberFormat="1" applyFont="1" applyBorder="1" applyAlignment="1">
      <alignment horizontal="left" vertical="center"/>
    </xf>
    <xf numFmtId="0" fontId="45" fillId="0" borderId="4" xfId="0" applyFont="1" applyBorder="1">
      <alignment vertical="center"/>
    </xf>
    <xf numFmtId="0" fontId="45" fillId="0" borderId="0" xfId="0" applyFont="1" applyBorder="1">
      <alignment vertical="center"/>
    </xf>
    <xf numFmtId="0" fontId="45" fillId="0" borderId="5" xfId="0" applyFont="1" applyBorder="1">
      <alignment vertical="center"/>
    </xf>
    <xf numFmtId="0" fontId="32" fillId="0" borderId="0" xfId="0" applyFont="1" applyAlignment="1">
      <alignment horizontal="left" vertical="center"/>
    </xf>
    <xf numFmtId="183" fontId="45" fillId="0" borderId="4" xfId="0" applyNumberFormat="1" applyFont="1" applyBorder="1">
      <alignment vertical="center"/>
    </xf>
    <xf numFmtId="183" fontId="45" fillId="0" borderId="0" xfId="0" applyNumberFormat="1" applyFont="1">
      <alignment vertical="center"/>
    </xf>
    <xf numFmtId="183" fontId="45" fillId="0" borderId="5" xfId="0" applyNumberFormat="1" applyFont="1" applyBorder="1">
      <alignment vertical="center"/>
    </xf>
    <xf numFmtId="0" fontId="35" fillId="0" borderId="0" xfId="0" applyFont="1" applyAlignment="1">
      <alignment horizontal="left" vertical="center"/>
    </xf>
    <xf numFmtId="0" fontId="35" fillId="0" borderId="5" xfId="0" applyFont="1" applyBorder="1" applyAlignment="1">
      <alignment horizontal="left" vertical="center"/>
    </xf>
    <xf numFmtId="182" fontId="35" fillId="0" borderId="4" xfId="1" applyNumberFormat="1" applyFont="1" applyBorder="1" applyAlignment="1">
      <alignment vertical="center" shrinkToFit="1"/>
    </xf>
    <xf numFmtId="182" fontId="35" fillId="0" borderId="0" xfId="1" applyNumberFormat="1" applyFont="1" applyBorder="1" applyAlignment="1">
      <alignment vertical="center" shrinkToFit="1"/>
    </xf>
    <xf numFmtId="182" fontId="35" fillId="0" borderId="5" xfId="1" applyNumberFormat="1" applyFont="1" applyBorder="1" applyAlignment="1">
      <alignment vertical="center" shrinkToFit="1"/>
    </xf>
    <xf numFmtId="56" fontId="35" fillId="0" borderId="0" xfId="0" applyNumberFormat="1" applyFont="1" applyAlignment="1">
      <alignment horizontal="center" vertical="center"/>
    </xf>
    <xf numFmtId="56" fontId="35" fillId="0" borderId="5" xfId="0" applyNumberFormat="1" applyFont="1" applyBorder="1" applyAlignment="1">
      <alignment horizontal="center" vertical="center"/>
    </xf>
    <xf numFmtId="42" fontId="35" fillId="0" borderId="4" xfId="0" applyNumberFormat="1" applyFont="1" applyBorder="1" applyAlignment="1">
      <alignment vertical="center" shrinkToFit="1"/>
    </xf>
    <xf numFmtId="42" fontId="35" fillId="0" borderId="0" xfId="0" applyNumberFormat="1" applyFont="1" applyAlignment="1">
      <alignment vertical="center" shrinkToFit="1"/>
    </xf>
    <xf numFmtId="42" fontId="35" fillId="0" borderId="5" xfId="0" applyNumberFormat="1" applyFont="1" applyBorder="1" applyAlignment="1">
      <alignment vertical="center" shrinkToFit="1"/>
    </xf>
    <xf numFmtId="49" fontId="35" fillId="0" borderId="0" xfId="0" applyNumberFormat="1" applyFont="1" applyAlignment="1">
      <alignment horizontal="left" vertical="center"/>
    </xf>
    <xf numFmtId="49" fontId="35" fillId="0" borderId="5" xfId="0" applyNumberFormat="1" applyFont="1" applyBorder="1">
      <alignment vertical="center"/>
    </xf>
    <xf numFmtId="184" fontId="45" fillId="0" borderId="4" xfId="0" applyNumberFormat="1" applyFont="1" applyBorder="1">
      <alignment vertical="center"/>
    </xf>
    <xf numFmtId="184" fontId="45" fillId="0" borderId="0" xfId="0" applyNumberFormat="1" applyFont="1">
      <alignment vertical="center"/>
    </xf>
    <xf numFmtId="184" fontId="45" fillId="0" borderId="5" xfId="0" applyNumberFormat="1" applyFont="1" applyBorder="1">
      <alignment vertical="center"/>
    </xf>
    <xf numFmtId="0" fontId="32" fillId="0" borderId="4" xfId="0" applyFont="1" applyBorder="1">
      <alignment vertical="center"/>
    </xf>
    <xf numFmtId="0" fontId="32" fillId="0" borderId="0" xfId="0" applyFont="1">
      <alignment vertical="center"/>
    </xf>
    <xf numFmtId="0" fontId="32" fillId="0" borderId="5" xfId="0" applyFont="1" applyBorder="1">
      <alignment vertical="center"/>
    </xf>
    <xf numFmtId="0" fontId="45" fillId="0" borderId="0" xfId="0" applyFont="1">
      <alignment vertical="center"/>
    </xf>
    <xf numFmtId="0" fontId="45" fillId="0" borderId="57" xfId="0" applyFont="1" applyBorder="1">
      <alignment vertical="center"/>
    </xf>
    <xf numFmtId="0" fontId="45" fillId="0" borderId="27" xfId="0" applyFont="1" applyBorder="1">
      <alignment vertical="center"/>
    </xf>
    <xf numFmtId="0" fontId="45" fillId="0" borderId="58" xfId="0" applyFont="1" applyBorder="1">
      <alignment vertical="center"/>
    </xf>
    <xf numFmtId="38" fontId="36" fillId="0" borderId="27" xfId="1" applyFont="1" applyBorder="1" applyAlignment="1">
      <alignment horizontal="right" vertical="center" shrinkToFit="1"/>
    </xf>
    <xf numFmtId="38" fontId="36" fillId="0" borderId="28" xfId="1" applyFont="1" applyBorder="1" applyAlignment="1">
      <alignment horizontal="right" vertical="center" shrinkToFit="1"/>
    </xf>
    <xf numFmtId="38" fontId="36" fillId="0" borderId="29" xfId="1" applyFont="1" applyBorder="1" applyAlignment="1">
      <alignment horizontal="right" vertical="center" shrinkToFit="1"/>
    </xf>
    <xf numFmtId="0" fontId="32" fillId="0" borderId="60"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4" xfId="0" applyFont="1" applyBorder="1" applyAlignment="1">
      <alignment horizontal="center" vertical="center"/>
    </xf>
    <xf numFmtId="38" fontId="40" fillId="0" borderId="61" xfId="1" applyFont="1" applyBorder="1" applyAlignment="1">
      <alignment horizontal="right" vertical="center" shrinkToFit="1"/>
    </xf>
    <xf numFmtId="38" fontId="40" fillId="0" borderId="16" xfId="1" applyFont="1" applyBorder="1" applyAlignment="1">
      <alignment horizontal="right" vertical="center" shrinkToFit="1"/>
    </xf>
    <xf numFmtId="38" fontId="40" fillId="0" borderId="14" xfId="1" applyFont="1" applyBorder="1" applyAlignment="1">
      <alignment horizontal="right" vertical="center" shrinkToFit="1"/>
    </xf>
    <xf numFmtId="38" fontId="40" fillId="0" borderId="53" xfId="1" applyFont="1" applyBorder="1" applyAlignment="1">
      <alignment horizontal="right" vertical="center" shrinkToFit="1"/>
    </xf>
    <xf numFmtId="38" fontId="40" fillId="0" borderId="54" xfId="1" applyFont="1" applyBorder="1" applyAlignment="1">
      <alignment horizontal="right" vertical="center" shrinkToFit="1"/>
    </xf>
    <xf numFmtId="38" fontId="40" fillId="0" borderId="62" xfId="1" applyFont="1" applyBorder="1" applyAlignment="1">
      <alignment horizontal="right" vertical="center" shrinkToFit="1"/>
    </xf>
    <xf numFmtId="0" fontId="49" fillId="0" borderId="0" xfId="0" applyFont="1">
      <alignment vertical="center"/>
    </xf>
    <xf numFmtId="0" fontId="49" fillId="0" borderId="5" xfId="0" applyFont="1" applyBorder="1">
      <alignment vertical="center"/>
    </xf>
    <xf numFmtId="38" fontId="40" fillId="0" borderId="19" xfId="0" applyNumberFormat="1" applyFont="1" applyBorder="1" applyAlignment="1">
      <alignment horizontal="right" vertical="center" shrinkToFit="1"/>
    </xf>
    <xf numFmtId="38" fontId="40" fillId="0" borderId="52" xfId="0" applyNumberFormat="1" applyFont="1" applyBorder="1" applyAlignment="1">
      <alignment horizontal="right" vertical="center" shrinkToFit="1"/>
    </xf>
    <xf numFmtId="0" fontId="40" fillId="0" borderId="52" xfId="0" applyFont="1" applyBorder="1" applyAlignment="1">
      <alignment horizontal="right" vertical="center" shrinkToFi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0" fillId="0" borderId="31" xfId="0" applyFont="1" applyBorder="1" applyAlignment="1">
      <alignment horizontal="center" vertical="center"/>
    </xf>
    <xf numFmtId="0" fontId="30" fillId="0" borderId="51" xfId="0" applyFont="1" applyBorder="1" applyAlignment="1">
      <alignment horizontal="center" vertical="center"/>
    </xf>
    <xf numFmtId="0" fontId="30" fillId="0" borderId="64" xfId="0" applyFont="1" applyBorder="1" applyAlignment="1">
      <alignment horizontal="center" vertical="center"/>
    </xf>
    <xf numFmtId="0" fontId="30" fillId="0" borderId="31" xfId="0" applyFont="1" applyBorder="1" applyAlignment="1">
      <alignment horizontal="distributed" vertical="center" indent="1"/>
    </xf>
    <xf numFmtId="0" fontId="30" fillId="0" borderId="51" xfId="0" applyFont="1" applyBorder="1" applyAlignment="1">
      <alignment horizontal="distributed" vertical="center" indent="1"/>
    </xf>
    <xf numFmtId="0" fontId="50" fillId="0" borderId="1" xfId="0" applyFont="1" applyBorder="1" applyAlignment="1">
      <alignment horizontal="left" vertical="top" wrapText="1"/>
    </xf>
    <xf numFmtId="0" fontId="50" fillId="0" borderId="3" xfId="0" applyFont="1" applyBorder="1" applyAlignment="1">
      <alignment horizontal="left" vertical="top" wrapText="1"/>
    </xf>
    <xf numFmtId="0" fontId="50" fillId="0" borderId="2" xfId="0" applyFont="1" applyBorder="1" applyAlignment="1">
      <alignment horizontal="left" vertical="top" wrapText="1"/>
    </xf>
    <xf numFmtId="0" fontId="50" fillId="0" borderId="4" xfId="0" applyFont="1" applyBorder="1" applyAlignment="1">
      <alignment horizontal="left" vertical="top" wrapText="1"/>
    </xf>
    <xf numFmtId="0" fontId="50" fillId="0" borderId="0" xfId="0" applyFont="1" applyAlignment="1">
      <alignment horizontal="left" vertical="top" wrapText="1"/>
    </xf>
    <xf numFmtId="0" fontId="50" fillId="0" borderId="5" xfId="0" applyFont="1" applyBorder="1" applyAlignment="1">
      <alignment horizontal="left" vertical="top" wrapText="1"/>
    </xf>
    <xf numFmtId="0" fontId="35" fillId="7" borderId="23" xfId="0" applyFont="1" applyFill="1" applyBorder="1" applyAlignment="1">
      <alignment vertical="center" shrinkToFit="1"/>
    </xf>
    <xf numFmtId="0" fontId="35" fillId="7" borderId="30" xfId="0" applyFont="1" applyFill="1" applyBorder="1" applyAlignment="1">
      <alignment vertical="center" shrinkToFit="1"/>
    </xf>
    <xf numFmtId="38" fontId="40" fillId="7" borderId="21" xfId="1" applyFont="1" applyFill="1" applyBorder="1" applyAlignment="1">
      <alignment horizontal="right" vertical="center" shrinkToFit="1"/>
    </xf>
    <xf numFmtId="38" fontId="40" fillId="7" borderId="26" xfId="1" applyFont="1" applyFill="1" applyBorder="1" applyAlignment="1">
      <alignment horizontal="right" vertical="center" shrinkToFit="1"/>
    </xf>
    <xf numFmtId="38" fontId="40" fillId="7" borderId="22" xfId="1" applyFont="1" applyFill="1" applyBorder="1" applyAlignment="1">
      <alignment horizontal="right" vertical="center" shrinkToFit="1"/>
    </xf>
    <xf numFmtId="38" fontId="40" fillId="7" borderId="23" xfId="1" applyFont="1" applyFill="1" applyBorder="1" applyAlignment="1">
      <alignment horizontal="right" vertical="center" shrinkToFit="1"/>
    </xf>
    <xf numFmtId="38" fontId="40" fillId="7" borderId="24" xfId="1" applyFont="1" applyFill="1" applyBorder="1" applyAlignment="1">
      <alignment horizontal="right" vertical="center" shrinkToFit="1"/>
    </xf>
    <xf numFmtId="38" fontId="40" fillId="7" borderId="25" xfId="1" applyFont="1" applyFill="1" applyBorder="1" applyAlignment="1">
      <alignment horizontal="right" vertical="center" shrinkToFi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0" fontId="45" fillId="7" borderId="59" xfId="0" applyFont="1" applyFill="1" applyBorder="1" applyAlignment="1">
      <alignment horizontal="center" vertical="center" shrinkToFit="1"/>
    </xf>
    <xf numFmtId="0" fontId="35" fillId="7" borderId="23" xfId="0" applyFont="1" applyFill="1" applyBorder="1" applyAlignment="1">
      <alignment horizontal="center" vertical="center" shrinkToFit="1"/>
    </xf>
    <xf numFmtId="0" fontId="35" fillId="7" borderId="30" xfId="0" applyFont="1" applyFill="1" applyBorder="1" applyAlignment="1">
      <alignment horizontal="center" vertical="center" shrinkToFit="1"/>
    </xf>
    <xf numFmtId="38" fontId="40" fillId="7" borderId="59" xfId="1" applyFont="1" applyFill="1" applyBorder="1" applyAlignment="1">
      <alignment horizontal="right" vertical="center" shrinkToFit="1"/>
    </xf>
    <xf numFmtId="0" fontId="35" fillId="7" borderId="54" xfId="0" applyFont="1" applyFill="1" applyBorder="1" applyAlignment="1">
      <alignment vertical="center" shrinkToFit="1"/>
    </xf>
    <xf numFmtId="0" fontId="35" fillId="7" borderId="65" xfId="0" applyFont="1" applyFill="1" applyBorder="1" applyAlignment="1">
      <alignment vertical="center" shrinkToFit="1"/>
    </xf>
    <xf numFmtId="38" fontId="40" fillId="7" borderId="34" xfId="1" applyFont="1" applyFill="1" applyBorder="1" applyAlignment="1">
      <alignment horizontal="right" vertical="center" shrinkToFit="1"/>
    </xf>
    <xf numFmtId="0" fontId="32" fillId="0" borderId="9" xfId="0" applyFont="1" applyBorder="1" applyAlignment="1">
      <alignment vertical="center" wrapText="1"/>
    </xf>
    <xf numFmtId="0" fontId="32" fillId="0" borderId="10" xfId="0" applyFont="1" applyBorder="1" applyAlignment="1">
      <alignment vertical="center" wrapText="1"/>
    </xf>
    <xf numFmtId="0" fontId="32" fillId="0" borderId="18" xfId="0" applyFont="1" applyBorder="1" applyAlignment="1">
      <alignment vertical="center" wrapText="1"/>
    </xf>
    <xf numFmtId="0" fontId="32" fillId="0" borderId="52" xfId="0" applyFont="1" applyBorder="1" applyAlignment="1">
      <alignment vertical="center" wrapText="1"/>
    </xf>
    <xf numFmtId="176" fontId="32" fillId="0" borderId="52" xfId="0" applyNumberFormat="1" applyFont="1" applyBorder="1" applyAlignment="1">
      <alignment horizontal="right" vertical="center" wrapText="1"/>
    </xf>
    <xf numFmtId="176" fontId="32" fillId="0" borderId="10" xfId="0" applyNumberFormat="1" applyFont="1" applyBorder="1" applyAlignment="1">
      <alignment horizontal="right" vertical="center" wrapText="1"/>
    </xf>
    <xf numFmtId="176" fontId="32" fillId="0" borderId="18" xfId="0" applyNumberFormat="1" applyFont="1" applyBorder="1" applyAlignment="1">
      <alignment horizontal="right" vertical="center" wrapText="1"/>
    </xf>
    <xf numFmtId="176" fontId="32" fillId="0" borderId="52" xfId="0" applyNumberFormat="1" applyFont="1" applyBorder="1" applyAlignment="1">
      <alignment vertical="center" wrapText="1"/>
    </xf>
    <xf numFmtId="176" fontId="32" fillId="0" borderId="10" xfId="0" applyNumberFormat="1" applyFont="1" applyBorder="1" applyAlignment="1">
      <alignment vertical="center" wrapText="1"/>
    </xf>
    <xf numFmtId="176" fontId="32" fillId="0" borderId="18" xfId="0" applyNumberFormat="1" applyFont="1" applyBorder="1" applyAlignment="1">
      <alignment vertical="center" wrapText="1"/>
    </xf>
    <xf numFmtId="0" fontId="37" fillId="0" borderId="52" xfId="0" applyFont="1" applyBorder="1">
      <alignment vertical="center"/>
    </xf>
    <xf numFmtId="0" fontId="37" fillId="0" borderId="10" xfId="0" applyFont="1" applyBorder="1">
      <alignment vertical="center"/>
    </xf>
    <xf numFmtId="0" fontId="37" fillId="0" borderId="11" xfId="0" applyFont="1" applyBorder="1">
      <alignment vertical="center"/>
    </xf>
    <xf numFmtId="0" fontId="32" fillId="0" borderId="4" xfId="0" applyFont="1" applyBorder="1" applyAlignment="1">
      <alignment vertical="center" wrapText="1"/>
    </xf>
    <xf numFmtId="0" fontId="32" fillId="0" borderId="0" xfId="0" applyFont="1" applyAlignment="1">
      <alignment vertical="center" wrapText="1"/>
    </xf>
    <xf numFmtId="0" fontId="32" fillId="0" borderId="16" xfId="0" applyFont="1" applyBorder="1" applyAlignment="1">
      <alignment vertical="center" wrapText="1"/>
    </xf>
    <xf numFmtId="0" fontId="32" fillId="0" borderId="15" xfId="0" applyFont="1" applyBorder="1" applyAlignment="1">
      <alignment vertical="center" wrapText="1"/>
    </xf>
    <xf numFmtId="176" fontId="32" fillId="0" borderId="15" xfId="0" applyNumberFormat="1" applyFont="1" applyBorder="1" applyAlignment="1">
      <alignment horizontal="right" vertical="center" wrapText="1"/>
    </xf>
    <xf numFmtId="176" fontId="32" fillId="0" borderId="0" xfId="0" applyNumberFormat="1" applyFont="1" applyAlignment="1">
      <alignment horizontal="right" vertical="center" wrapText="1"/>
    </xf>
    <xf numFmtId="176" fontId="32" fillId="0" borderId="16" xfId="0" applyNumberFormat="1" applyFont="1" applyBorder="1" applyAlignment="1">
      <alignment horizontal="right" vertical="center" wrapText="1"/>
    </xf>
    <xf numFmtId="176" fontId="32" fillId="0" borderId="15" xfId="0" applyNumberFormat="1" applyFont="1" applyBorder="1" applyAlignment="1">
      <alignment vertical="center" wrapText="1"/>
    </xf>
    <xf numFmtId="176" fontId="32" fillId="0" borderId="0" xfId="0" applyNumberFormat="1" applyFont="1" applyAlignment="1">
      <alignment vertical="center" wrapText="1"/>
    </xf>
    <xf numFmtId="176" fontId="32" fillId="0" borderId="16" xfId="0" applyNumberFormat="1" applyFont="1" applyBorder="1" applyAlignment="1">
      <alignment vertical="center" wrapText="1"/>
    </xf>
    <xf numFmtId="0" fontId="33" fillId="0" borderId="0" xfId="0" applyFont="1" applyAlignment="1">
      <alignment horizontal="center" vertical="center" wrapText="1"/>
    </xf>
    <xf numFmtId="0" fontId="4" fillId="0" borderId="0" xfId="0" applyFont="1" applyAlignment="1">
      <alignment horizontal="left" vertical="center"/>
    </xf>
    <xf numFmtId="0" fontId="35" fillId="0" borderId="10" xfId="0" applyFont="1" applyBorder="1" applyAlignment="1">
      <alignment horizontal="center" vertical="center"/>
    </xf>
    <xf numFmtId="0" fontId="37" fillId="0" borderId="15" xfId="0" applyFont="1" applyBorder="1">
      <alignment vertical="center"/>
    </xf>
    <xf numFmtId="0" fontId="37" fillId="0" borderId="0" xfId="0" applyFont="1">
      <alignment vertical="center"/>
    </xf>
    <xf numFmtId="0" fontId="37" fillId="0" borderId="5" xfId="0" applyFont="1" applyBorder="1">
      <alignment vertical="center"/>
    </xf>
    <xf numFmtId="0" fontId="37" fillId="0" borderId="56" xfId="0" applyFont="1" applyBorder="1">
      <alignment vertical="center"/>
    </xf>
    <xf numFmtId="0" fontId="37" fillId="0" borderId="3" xfId="0" applyFont="1" applyBorder="1">
      <alignment vertical="center"/>
    </xf>
    <xf numFmtId="0" fontId="37" fillId="0" borderId="2" xfId="0" applyFont="1" applyBorder="1">
      <alignment vertical="center"/>
    </xf>
    <xf numFmtId="0" fontId="32" fillId="0" borderId="1" xfId="0" applyFont="1" applyBorder="1" applyAlignment="1">
      <alignment vertical="center" wrapText="1"/>
    </xf>
    <xf numFmtId="0" fontId="32" fillId="0" borderId="3" xfId="0" applyFont="1" applyBorder="1" applyAlignment="1">
      <alignment vertical="center" wrapText="1"/>
    </xf>
    <xf numFmtId="0" fontId="32" fillId="0" borderId="55" xfId="0" applyFont="1" applyBorder="1" applyAlignment="1">
      <alignment vertical="center" wrapText="1"/>
    </xf>
    <xf numFmtId="0" fontId="32" fillId="0" borderId="56" xfId="0" applyFont="1" applyBorder="1" applyAlignment="1">
      <alignment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176" fontId="32" fillId="0" borderId="56" xfId="0" applyNumberFormat="1" applyFont="1" applyBorder="1" applyAlignment="1">
      <alignment horizontal="right" vertical="center" wrapText="1"/>
    </xf>
    <xf numFmtId="176" fontId="32" fillId="0" borderId="3" xfId="0" applyNumberFormat="1" applyFont="1" applyBorder="1" applyAlignment="1">
      <alignment horizontal="right" vertical="center" wrapText="1"/>
    </xf>
    <xf numFmtId="176" fontId="32" fillId="0" borderId="55" xfId="0" applyNumberFormat="1" applyFont="1" applyBorder="1" applyAlignment="1">
      <alignment horizontal="right" vertical="center" wrapText="1"/>
    </xf>
    <xf numFmtId="176" fontId="32" fillId="0" borderId="56" xfId="0" applyNumberFormat="1" applyFont="1" applyBorder="1" applyAlignment="1">
      <alignment vertical="center" wrapText="1"/>
    </xf>
    <xf numFmtId="176" fontId="32" fillId="0" borderId="3" xfId="0" applyNumberFormat="1" applyFont="1" applyBorder="1" applyAlignment="1">
      <alignment vertical="center" wrapText="1"/>
    </xf>
    <xf numFmtId="176" fontId="32" fillId="0" borderId="55" xfId="0" applyNumberFormat="1" applyFont="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38" fontId="40" fillId="8" borderId="21" xfId="1" applyFont="1" applyFill="1" applyBorder="1" applyAlignment="1">
      <alignment horizontal="right" vertical="center" shrinkToFit="1"/>
    </xf>
    <xf numFmtId="38" fontId="40" fillId="8" borderId="26" xfId="1" applyFont="1" applyFill="1" applyBorder="1" applyAlignment="1">
      <alignment horizontal="right" vertical="center" shrinkToFit="1"/>
    </xf>
    <xf numFmtId="38" fontId="40" fillId="8" borderId="22" xfId="1" applyFont="1" applyFill="1" applyBorder="1" applyAlignment="1">
      <alignment horizontal="right" vertical="center" shrinkToFit="1"/>
    </xf>
    <xf numFmtId="38" fontId="40" fillId="8" borderId="23" xfId="1" applyFont="1" applyFill="1" applyBorder="1" applyAlignment="1">
      <alignment horizontal="right" vertical="center" shrinkToFit="1"/>
    </xf>
    <xf numFmtId="38" fontId="40" fillId="8" borderId="24" xfId="1" applyFont="1" applyFill="1" applyBorder="1" applyAlignment="1">
      <alignment horizontal="right" vertical="center" shrinkToFit="1"/>
    </xf>
    <xf numFmtId="38" fontId="40" fillId="8" borderId="25" xfId="1" applyFont="1" applyFill="1" applyBorder="1" applyAlignment="1">
      <alignment horizontal="right" vertical="center" shrinkToFit="1"/>
    </xf>
    <xf numFmtId="0" fontId="37" fillId="0" borderId="0" xfId="0" applyFont="1" applyAlignment="1">
      <alignment horizontal="left" vertical="center"/>
    </xf>
    <xf numFmtId="0" fontId="23"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3" fillId="0" borderId="27" xfId="3" applyFont="1" applyBorder="1" applyAlignment="1" applyProtection="1">
      <alignment horizontal="left" vertical="center"/>
      <protection locked="0"/>
    </xf>
    <xf numFmtId="0" fontId="4" fillId="0" borderId="27" xfId="0" applyFont="1" applyBorder="1">
      <alignment vertical="center"/>
    </xf>
    <xf numFmtId="0" fontId="3" fillId="0" borderId="23" xfId="0" applyFont="1" applyBorder="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21" xfId="0" applyFont="1" applyBorder="1" applyAlignment="1" applyProtection="1">
      <alignment horizontal="left" vertical="center"/>
      <protection locked="0"/>
    </xf>
    <xf numFmtId="0" fontId="4" fillId="0" borderId="0" xfId="0" applyFont="1" applyAlignment="1">
      <alignment horizontal="right" vertical="center"/>
    </xf>
    <xf numFmtId="0" fontId="4" fillId="0" borderId="27"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9" xfId="0" applyFill="1" applyBorder="1" applyAlignment="1">
      <alignment horizontal="center" vertical="center"/>
    </xf>
    <xf numFmtId="0" fontId="0" fillId="2" borderId="28" xfId="0" applyFill="1" applyBorder="1" applyAlignment="1">
      <alignment horizontal="center" vertical="center"/>
    </xf>
    <xf numFmtId="0" fontId="0" fillId="2" borderId="4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6" xfId="0" applyFill="1" applyBorder="1" applyAlignment="1">
      <alignment horizontal="center" vertical="center"/>
    </xf>
    <xf numFmtId="0" fontId="0" fillId="2" borderId="14" xfId="0" applyFill="1" applyBorder="1" applyAlignment="1">
      <alignment horizontal="center" vertical="center"/>
    </xf>
    <xf numFmtId="0" fontId="0" fillId="2" borderId="40"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center" vertical="center"/>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30" xfId="0" applyFill="1" applyBorder="1" applyAlignment="1">
      <alignment horizontal="center" vertical="center"/>
    </xf>
    <xf numFmtId="38" fontId="0" fillId="2" borderId="26" xfId="0" applyNumberFormat="1" applyFill="1" applyBorder="1" applyAlignment="1">
      <alignment horizontal="center" vertical="center" wrapText="1"/>
    </xf>
    <xf numFmtId="38" fontId="0" fillId="2" borderId="16" xfId="0" applyNumberFormat="1" applyFill="1" applyBorder="1" applyAlignment="1">
      <alignment horizontal="center" vertical="center"/>
    </xf>
    <xf numFmtId="38" fontId="0" fillId="2" borderId="28" xfId="0" applyNumberFormat="1" applyFill="1" applyBorder="1" applyAlignment="1">
      <alignment horizontal="center" vertical="center"/>
    </xf>
    <xf numFmtId="0" fontId="0" fillId="2" borderId="29"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0" borderId="22" xfId="0" applyBorder="1" applyAlignment="1">
      <alignment horizontal="center" vertical="center"/>
    </xf>
    <xf numFmtId="0" fontId="0" fillId="0" borderId="24" xfId="0" applyBorder="1" applyAlignment="1">
      <alignment horizontal="center" vertical="center"/>
    </xf>
    <xf numFmtId="38" fontId="14" fillId="4" borderId="22" xfId="1" applyFont="1" applyFill="1" applyBorder="1" applyAlignment="1">
      <alignment vertical="center"/>
    </xf>
    <xf numFmtId="38" fontId="14" fillId="4" borderId="23" xfId="1" applyFont="1" applyFill="1" applyBorder="1" applyAlignment="1">
      <alignment vertic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5" borderId="22" xfId="0" applyFill="1" applyBorder="1" applyAlignment="1">
      <alignment horizontal="center" vertical="center"/>
    </xf>
    <xf numFmtId="0" fontId="0" fillId="5" borderId="24" xfId="0" applyFill="1" applyBorder="1" applyAlignment="1">
      <alignment horizontal="center" vertical="center"/>
    </xf>
    <xf numFmtId="0" fontId="0" fillId="6" borderId="22" xfId="0" applyFill="1" applyBorder="1" applyAlignment="1">
      <alignment horizontal="center" vertical="center"/>
    </xf>
    <xf numFmtId="0" fontId="0" fillId="6"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2"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4" xfId="0" applyFill="1" applyBorder="1" applyAlignment="1">
      <alignment horizontal="center" vertical="center" shrinkToFit="1"/>
    </xf>
    <xf numFmtId="0" fontId="12" fillId="2" borderId="23" xfId="0" applyFont="1" applyFill="1" applyBorder="1" applyAlignment="1">
      <alignment horizontal="left" vertical="center"/>
    </xf>
    <xf numFmtId="0" fontId="12" fillId="2" borderId="24" xfId="0" applyFont="1" applyFill="1" applyBorder="1" applyAlignment="1">
      <alignment horizontal="left" vertical="center"/>
    </xf>
    <xf numFmtId="0" fontId="27" fillId="2" borderId="23" xfId="0" applyFont="1" applyFill="1" applyBorder="1" applyAlignment="1">
      <alignment horizontal="left" vertical="center"/>
    </xf>
    <xf numFmtId="0" fontId="27" fillId="2" borderId="24" xfId="0" applyFont="1" applyFill="1" applyBorder="1" applyAlignment="1">
      <alignment horizontal="left" vertical="center"/>
    </xf>
    <xf numFmtId="2" fontId="14" fillId="0" borderId="22" xfId="0" applyNumberFormat="1" applyFont="1" applyBorder="1" applyAlignment="1">
      <alignment horizontal="right" vertical="center"/>
    </xf>
    <xf numFmtId="2" fontId="14" fillId="0" borderId="23" xfId="0" applyNumberFormat="1" applyFont="1" applyBorder="1" applyAlignment="1">
      <alignment horizontal="right" vertical="center"/>
    </xf>
    <xf numFmtId="9" fontId="0" fillId="0" borderId="22" xfId="0" applyNumberFormat="1" applyBorder="1" applyAlignment="1">
      <alignment horizontal="center" vertical="center" shrinkToFit="1"/>
    </xf>
    <xf numFmtId="9" fontId="0" fillId="0" borderId="22" xfId="0" applyNumberFormat="1" applyBorder="1" applyAlignment="1">
      <alignment horizontal="center" vertical="center"/>
    </xf>
    <xf numFmtId="9" fontId="0" fillId="0" borderId="24" xfId="0" applyNumberFormat="1" applyBorder="1" applyAlignment="1">
      <alignment horizontal="center" vertical="center"/>
    </xf>
    <xf numFmtId="40" fontId="14" fillId="4" borderId="22" xfId="1" applyNumberFormat="1" applyFont="1" applyFill="1" applyBorder="1" applyAlignment="1">
      <alignment horizontal="right" vertical="center"/>
    </xf>
    <xf numFmtId="40" fontId="14" fillId="4" borderId="23" xfId="1" applyNumberFormat="1" applyFont="1" applyFill="1" applyBorder="1" applyAlignment="1">
      <alignment horizontal="righ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0" xfId="0" applyAlignment="1">
      <alignment horizontal="left" vertical="center" wrapText="1"/>
    </xf>
    <xf numFmtId="177" fontId="17" fillId="2" borderId="22" xfId="7" applyNumberFormat="1" applyFont="1" applyFill="1" applyBorder="1" applyAlignment="1">
      <alignment horizontal="center" vertical="center"/>
    </xf>
    <xf numFmtId="177" fontId="17" fillId="2" borderId="23" xfId="7" applyNumberFormat="1" applyFont="1" applyFill="1" applyBorder="1" applyAlignment="1">
      <alignment horizontal="center" vertical="center"/>
    </xf>
    <xf numFmtId="177" fontId="17" fillId="2" borderId="24" xfId="7" applyNumberFormat="1" applyFont="1" applyFill="1" applyBorder="1" applyAlignment="1">
      <alignment horizontal="center" vertical="center"/>
    </xf>
    <xf numFmtId="177" fontId="17" fillId="2" borderId="46" xfId="7" applyNumberFormat="1" applyFont="1" applyFill="1" applyBorder="1" applyAlignment="1">
      <alignment horizontal="center" vertical="center"/>
    </xf>
    <xf numFmtId="177" fontId="17" fillId="2" borderId="40" xfId="7" applyNumberFormat="1" applyFont="1" applyFill="1" applyBorder="1" applyAlignment="1">
      <alignment horizontal="center" vertical="center"/>
    </xf>
    <xf numFmtId="0" fontId="18" fillId="0" borderId="29" xfId="7" applyFont="1" applyBorder="1" applyAlignment="1">
      <alignment horizontal="right" vertical="center"/>
    </xf>
    <xf numFmtId="0" fontId="18" fillId="0" borderId="27" xfId="7" applyFont="1" applyBorder="1" applyAlignment="1">
      <alignment horizontal="right" vertical="center"/>
    </xf>
    <xf numFmtId="0" fontId="18" fillId="0" borderId="28" xfId="7" applyFont="1" applyBorder="1" applyAlignment="1">
      <alignment horizontal="right" vertical="center"/>
    </xf>
    <xf numFmtId="0" fontId="18" fillId="3" borderId="46" xfId="8" applyFont="1" applyFill="1" applyBorder="1" applyAlignment="1">
      <alignment horizontal="center" vertical="center"/>
    </xf>
    <xf numFmtId="0" fontId="18" fillId="3" borderId="40" xfId="8" applyFont="1" applyFill="1" applyBorder="1" applyAlignment="1">
      <alignment horizontal="center" vertical="center"/>
    </xf>
    <xf numFmtId="178" fontId="17" fillId="2" borderId="46" xfId="7" applyNumberFormat="1" applyFont="1" applyFill="1" applyBorder="1" applyAlignment="1">
      <alignment horizontal="center" vertical="center"/>
    </xf>
    <xf numFmtId="178" fontId="17" fillId="2" borderId="40" xfId="7" applyNumberFormat="1" applyFont="1" applyFill="1" applyBorder="1" applyAlignment="1">
      <alignment horizontal="center" vertical="center"/>
    </xf>
    <xf numFmtId="179" fontId="17" fillId="2" borderId="46" xfId="7" applyNumberFormat="1" applyFont="1" applyFill="1" applyBorder="1" applyAlignment="1">
      <alignment horizontal="center" vertical="center"/>
    </xf>
    <xf numFmtId="179" fontId="17" fillId="2" borderId="40" xfId="7" applyNumberFormat="1" applyFont="1" applyFill="1" applyBorder="1" applyAlignment="1">
      <alignment horizontal="center" vertical="center"/>
    </xf>
    <xf numFmtId="0" fontId="17" fillId="2" borderId="46" xfId="7" applyFont="1" applyFill="1" applyBorder="1" applyAlignment="1">
      <alignment horizontal="center" vertical="center" wrapText="1"/>
    </xf>
    <xf numFmtId="0" fontId="17" fillId="2" borderId="40" xfId="7" applyFont="1" applyFill="1" applyBorder="1" applyAlignment="1">
      <alignment horizontal="center" vertical="center" wrapText="1"/>
    </xf>
    <xf numFmtId="0" fontId="17" fillId="2" borderId="46" xfId="7" applyFont="1" applyFill="1" applyBorder="1" applyAlignment="1">
      <alignment horizontal="center" vertical="center"/>
    </xf>
    <xf numFmtId="0" fontId="17" fillId="2" borderId="40" xfId="7" applyFont="1" applyFill="1" applyBorder="1" applyAlignment="1">
      <alignment horizontal="center" vertical="center"/>
    </xf>
    <xf numFmtId="176" fontId="32" fillId="0" borderId="0" xfId="0" applyNumberFormat="1" applyFont="1" applyBorder="1" applyAlignment="1">
      <alignment horizontal="right" vertical="center" wrapText="1"/>
    </xf>
    <xf numFmtId="176" fontId="32" fillId="0" borderId="0" xfId="0" applyNumberFormat="1" applyFont="1" applyBorder="1" applyAlignment="1">
      <alignment vertical="center" wrapText="1"/>
    </xf>
    <xf numFmtId="184" fontId="45" fillId="0" borderId="4" xfId="0" applyNumberFormat="1" applyFont="1" applyBorder="1" applyAlignment="1">
      <alignment horizontal="left" vertical="center" indent="1"/>
    </xf>
    <xf numFmtId="184" fontId="45" fillId="0" borderId="0" xfId="0" applyNumberFormat="1" applyFont="1" applyAlignment="1">
      <alignment horizontal="left" vertical="center" indent="1"/>
    </xf>
    <xf numFmtId="184" fontId="45" fillId="0" borderId="5" xfId="0" applyNumberFormat="1" applyFont="1" applyBorder="1" applyAlignment="1">
      <alignment horizontal="left" vertical="center" indent="1"/>
    </xf>
  </cellXfs>
  <cellStyles count="12">
    <cellStyle name="パーセント" xfId="2" builtinId="5"/>
    <cellStyle name="桁区切り" xfId="1" builtinId="6"/>
    <cellStyle name="桁区切り 2 2 3" xfId="11" xr:uid="{EEFE3937-A9A2-46FF-AEE4-A29DB42CAE0F}"/>
    <cellStyle name="桁区切り 2 3" xfId="5" xr:uid="{92BB12FB-47F7-48E5-8C22-BAD066E6814D}"/>
    <cellStyle name="桁区切り 3 2" xfId="6" xr:uid="{DF60FEB7-54B7-40DB-B144-AAEBA51E80A0}"/>
    <cellStyle name="桁区切り 4" xfId="9" xr:uid="{C20C48A0-4D59-4B0F-8847-2FD863171CE5}"/>
    <cellStyle name="標準" xfId="0" builtinId="0"/>
    <cellStyle name="標準 2 2 2 2" xfId="8" xr:uid="{9058831B-0C5E-4513-B97B-F78F160F54D3}"/>
    <cellStyle name="標準 2 2 3" xfId="7" xr:uid="{1C685883-A135-4985-9A4D-3AB4D8D5CFFB}"/>
    <cellStyle name="標準 2 3" xfId="4" xr:uid="{D22A23FD-FE62-4504-A4B0-9740A7694ACE}"/>
    <cellStyle name="標準 5" xfId="10" xr:uid="{EC5FBBEF-9B8D-48EE-BB65-94DC2315950A}"/>
    <cellStyle name="標準_H20年度版経理処理規程別表3・4（従事日誌・労務費積算表）" xfId="3" xr:uid="{6556223E-FD26-45FA-B139-BBE506D1900B}"/>
  </cellStyles>
  <dxfs count="0"/>
  <tableStyles count="0" defaultTableStyle="TableStyleMedium9" defaultPivotStyle="PivotStyleLight16"/>
  <colors>
    <mruColors>
      <color rgb="FFFFFF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23</xdr:col>
      <xdr:colOff>94103</xdr:colOff>
      <xdr:row>22</xdr:row>
      <xdr:rowOff>236405</xdr:rowOff>
    </xdr:from>
    <xdr:to>
      <xdr:col>28</xdr:col>
      <xdr:colOff>286897</xdr:colOff>
      <xdr:row>25</xdr:row>
      <xdr:rowOff>110067</xdr:rowOff>
    </xdr:to>
    <xdr:sp macro="" textlink="">
      <xdr:nvSpPr>
        <xdr:cNvPr id="2" name="テキスト ボックス 1">
          <a:extLst>
            <a:ext uri="{FF2B5EF4-FFF2-40B4-BE49-F238E27FC236}">
              <a16:creationId xmlns:a16="http://schemas.microsoft.com/office/drawing/2014/main" id="{B0737D20-5CDE-4564-964F-B3717557975B}"/>
            </a:ext>
          </a:extLst>
        </xdr:cNvPr>
        <xdr:cNvSpPr txBox="1"/>
      </xdr:nvSpPr>
      <xdr:spPr>
        <a:xfrm>
          <a:off x="8645436" y="5629672"/>
          <a:ext cx="2766661" cy="5848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a:t>
          </a:r>
          <a:r>
            <a:rPr kumimoji="1" lang="ja-JP" altLang="en-US" sz="1100"/>
            <a:t>分かる</a:t>
          </a:r>
          <a:r>
            <a:rPr kumimoji="1" lang="ja-JP" altLang="en-US" sz="1000"/>
            <a:t>ようにすること。</a:t>
          </a:r>
        </a:p>
      </xdr:txBody>
    </xdr:sp>
    <xdr:clientData/>
  </xdr:twoCellAnchor>
  <xdr:twoCellAnchor>
    <xdr:from>
      <xdr:col>24</xdr:col>
      <xdr:colOff>59267</xdr:colOff>
      <xdr:row>5</xdr:row>
      <xdr:rowOff>110066</xdr:rowOff>
    </xdr:from>
    <xdr:to>
      <xdr:col>27</xdr:col>
      <xdr:colOff>265007</xdr:colOff>
      <xdr:row>11</xdr:row>
      <xdr:rowOff>33866</xdr:rowOff>
    </xdr:to>
    <xdr:sp macro="" textlink="">
      <xdr:nvSpPr>
        <xdr:cNvPr id="3" name="テキスト ボックス 2">
          <a:extLst>
            <a:ext uri="{FF2B5EF4-FFF2-40B4-BE49-F238E27FC236}">
              <a16:creationId xmlns:a16="http://schemas.microsoft.com/office/drawing/2014/main" id="{2E499BBC-AFFF-41F5-A472-8DAF719127CE}"/>
            </a:ext>
          </a:extLst>
        </xdr:cNvPr>
        <xdr:cNvSpPr txBox="1"/>
      </xdr:nvSpPr>
      <xdr:spPr>
        <a:xfrm>
          <a:off x="8881534" y="1464733"/>
          <a:ext cx="2034540" cy="1295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b="1"/>
            <a:t>注　：</a:t>
          </a:r>
          <a:endParaRPr kumimoji="1" lang="en-US" altLang="ja-JP" sz="1100" b="1"/>
        </a:p>
        <a:p>
          <a:r>
            <a:rPr kumimoji="1" lang="ja-JP" altLang="en-US" sz="1100"/>
            <a:t>それぞれの年度ごとで、ある程度、見通しを立てた見積書を取得して計上してください。</a:t>
          </a:r>
          <a:br>
            <a:rPr kumimoji="1" lang="en-US" altLang="ja-JP" sz="1100"/>
          </a:br>
          <a:r>
            <a:rPr kumimoji="1" lang="ja-JP" altLang="en-US" sz="1100"/>
            <a:t>特に</a:t>
          </a:r>
          <a:r>
            <a:rPr kumimoji="1" lang="ja-JP" altLang="en-US" sz="1100">
              <a:ln>
                <a:solidFill>
                  <a:srgbClr val="FF0000"/>
                </a:solidFill>
              </a:ln>
            </a:rPr>
            <a:t>令和</a:t>
          </a:r>
          <a:r>
            <a:rPr kumimoji="1" lang="en-US" altLang="ja-JP" sz="1100">
              <a:ln>
                <a:solidFill>
                  <a:srgbClr val="FF0000"/>
                </a:solidFill>
              </a:ln>
            </a:rPr>
            <a:t>4</a:t>
          </a:r>
          <a:r>
            <a:rPr kumimoji="1" lang="ja-JP" altLang="en-US" sz="1100">
              <a:ln>
                <a:solidFill>
                  <a:srgbClr val="FF0000"/>
                </a:solidFill>
              </a:ln>
            </a:rPr>
            <a:t>年度分については確度の高い見積書</a:t>
          </a:r>
          <a:r>
            <a:rPr kumimoji="1" lang="ja-JP" altLang="en-US" sz="1100"/>
            <a:t>で計上してください。</a:t>
          </a:r>
        </a:p>
      </xdr:txBody>
    </xdr:sp>
    <xdr:clientData/>
  </xdr:twoCellAnchor>
  <xdr:twoCellAnchor>
    <xdr:from>
      <xdr:col>23</xdr:col>
      <xdr:colOff>110066</xdr:colOff>
      <xdr:row>19</xdr:row>
      <xdr:rowOff>50800</xdr:rowOff>
    </xdr:from>
    <xdr:to>
      <xdr:col>27</xdr:col>
      <xdr:colOff>20107</xdr:colOff>
      <xdr:row>21</xdr:row>
      <xdr:rowOff>132926</xdr:rowOff>
    </xdr:to>
    <xdr:sp macro="" textlink="">
      <xdr:nvSpPr>
        <xdr:cNvPr id="4" name="テキスト ボックス 27">
          <a:extLst>
            <a:ext uri="{FF2B5EF4-FFF2-40B4-BE49-F238E27FC236}">
              <a16:creationId xmlns:a16="http://schemas.microsoft.com/office/drawing/2014/main" id="{E0BDD041-3DBA-4F2A-A3E1-29B440DD05E2}"/>
            </a:ext>
          </a:extLst>
        </xdr:cNvPr>
        <xdr:cNvSpPr txBox="1"/>
      </xdr:nvSpPr>
      <xdr:spPr>
        <a:xfrm>
          <a:off x="8661399" y="4732867"/>
          <a:ext cx="2009775" cy="556259"/>
        </a:xfrm>
        <a:prstGeom prst="rect">
          <a:avLst/>
        </a:prstGeom>
        <a:noFill/>
        <a:ln w="6350">
          <a:solidFill>
            <a:srgbClr val="C0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ea typeface="ＭＳ ゴシック" panose="020B0609070205080204" pitchFamily="49" charset="-128"/>
              <a:cs typeface="Times New Roman" panose="02020603050405020304" pitchFamily="18" charset="0"/>
            </a:rPr>
            <a:t>積算表番号は</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3-a</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 3-b</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3-c</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3-d</a:t>
          </a:r>
          <a:r>
            <a:rPr lang="ja-JP" sz="900" kern="100">
              <a:effectLst/>
              <a:ea typeface="ＭＳ ゴシック" panose="020B0609070205080204" pitchFamily="49" charset="-128"/>
              <a:cs typeface="Times New Roman" panose="02020603050405020304" pitchFamily="18" charset="0"/>
            </a:rPr>
            <a:t>」に続</a:t>
          </a:r>
          <a:r>
            <a:rPr lang="ja-JP" altLang="en-US" sz="900" kern="100">
              <a:effectLst/>
              <a:ea typeface="ＭＳ ゴシック" panose="020B0609070205080204" pitchFamily="49" charset="-128"/>
              <a:cs typeface="Times New Roman" panose="02020603050405020304" pitchFamily="18" charset="0"/>
            </a:rPr>
            <a:t>いて</a:t>
          </a:r>
          <a:endParaRPr lang="en-US" altLang="ja-JP" sz="90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採番してください。</a:t>
          </a:r>
          <a:r>
            <a:rPr lang="ja-JP" altLang="en-US" sz="900" kern="100">
              <a:effectLst/>
              <a:ea typeface="ＭＳ ゴシック" panose="020B0609070205080204" pitchFamily="49" charset="-128"/>
              <a:cs typeface="Times New Roman" panose="02020603050405020304" pitchFamily="18" charset="0"/>
            </a:rPr>
            <a:t>（例：</a:t>
          </a:r>
          <a:r>
            <a:rPr lang="en-US" altLang="ja-JP" sz="900" kern="100">
              <a:effectLst/>
              <a:ea typeface="ＭＳ ゴシック" panose="020B0609070205080204" pitchFamily="49" charset="-128"/>
              <a:cs typeface="Times New Roman" panose="02020603050405020304" pitchFamily="18" charset="0"/>
            </a:rPr>
            <a:t>3-a-1</a:t>
          </a:r>
          <a:r>
            <a:rPr lang="ja-JP" altLang="en-US" sz="900" kern="100">
              <a:effectLst/>
              <a:ea typeface="ＭＳ ゴシック" panose="020B0609070205080204" pitchFamily="49" charset="-128"/>
              <a:cs typeface="Times New Roman" panose="02020603050405020304" pitchFamily="18" charset="0"/>
            </a:rPr>
            <a:t>）</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en-US" sz="1050" kern="100">
              <a:effectLst/>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174396</xdr:colOff>
      <xdr:row>21</xdr:row>
      <xdr:rowOff>190592</xdr:rowOff>
    </xdr:from>
    <xdr:to>
      <xdr:col>28</xdr:col>
      <xdr:colOff>406707</xdr:colOff>
      <xdr:row>24</xdr:row>
      <xdr:rowOff>114299</xdr:rowOff>
    </xdr:to>
    <xdr:sp macro="" textlink="">
      <xdr:nvSpPr>
        <xdr:cNvPr id="2" name="テキスト ボックス 1">
          <a:extLst>
            <a:ext uri="{FF2B5EF4-FFF2-40B4-BE49-F238E27FC236}">
              <a16:creationId xmlns:a16="http://schemas.microsoft.com/office/drawing/2014/main" id="{694878A6-A9EE-4B46-8E01-61DD8180A6B5}"/>
            </a:ext>
          </a:extLst>
        </xdr:cNvPr>
        <xdr:cNvSpPr txBox="1"/>
      </xdr:nvSpPr>
      <xdr:spPr>
        <a:xfrm>
          <a:off x="8746896" y="5456012"/>
          <a:ext cx="2800251" cy="63236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a:t>
          </a:r>
          <a:r>
            <a:rPr kumimoji="1" lang="ja-JP" altLang="en-US" sz="1100"/>
            <a:t>根拠</a:t>
          </a:r>
          <a:r>
            <a:rPr kumimoji="1" lang="ja-JP" altLang="en-US" sz="1000"/>
            <a:t>となる資料（見積り等）に番号を付与し、ひも付けが分かるようにすること。</a:t>
          </a:r>
        </a:p>
      </xdr:txBody>
    </xdr:sp>
    <xdr:clientData/>
  </xdr:twoCellAnchor>
  <xdr:twoCellAnchor>
    <xdr:from>
      <xdr:col>23</xdr:col>
      <xdr:colOff>167640</xdr:colOff>
      <xdr:row>18</xdr:row>
      <xdr:rowOff>7620</xdr:rowOff>
    </xdr:from>
    <xdr:to>
      <xdr:col>27</xdr:col>
      <xdr:colOff>81915</xdr:colOff>
      <xdr:row>20</xdr:row>
      <xdr:rowOff>91440</xdr:rowOff>
    </xdr:to>
    <xdr:sp macro="" textlink="">
      <xdr:nvSpPr>
        <xdr:cNvPr id="3" name="テキスト ボックス 27">
          <a:extLst>
            <a:ext uri="{FF2B5EF4-FFF2-40B4-BE49-F238E27FC236}">
              <a16:creationId xmlns:a16="http://schemas.microsoft.com/office/drawing/2014/main" id="{C463E49D-508E-49C4-91D6-FF19BA6A6A1F}"/>
            </a:ext>
          </a:extLst>
        </xdr:cNvPr>
        <xdr:cNvSpPr txBox="1"/>
      </xdr:nvSpPr>
      <xdr:spPr>
        <a:xfrm>
          <a:off x="8740140" y="4564380"/>
          <a:ext cx="2009775" cy="556260"/>
        </a:xfrm>
        <a:prstGeom prst="rect">
          <a:avLst/>
        </a:prstGeom>
        <a:noFill/>
        <a:ln w="6350">
          <a:solidFill>
            <a:srgbClr val="C0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ea typeface="ＭＳ ゴシック" panose="020B0609070205080204" pitchFamily="49" charset="-128"/>
              <a:cs typeface="Times New Roman" panose="02020603050405020304" pitchFamily="18" charset="0"/>
            </a:rPr>
            <a:t>積算表番号は</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3-a</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 3-b</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3-c</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3-d</a:t>
          </a:r>
          <a:r>
            <a:rPr lang="ja-JP" sz="900" kern="100">
              <a:effectLst/>
              <a:ea typeface="ＭＳ ゴシック" panose="020B0609070205080204" pitchFamily="49" charset="-128"/>
              <a:cs typeface="Times New Roman" panose="02020603050405020304" pitchFamily="18" charset="0"/>
            </a:rPr>
            <a:t>」に続</a:t>
          </a:r>
          <a:r>
            <a:rPr lang="ja-JP" altLang="en-US" sz="900" kern="100">
              <a:effectLst/>
              <a:ea typeface="ＭＳ ゴシック" panose="020B0609070205080204" pitchFamily="49" charset="-128"/>
              <a:cs typeface="Times New Roman" panose="02020603050405020304" pitchFamily="18" charset="0"/>
            </a:rPr>
            <a:t>いて</a:t>
          </a:r>
          <a:endParaRPr lang="en-US" altLang="ja-JP" sz="90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採番してください。</a:t>
          </a:r>
          <a:r>
            <a:rPr lang="ja-JP" altLang="en-US" sz="900" kern="100">
              <a:effectLst/>
              <a:ea typeface="ＭＳ ゴシック" panose="020B0609070205080204" pitchFamily="49" charset="-128"/>
              <a:cs typeface="Times New Roman" panose="02020603050405020304" pitchFamily="18" charset="0"/>
            </a:rPr>
            <a:t>（例：</a:t>
          </a:r>
          <a:r>
            <a:rPr lang="en-US" altLang="ja-JP" sz="900" kern="100">
              <a:effectLst/>
              <a:ea typeface="ＭＳ ゴシック" panose="020B0609070205080204" pitchFamily="49" charset="-128"/>
              <a:cs typeface="Times New Roman" panose="02020603050405020304" pitchFamily="18" charset="0"/>
            </a:rPr>
            <a:t>3-a-1</a:t>
          </a:r>
          <a:r>
            <a:rPr lang="ja-JP" altLang="en-US" sz="900" kern="100">
              <a:effectLst/>
              <a:ea typeface="ＭＳ ゴシック" panose="020B0609070205080204" pitchFamily="49" charset="-128"/>
              <a:cs typeface="Times New Roman" panose="02020603050405020304" pitchFamily="18" charset="0"/>
            </a:rPr>
            <a:t>）</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en-US" sz="1050" kern="100">
              <a:effectLst/>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90712</xdr:colOff>
      <xdr:row>8</xdr:row>
      <xdr:rowOff>127004</xdr:rowOff>
    </xdr:from>
    <xdr:to>
      <xdr:col>14</xdr:col>
      <xdr:colOff>671286</xdr:colOff>
      <xdr:row>9</xdr:row>
      <xdr:rowOff>290289</xdr:rowOff>
    </xdr:to>
    <xdr:sp macro="" textlink="">
      <xdr:nvSpPr>
        <xdr:cNvPr id="2" name="左中かっこ 1">
          <a:extLst>
            <a:ext uri="{FF2B5EF4-FFF2-40B4-BE49-F238E27FC236}">
              <a16:creationId xmlns:a16="http://schemas.microsoft.com/office/drawing/2014/main" id="{BB4EF9E2-4874-4974-A4DB-55D5F31A24DB}"/>
            </a:ext>
          </a:extLst>
        </xdr:cNvPr>
        <xdr:cNvSpPr/>
      </xdr:nvSpPr>
      <xdr:spPr>
        <a:xfrm rot="5400000">
          <a:off x="8552769" y="913722"/>
          <a:ext cx="429985" cy="4057199"/>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9079</xdr:colOff>
      <xdr:row>6</xdr:row>
      <xdr:rowOff>607783</xdr:rowOff>
    </xdr:from>
    <xdr:ext cx="4662714" cy="492571"/>
    <xdr:sp macro="" textlink="">
      <xdr:nvSpPr>
        <xdr:cNvPr id="3" name="テキスト ボックス 2">
          <a:extLst>
            <a:ext uri="{FF2B5EF4-FFF2-40B4-BE49-F238E27FC236}">
              <a16:creationId xmlns:a16="http://schemas.microsoft.com/office/drawing/2014/main" id="{A2B5F9AA-B335-480C-9F38-D57B90F25EC2}"/>
            </a:ext>
          </a:extLst>
        </xdr:cNvPr>
        <xdr:cNvSpPr txBox="1"/>
      </xdr:nvSpPr>
      <xdr:spPr>
        <a:xfrm>
          <a:off x="5705029" y="2198458"/>
          <a:ext cx="4662714"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①～③給与明細または賃金台帳と、協会けんぽや健康保険組合等の</a:t>
          </a:r>
          <a:endParaRPr kumimoji="1" lang="en-US" altLang="ja-JP" sz="1200">
            <a:solidFill>
              <a:srgbClr val="FF0000"/>
            </a:solidFill>
            <a:latin typeface="+mn-ea"/>
            <a:ea typeface="+mn-ea"/>
          </a:endParaRPr>
        </a:p>
        <a:p>
          <a:r>
            <a:rPr kumimoji="1" lang="ja-JP" altLang="en-US" sz="1200" b="0" i="0" u="none" strike="noStrike">
              <a:solidFill>
                <a:srgbClr val="FF0000"/>
              </a:solidFill>
              <a:effectLst/>
              <a:latin typeface="+mn-ea"/>
              <a:ea typeface="+mn-ea"/>
              <a:cs typeface="+mn-cs"/>
            </a:rPr>
            <a:t>保険</a:t>
          </a:r>
          <a:r>
            <a:rPr lang="ja-JP" altLang="en-US" sz="1200" b="0" i="0" u="none" strike="noStrike">
              <a:solidFill>
                <a:srgbClr val="FF0000"/>
              </a:solidFill>
              <a:effectLst/>
              <a:latin typeface="+mn-ea"/>
              <a:ea typeface="+mn-ea"/>
              <a:cs typeface="+mn-cs"/>
            </a:rPr>
            <a:t>料額表などを</a:t>
          </a:r>
          <a:r>
            <a:rPr lang="ja-JP" altLang="en-US" sz="1200">
              <a:solidFill>
                <a:srgbClr val="FF0000"/>
              </a:solidFill>
              <a:latin typeface="+mn-ea"/>
              <a:ea typeface="+mn-ea"/>
            </a:rPr>
            <a:t> もとに、事業主負担分の金額を記入してください。</a:t>
          </a:r>
          <a:endParaRPr kumimoji="1" lang="ja-JP" altLang="en-US" sz="1200">
            <a:solidFill>
              <a:srgbClr val="FF0000"/>
            </a:solidFill>
            <a:latin typeface="+mn-ea"/>
            <a:ea typeface="+mn-ea"/>
          </a:endParaRPr>
        </a:p>
      </xdr:txBody>
    </xdr:sp>
    <xdr:clientData/>
  </xdr:oneCellAnchor>
  <xdr:twoCellAnchor>
    <xdr:from>
      <xdr:col>9</xdr:col>
      <xdr:colOff>124239</xdr:colOff>
      <xdr:row>4</xdr:row>
      <xdr:rowOff>35508</xdr:rowOff>
    </xdr:from>
    <xdr:to>
      <xdr:col>14</xdr:col>
      <xdr:colOff>464230</xdr:colOff>
      <xdr:row>6</xdr:row>
      <xdr:rowOff>252827</xdr:rowOff>
    </xdr:to>
    <xdr:sp macro="" textlink="">
      <xdr:nvSpPr>
        <xdr:cNvPr id="4" name="吹き出し: 折線 3">
          <a:extLst>
            <a:ext uri="{FF2B5EF4-FFF2-40B4-BE49-F238E27FC236}">
              <a16:creationId xmlns:a16="http://schemas.microsoft.com/office/drawing/2014/main" id="{6BB69EB4-9D98-4B22-97D5-F062DEECEFBD}"/>
            </a:ext>
          </a:extLst>
        </xdr:cNvPr>
        <xdr:cNvSpPr/>
      </xdr:nvSpPr>
      <xdr:spPr>
        <a:xfrm>
          <a:off x="6772689" y="1092783"/>
          <a:ext cx="3816616" cy="750719"/>
        </a:xfrm>
        <a:prstGeom prst="borderCallout2">
          <a:avLst>
            <a:gd name="adj1" fmla="val 54135"/>
            <a:gd name="adj2" fmla="val 100605"/>
            <a:gd name="adj3" fmla="val 54134"/>
            <a:gd name="adj4" fmla="val 116654"/>
            <a:gd name="adj5" fmla="val 288935"/>
            <a:gd name="adj6" fmla="val 1140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④各月の標準報酬月額または標準賞与額に、その月の拠出金料率を乗じて、小数点以下を切り捨てた金額を記入してください。</a:t>
          </a:r>
        </a:p>
      </xdr:txBody>
    </xdr:sp>
    <xdr:clientData/>
  </xdr:twoCellAnchor>
  <xdr:twoCellAnchor>
    <xdr:from>
      <xdr:col>12</xdr:col>
      <xdr:colOff>1241</xdr:colOff>
      <xdr:row>0</xdr:row>
      <xdr:rowOff>51764</xdr:rowOff>
    </xdr:from>
    <xdr:to>
      <xdr:col>16</xdr:col>
      <xdr:colOff>265044</xdr:colOff>
      <xdr:row>3</xdr:row>
      <xdr:rowOff>240194</xdr:rowOff>
    </xdr:to>
    <xdr:sp macro="" textlink="">
      <xdr:nvSpPr>
        <xdr:cNvPr id="5" name="吹き出し: 折線 4">
          <a:extLst>
            <a:ext uri="{FF2B5EF4-FFF2-40B4-BE49-F238E27FC236}">
              <a16:creationId xmlns:a16="http://schemas.microsoft.com/office/drawing/2014/main" id="{0D065386-2B9B-470B-9D68-D4F39A31E3A3}"/>
            </a:ext>
          </a:extLst>
        </xdr:cNvPr>
        <xdr:cNvSpPr/>
      </xdr:nvSpPr>
      <xdr:spPr>
        <a:xfrm>
          <a:off x="8869016" y="51764"/>
          <a:ext cx="3159403" cy="950430"/>
        </a:xfrm>
        <a:prstGeom prst="borderCallout2">
          <a:avLst>
            <a:gd name="adj1" fmla="val 54135"/>
            <a:gd name="adj2" fmla="val 100605"/>
            <a:gd name="adj3" fmla="val 75064"/>
            <a:gd name="adj4" fmla="val 105734"/>
            <a:gd name="adj5" fmla="val 345167"/>
            <a:gd name="adj6" fmla="val 10904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⑤給与明細または賃金台帳に記載された金額を</a:t>
          </a:r>
          <a:r>
            <a:rPr kumimoji="1" lang="ja-JP" altLang="en-US" sz="1200" u="wavy" baseline="0">
              <a:solidFill>
                <a:srgbClr val="FF0000"/>
              </a:solidFill>
              <a:latin typeface="+mn-ea"/>
              <a:ea typeface="+mn-ea"/>
            </a:rPr>
            <a:t>印刷範囲外</a:t>
          </a:r>
          <a:r>
            <a:rPr kumimoji="1" lang="en-US" altLang="ja-JP" sz="1200" u="wavy" baseline="0">
              <a:solidFill>
                <a:srgbClr val="0000FF"/>
              </a:solidFill>
              <a:latin typeface="+mn-ea"/>
              <a:ea typeface="+mn-ea"/>
            </a:rPr>
            <a:t>(V</a:t>
          </a:r>
          <a:r>
            <a:rPr kumimoji="1" lang="ja-JP" altLang="en-US" sz="1200" u="wavy" baseline="0">
              <a:solidFill>
                <a:srgbClr val="0000FF"/>
              </a:solidFill>
              <a:latin typeface="+mn-ea"/>
              <a:ea typeface="+mn-ea"/>
            </a:rPr>
            <a:t>列</a:t>
          </a:r>
          <a:r>
            <a:rPr kumimoji="1" lang="en-US" altLang="ja-JP" sz="1200" u="wavy" baseline="0">
              <a:solidFill>
                <a:srgbClr val="0000FF"/>
              </a:solidFill>
              <a:latin typeface="+mn-ea"/>
              <a:ea typeface="+mn-ea"/>
            </a:rPr>
            <a:t>)</a:t>
          </a:r>
          <a:r>
            <a:rPr kumimoji="1" lang="ja-JP" altLang="en-US" sz="1200" u="wavy" baseline="0">
              <a:solidFill>
                <a:srgbClr val="FF0000"/>
              </a:solidFill>
              <a:latin typeface="+mn-ea"/>
              <a:ea typeface="+mn-ea"/>
            </a:rPr>
            <a:t>の雇用保険欄に記入してください。</a:t>
          </a:r>
          <a:r>
            <a:rPr kumimoji="1" lang="ja-JP" altLang="en-US" sz="1200">
              <a:solidFill>
                <a:srgbClr val="FF0000"/>
              </a:solidFill>
              <a:latin typeface="+mn-ea"/>
              <a:ea typeface="+mn-ea"/>
            </a:rPr>
            <a:t>事業主負担分は、自動計算します。</a:t>
          </a:r>
        </a:p>
      </xdr:txBody>
    </xdr:sp>
    <xdr:clientData/>
  </xdr:twoCellAnchor>
  <xdr:twoCellAnchor>
    <xdr:from>
      <xdr:col>17</xdr:col>
      <xdr:colOff>261250</xdr:colOff>
      <xdr:row>1</xdr:row>
      <xdr:rowOff>96169</xdr:rowOff>
    </xdr:from>
    <xdr:to>
      <xdr:col>19</xdr:col>
      <xdr:colOff>743852</xdr:colOff>
      <xdr:row>3</xdr:row>
      <xdr:rowOff>52616</xdr:rowOff>
    </xdr:to>
    <xdr:sp macro="" textlink="">
      <xdr:nvSpPr>
        <xdr:cNvPr id="6" name="吹き出し: 線 5">
          <a:extLst>
            <a:ext uri="{FF2B5EF4-FFF2-40B4-BE49-F238E27FC236}">
              <a16:creationId xmlns:a16="http://schemas.microsoft.com/office/drawing/2014/main" id="{2CF7A9A5-19A2-4D3F-9924-9A08687D6244}"/>
            </a:ext>
          </a:extLst>
        </xdr:cNvPr>
        <xdr:cNvSpPr/>
      </xdr:nvSpPr>
      <xdr:spPr>
        <a:xfrm>
          <a:off x="12891400" y="267619"/>
          <a:ext cx="2330452" cy="546997"/>
        </a:xfrm>
        <a:prstGeom prst="borderCallout1">
          <a:avLst>
            <a:gd name="adj1" fmla="val 96454"/>
            <a:gd name="adj2" fmla="val 15813"/>
            <a:gd name="adj3" fmla="val 565211"/>
            <a:gd name="adj4" fmla="val 41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⑥雇用保険と労災保険の料率の比より自動計算します。</a:t>
          </a:r>
        </a:p>
      </xdr:txBody>
    </xdr:sp>
    <xdr:clientData/>
  </xdr:twoCellAnchor>
  <xdr:twoCellAnchor>
    <xdr:from>
      <xdr:col>3</xdr:col>
      <xdr:colOff>95976</xdr:colOff>
      <xdr:row>7</xdr:row>
      <xdr:rowOff>246386</xdr:rowOff>
    </xdr:from>
    <xdr:to>
      <xdr:col>7</xdr:col>
      <xdr:colOff>675277</xdr:colOff>
      <xdr:row>9</xdr:row>
      <xdr:rowOff>15790</xdr:rowOff>
    </xdr:to>
    <xdr:sp macro="" textlink="">
      <xdr:nvSpPr>
        <xdr:cNvPr id="7" name="左中かっこ 6">
          <a:extLst>
            <a:ext uri="{FF2B5EF4-FFF2-40B4-BE49-F238E27FC236}">
              <a16:creationId xmlns:a16="http://schemas.microsoft.com/office/drawing/2014/main" id="{4303021E-7F0F-449F-9E3A-398B7D211AAE}"/>
            </a:ext>
          </a:extLst>
        </xdr:cNvPr>
        <xdr:cNvSpPr/>
      </xdr:nvSpPr>
      <xdr:spPr>
        <a:xfrm rot="5400000">
          <a:off x="3472725" y="784412"/>
          <a:ext cx="417104" cy="3779701"/>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256760</xdr:colOff>
      <xdr:row>6</xdr:row>
      <xdr:rowOff>339824</xdr:rowOff>
    </xdr:from>
    <xdr:ext cx="2977743" cy="492571"/>
    <xdr:sp macro="" textlink="">
      <xdr:nvSpPr>
        <xdr:cNvPr id="8" name="テキスト ボックス 7">
          <a:extLst>
            <a:ext uri="{FF2B5EF4-FFF2-40B4-BE49-F238E27FC236}">
              <a16:creationId xmlns:a16="http://schemas.microsoft.com/office/drawing/2014/main" id="{C360CC3E-85EE-40B1-A2E1-18CC5E97D9AD}"/>
            </a:ext>
          </a:extLst>
        </xdr:cNvPr>
        <xdr:cNvSpPr txBox="1"/>
      </xdr:nvSpPr>
      <xdr:spPr>
        <a:xfrm>
          <a:off x="1952210" y="1930499"/>
          <a:ext cx="2977743"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給与明細または賃金台帳</a:t>
          </a:r>
          <a:r>
            <a:rPr lang="ja-JP" altLang="en-US" sz="1200" b="0" i="0" u="none" strike="noStrike">
              <a:solidFill>
                <a:srgbClr val="FF0000"/>
              </a:solidFill>
              <a:effectLst/>
              <a:latin typeface="+mn-ea"/>
              <a:ea typeface="+mn-ea"/>
              <a:cs typeface="+mn-cs"/>
            </a:rPr>
            <a:t>を</a:t>
          </a:r>
          <a:r>
            <a:rPr lang="ja-JP" altLang="en-US" sz="1200">
              <a:solidFill>
                <a:srgbClr val="FF0000"/>
              </a:solidFill>
              <a:latin typeface="+mn-ea"/>
              <a:ea typeface="+mn-ea"/>
            </a:rPr>
            <a:t> もとに、基本給＋諸手当の金額を記入してください。</a:t>
          </a:r>
          <a:endParaRPr kumimoji="1" lang="ja-JP" altLang="en-US" sz="1200">
            <a:solidFill>
              <a:srgbClr val="FF0000"/>
            </a:solidFill>
            <a:latin typeface="+mn-ea"/>
            <a:ea typeface="+mn-ea"/>
          </a:endParaRPr>
        </a:p>
      </xdr:txBody>
    </xdr:sp>
    <xdr:clientData/>
  </xdr:oneCellAnchor>
  <xdr:twoCellAnchor>
    <xdr:from>
      <xdr:col>16</xdr:col>
      <xdr:colOff>265044</xdr:colOff>
      <xdr:row>2</xdr:row>
      <xdr:rowOff>63154</xdr:rowOff>
    </xdr:from>
    <xdr:to>
      <xdr:col>21</xdr:col>
      <xdr:colOff>352011</xdr:colOff>
      <xdr:row>10</xdr:row>
      <xdr:rowOff>93179</xdr:rowOff>
    </xdr:to>
    <xdr:cxnSp macro="">
      <xdr:nvCxnSpPr>
        <xdr:cNvPr id="9" name="直線矢印コネクタ 8">
          <a:extLst>
            <a:ext uri="{FF2B5EF4-FFF2-40B4-BE49-F238E27FC236}">
              <a16:creationId xmlns:a16="http://schemas.microsoft.com/office/drawing/2014/main" id="{78CEB16C-FDB0-426A-8A2C-858EEAADC090}"/>
            </a:ext>
          </a:extLst>
        </xdr:cNvPr>
        <xdr:cNvCxnSpPr>
          <a:stCxn id="5" idx="0"/>
        </xdr:cNvCxnSpPr>
      </xdr:nvCxnSpPr>
      <xdr:spPr>
        <a:xfrm>
          <a:off x="12028419" y="529879"/>
          <a:ext cx="3906492" cy="27922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591507</xdr:colOff>
      <xdr:row>30</xdr:row>
      <xdr:rowOff>32619</xdr:rowOff>
    </xdr:from>
    <xdr:to>
      <xdr:col>11</xdr:col>
      <xdr:colOff>693715</xdr:colOff>
      <xdr:row>32</xdr:row>
      <xdr:rowOff>256744</xdr:rowOff>
    </xdr:to>
    <xdr:sp macro="" textlink="">
      <xdr:nvSpPr>
        <xdr:cNvPr id="10" name="左中かっこ 9">
          <a:extLst>
            <a:ext uri="{FF2B5EF4-FFF2-40B4-BE49-F238E27FC236}">
              <a16:creationId xmlns:a16="http://schemas.microsoft.com/office/drawing/2014/main" id="{470359D2-1137-4966-A75A-8EF5F453983C}"/>
            </a:ext>
          </a:extLst>
        </xdr:cNvPr>
        <xdr:cNvSpPr/>
      </xdr:nvSpPr>
      <xdr:spPr>
        <a:xfrm>
          <a:off x="8640132" y="9195669"/>
          <a:ext cx="102208" cy="776575"/>
        </a:xfrm>
        <a:prstGeom prst="leftBrace">
          <a:avLst>
            <a:gd name="adj1" fmla="val 87369"/>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182217</xdr:colOff>
      <xdr:row>30</xdr:row>
      <xdr:rowOff>143423</xdr:rowOff>
    </xdr:from>
    <xdr:ext cx="3174107" cy="492571"/>
    <xdr:sp macro="" textlink="">
      <xdr:nvSpPr>
        <xdr:cNvPr id="11" name="テキスト ボックス 10">
          <a:extLst>
            <a:ext uri="{FF2B5EF4-FFF2-40B4-BE49-F238E27FC236}">
              <a16:creationId xmlns:a16="http://schemas.microsoft.com/office/drawing/2014/main" id="{BAF6B24C-8A51-4C25-8334-33AEB3192C2E}"/>
            </a:ext>
          </a:extLst>
        </xdr:cNvPr>
        <xdr:cNvSpPr txBox="1"/>
      </xdr:nvSpPr>
      <xdr:spPr>
        <a:xfrm>
          <a:off x="5078067" y="9306473"/>
          <a:ext cx="3174107"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右の各保険料の事業主負担分と本人負担分の料率および事業主負担率を記入してください。</a:t>
          </a:r>
        </a:p>
      </xdr:txBody>
    </xdr:sp>
    <xdr:clientData/>
  </xdr:oneCellAnchor>
  <xdr:twoCellAnchor>
    <xdr:from>
      <xdr:col>0</xdr:col>
      <xdr:colOff>10354</xdr:colOff>
      <xdr:row>0</xdr:row>
      <xdr:rowOff>72473</xdr:rowOff>
    </xdr:from>
    <xdr:to>
      <xdr:col>4</xdr:col>
      <xdr:colOff>117606</xdr:colOff>
      <xdr:row>3</xdr:row>
      <xdr:rowOff>222302</xdr:rowOff>
    </xdr:to>
    <xdr:sp macro="" textlink="">
      <xdr:nvSpPr>
        <xdr:cNvPr id="12" name="角丸四角形吹き出し 3">
          <a:extLst>
            <a:ext uri="{FF2B5EF4-FFF2-40B4-BE49-F238E27FC236}">
              <a16:creationId xmlns:a16="http://schemas.microsoft.com/office/drawing/2014/main" id="{754B7AC1-E348-4E47-A0B7-0AF3980E25BE}"/>
            </a:ext>
          </a:extLst>
        </xdr:cNvPr>
        <xdr:cNvSpPr/>
      </xdr:nvSpPr>
      <xdr:spPr>
        <a:xfrm>
          <a:off x="10354" y="72473"/>
          <a:ext cx="2560975" cy="926324"/>
        </a:xfrm>
        <a:prstGeom prst="wedgeRoundRectCallout">
          <a:avLst>
            <a:gd name="adj1" fmla="val -32388"/>
            <a:gd name="adj2" fmla="val 2612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年間の総支給額が分かれば、期間は前後してもかまいません。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 </a:t>
          </a:r>
          <a:r>
            <a:rPr kumimoji="1" lang="en-US" altLang="ja-JP" sz="1100">
              <a:solidFill>
                <a:srgbClr val="7030A0"/>
              </a:solidFill>
            </a:rPr>
            <a:t>or</a:t>
          </a:r>
          <a:r>
            <a:rPr kumimoji="1" lang="en-US" altLang="ja-JP" sz="1100" baseline="0">
              <a:solidFill>
                <a:srgbClr val="7030A0"/>
              </a:solidFill>
            </a:rPr>
            <a:t> </a:t>
          </a:r>
        </a:p>
        <a:p>
          <a:pPr algn="l"/>
          <a:r>
            <a:rPr kumimoji="1" lang="ja-JP" altLang="en-US" sz="1100" baseline="0">
              <a:solidFill>
                <a:srgbClr val="7030A0"/>
              </a:solidFill>
            </a:rPr>
            <a:t>　　令和</a:t>
          </a:r>
          <a:r>
            <a:rPr kumimoji="1" lang="en-US" altLang="ja-JP" sz="1100" baseline="0">
              <a:solidFill>
                <a:srgbClr val="7030A0"/>
              </a:solidFill>
            </a:rPr>
            <a:t>3</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月～令和</a:t>
          </a:r>
          <a:r>
            <a:rPr kumimoji="1" lang="en-US" altLang="ja-JP" sz="1100">
              <a:solidFill>
                <a:srgbClr val="7030A0"/>
              </a:solidFill>
            </a:rPr>
            <a:t>4</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18</xdr:col>
      <xdr:colOff>41414</xdr:colOff>
      <xdr:row>29</xdr:row>
      <xdr:rowOff>300245</xdr:rowOff>
    </xdr:from>
    <xdr:to>
      <xdr:col>20</xdr:col>
      <xdr:colOff>72473</xdr:colOff>
      <xdr:row>33</xdr:row>
      <xdr:rowOff>113885</xdr:rowOff>
    </xdr:to>
    <xdr:sp macro="" textlink="">
      <xdr:nvSpPr>
        <xdr:cNvPr id="13" name="角丸四角形吹き出し 4">
          <a:extLst>
            <a:ext uri="{FF2B5EF4-FFF2-40B4-BE49-F238E27FC236}">
              <a16:creationId xmlns:a16="http://schemas.microsoft.com/office/drawing/2014/main" id="{7D3FC7C9-539E-45AE-B644-9F850E6DBE79}"/>
            </a:ext>
          </a:extLst>
        </xdr:cNvPr>
        <xdr:cNvSpPr/>
      </xdr:nvSpPr>
      <xdr:spPr>
        <a:xfrm>
          <a:off x="13490300" y="9059104"/>
          <a:ext cx="1946412" cy="1118151"/>
        </a:xfrm>
        <a:prstGeom prst="wedgeRoundRectCallout">
          <a:avLst>
            <a:gd name="adj1" fmla="val -54455"/>
            <a:gd name="adj2" fmla="val 1152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ecjp.sharepoint.com/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ecjp.sharepoint.com/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cell r="B5">
            <v>1</v>
          </cell>
          <cell r="C5" t="str">
            <v>R021708501</v>
          </cell>
          <cell r="D5">
            <v>771490</v>
          </cell>
          <cell r="E5">
            <v>12350114</v>
          </cell>
          <cell r="F5">
            <v>246950</v>
          </cell>
          <cell r="G5">
            <v>6740</v>
          </cell>
          <cell r="H5">
            <v>599000</v>
          </cell>
          <cell r="I5">
            <v>379000</v>
          </cell>
        </row>
        <row r="6">
          <cell r="A6"/>
          <cell r="B6">
            <v>2</v>
          </cell>
          <cell r="C6" t="str">
            <v>B030004101</v>
          </cell>
          <cell r="D6">
            <v>18028226</v>
          </cell>
          <cell r="E6">
            <v>5967432</v>
          </cell>
          <cell r="F6">
            <v>594008</v>
          </cell>
          <cell r="G6">
            <v>3499600</v>
          </cell>
          <cell r="H6">
            <v>0</v>
          </cell>
          <cell r="I6">
            <v>70000</v>
          </cell>
        </row>
        <row r="7">
          <cell r="A7"/>
          <cell r="B7">
            <v>3</v>
          </cell>
          <cell r="C7" t="str">
            <v>B030019801</v>
          </cell>
          <cell r="D7">
            <v>4391316</v>
          </cell>
          <cell r="E7">
            <v>1302600</v>
          </cell>
          <cell r="F7">
            <v>1659140</v>
          </cell>
          <cell r="G7">
            <v>650000</v>
          </cell>
          <cell r="H7">
            <v>62000</v>
          </cell>
          <cell r="I7">
            <v>82000</v>
          </cell>
        </row>
        <row r="8">
          <cell r="A8"/>
          <cell r="B8">
            <v>4</v>
          </cell>
          <cell r="C8" t="str">
            <v>B030019901</v>
          </cell>
          <cell r="D8">
            <v>4366624</v>
          </cell>
          <cell r="E8">
            <v>2526500</v>
          </cell>
          <cell r="F8">
            <v>2576168</v>
          </cell>
          <cell r="G8">
            <v>2186000</v>
          </cell>
          <cell r="H8">
            <v>469000</v>
          </cell>
          <cell r="I8">
            <v>233000</v>
          </cell>
        </row>
        <row r="9">
          <cell r="A9"/>
          <cell r="B9">
            <v>5</v>
          </cell>
          <cell r="C9" t="str">
            <v>B030020101</v>
          </cell>
          <cell r="D9">
            <v>9247444</v>
          </cell>
          <cell r="E9">
            <v>4213200</v>
          </cell>
          <cell r="F9">
            <v>3278280</v>
          </cell>
          <cell r="G9">
            <v>1360000</v>
          </cell>
          <cell r="H9">
            <v>124000</v>
          </cell>
          <cell r="I9">
            <v>33000</v>
          </cell>
        </row>
        <row r="10">
          <cell r="A10"/>
          <cell r="B10">
            <v>6</v>
          </cell>
          <cell r="C10" t="str">
            <v>B030020201</v>
          </cell>
          <cell r="D10">
            <v>5636325</v>
          </cell>
          <cell r="E10">
            <v>1778000</v>
          </cell>
          <cell r="F10">
            <v>1599080</v>
          </cell>
          <cell r="G10">
            <v>1036000</v>
          </cell>
          <cell r="H10">
            <v>0</v>
          </cell>
          <cell r="I10">
            <v>33000</v>
          </cell>
        </row>
        <row r="11">
          <cell r="A11"/>
          <cell r="B11">
            <v>7</v>
          </cell>
          <cell r="C11" t="str">
            <v>B030021601</v>
          </cell>
          <cell r="D11">
            <v>11984590</v>
          </cell>
          <cell r="E11">
            <v>7260400</v>
          </cell>
          <cell r="F11">
            <v>6781038</v>
          </cell>
          <cell r="G11">
            <v>4444000</v>
          </cell>
          <cell r="H11">
            <v>996000</v>
          </cell>
          <cell r="I11">
            <v>523500</v>
          </cell>
        </row>
        <row r="12">
          <cell r="A12"/>
          <cell r="B12">
            <v>8</v>
          </cell>
          <cell r="C12" t="str">
            <v>B030023901</v>
          </cell>
          <cell r="D12">
            <v>45542000</v>
          </cell>
          <cell r="E12">
            <v>0</v>
          </cell>
          <cell r="F12">
            <v>0</v>
          </cell>
          <cell r="G12">
            <v>0</v>
          </cell>
          <cell r="H12">
            <v>0</v>
          </cell>
          <cell r="I12">
            <v>0</v>
          </cell>
        </row>
        <row r="13">
          <cell r="A13"/>
          <cell r="B13">
            <v>9</v>
          </cell>
          <cell r="C13" t="str">
            <v>B031000101</v>
          </cell>
          <cell r="D13">
            <v>2010893</v>
          </cell>
          <cell r="E13">
            <v>566900</v>
          </cell>
          <cell r="F13">
            <v>409477</v>
          </cell>
          <cell r="G13">
            <v>336800</v>
          </cell>
          <cell r="H13">
            <v>162000</v>
          </cell>
          <cell r="I13">
            <v>42400</v>
          </cell>
        </row>
        <row r="14">
          <cell r="A14"/>
          <cell r="B14">
            <v>10</v>
          </cell>
          <cell r="C14" t="str">
            <v>B031010301</v>
          </cell>
          <cell r="D14">
            <v>3154990</v>
          </cell>
          <cell r="E14">
            <v>797800</v>
          </cell>
          <cell r="F14">
            <v>215229</v>
          </cell>
          <cell r="G14">
            <v>613500</v>
          </cell>
          <cell r="H14">
            <v>298000</v>
          </cell>
          <cell r="I14">
            <v>79600</v>
          </cell>
        </row>
        <row r="15">
          <cell r="A15"/>
          <cell r="B15">
            <v>11</v>
          </cell>
          <cell r="C15" t="str">
            <v>B031011301</v>
          </cell>
          <cell r="D15">
            <v>7915702</v>
          </cell>
          <cell r="E15">
            <v>1863400</v>
          </cell>
          <cell r="F15">
            <v>1005058</v>
          </cell>
          <cell r="G15">
            <v>1560000</v>
          </cell>
          <cell r="H15">
            <v>596000</v>
          </cell>
          <cell r="I15">
            <v>105200</v>
          </cell>
        </row>
        <row r="16">
          <cell r="A16"/>
          <cell r="B16">
            <v>12</v>
          </cell>
          <cell r="C16" t="str">
            <v>B031018901</v>
          </cell>
          <cell r="D16">
            <v>5950894</v>
          </cell>
          <cell r="E16">
            <v>2654980</v>
          </cell>
          <cell r="F16">
            <v>884954</v>
          </cell>
          <cell r="G16">
            <v>709600</v>
          </cell>
          <cell r="H16">
            <v>0</v>
          </cell>
          <cell r="I16">
            <v>242400</v>
          </cell>
        </row>
        <row r="17">
          <cell r="A17"/>
          <cell r="B17">
            <v>13</v>
          </cell>
          <cell r="C17" t="str">
            <v>B031025901</v>
          </cell>
          <cell r="D17">
            <v>5560599</v>
          </cell>
          <cell r="E17">
            <v>820080</v>
          </cell>
          <cell r="F17">
            <v>951744</v>
          </cell>
          <cell r="G17">
            <v>1546000</v>
          </cell>
          <cell r="H17">
            <v>447000</v>
          </cell>
          <cell r="I17">
            <v>123100</v>
          </cell>
        </row>
        <row r="18">
          <cell r="A18"/>
          <cell r="B18">
            <v>14</v>
          </cell>
          <cell r="C18" t="str">
            <v>B031045101</v>
          </cell>
          <cell r="D18">
            <v>2524176</v>
          </cell>
          <cell r="E18">
            <v>646400</v>
          </cell>
          <cell r="F18">
            <v>1005866</v>
          </cell>
          <cell r="G18">
            <v>281900</v>
          </cell>
          <cell r="H18">
            <v>116000</v>
          </cell>
          <cell r="I18">
            <v>53400</v>
          </cell>
        </row>
        <row r="19">
          <cell r="A19"/>
          <cell r="B19">
            <v>15</v>
          </cell>
          <cell r="C19" t="str">
            <v>B031045201</v>
          </cell>
          <cell r="D19">
            <v>4096686</v>
          </cell>
          <cell r="E19">
            <v>753000</v>
          </cell>
          <cell r="F19">
            <v>1199310</v>
          </cell>
          <cell r="G19">
            <v>732000</v>
          </cell>
          <cell r="H19">
            <v>56000</v>
          </cell>
          <cell r="I19">
            <v>47000</v>
          </cell>
        </row>
        <row r="20">
          <cell r="A20"/>
          <cell r="B20">
            <v>16</v>
          </cell>
          <cell r="C20" t="str">
            <v>B031045202</v>
          </cell>
          <cell r="D20">
            <v>3962686</v>
          </cell>
          <cell r="E20">
            <v>753000</v>
          </cell>
          <cell r="F20">
            <v>1199310</v>
          </cell>
          <cell r="G20">
            <v>732000</v>
          </cell>
          <cell r="H20">
            <v>56000</v>
          </cell>
          <cell r="I20">
            <v>47000</v>
          </cell>
        </row>
        <row r="21">
          <cell r="A21"/>
          <cell r="B21">
            <v>17</v>
          </cell>
          <cell r="C21" t="str">
            <v>B031048501</v>
          </cell>
          <cell r="D21">
            <v>4366710</v>
          </cell>
          <cell r="E21">
            <v>722400</v>
          </cell>
          <cell r="F21">
            <v>876767</v>
          </cell>
          <cell r="G21">
            <v>1680000</v>
          </cell>
          <cell r="H21">
            <v>357000</v>
          </cell>
          <cell r="I21">
            <v>49400</v>
          </cell>
        </row>
        <row r="22">
          <cell r="A22"/>
          <cell r="B22">
            <v>18</v>
          </cell>
          <cell r="C22" t="str">
            <v>B031051701</v>
          </cell>
          <cell r="D22">
            <v>13674000</v>
          </cell>
          <cell r="E22">
            <v>0</v>
          </cell>
          <cell r="F22">
            <v>0</v>
          </cell>
          <cell r="G22">
            <v>0</v>
          </cell>
          <cell r="H22">
            <v>0</v>
          </cell>
          <cell r="I22">
            <v>0</v>
          </cell>
        </row>
        <row r="23">
          <cell r="A23"/>
          <cell r="B23">
            <v>19</v>
          </cell>
          <cell r="C23" t="str">
            <v>B031065701</v>
          </cell>
          <cell r="D23">
            <v>13619158</v>
          </cell>
          <cell r="E23">
            <v>3498800</v>
          </cell>
          <cell r="F23">
            <v>546742</v>
          </cell>
          <cell r="G23">
            <v>1380000</v>
          </cell>
          <cell r="H23">
            <v>656000</v>
          </cell>
          <cell r="I23">
            <v>247200</v>
          </cell>
        </row>
        <row r="24">
          <cell r="A24"/>
          <cell r="B24">
            <v>20</v>
          </cell>
          <cell r="C24" t="str">
            <v>B031066101</v>
          </cell>
          <cell r="D24">
            <v>5756579</v>
          </cell>
          <cell r="E24">
            <v>1121400</v>
          </cell>
          <cell r="F24">
            <v>273371</v>
          </cell>
          <cell r="G24">
            <v>690000</v>
          </cell>
          <cell r="H24">
            <v>376000</v>
          </cell>
          <cell r="I24">
            <v>140600</v>
          </cell>
        </row>
        <row r="25">
          <cell r="A25"/>
          <cell r="B25">
            <v>21</v>
          </cell>
          <cell r="C25" t="str">
            <v>B031066102</v>
          </cell>
          <cell r="D25">
            <v>6981579</v>
          </cell>
          <cell r="E25">
            <v>1121400</v>
          </cell>
          <cell r="F25">
            <v>273371</v>
          </cell>
          <cell r="G25">
            <v>690000</v>
          </cell>
          <cell r="H25">
            <v>376000</v>
          </cell>
          <cell r="I25">
            <v>140600</v>
          </cell>
        </row>
        <row r="26">
          <cell r="A26"/>
          <cell r="B26">
            <v>22</v>
          </cell>
          <cell r="C26" t="str">
            <v>B031100301</v>
          </cell>
          <cell r="D26">
            <v>16630176</v>
          </cell>
          <cell r="E26">
            <v>2049220</v>
          </cell>
          <cell r="F26">
            <v>539012</v>
          </cell>
          <cell r="G26">
            <v>1398000</v>
          </cell>
          <cell r="H26">
            <v>928000</v>
          </cell>
          <cell r="I26">
            <v>116900</v>
          </cell>
        </row>
        <row r="27">
          <cell r="A27"/>
          <cell r="B27">
            <v>23</v>
          </cell>
          <cell r="C27" t="str">
            <v>B031108401</v>
          </cell>
          <cell r="D27">
            <v>11137758</v>
          </cell>
          <cell r="E27">
            <v>2242800</v>
          </cell>
          <cell r="F27">
            <v>546742</v>
          </cell>
          <cell r="G27">
            <v>2148000</v>
          </cell>
          <cell r="H27">
            <v>752000</v>
          </cell>
          <cell r="I27">
            <v>281200</v>
          </cell>
        </row>
        <row r="28">
          <cell r="A28"/>
          <cell r="B28">
            <v>24</v>
          </cell>
          <cell r="C28" t="str">
            <v>B031114601</v>
          </cell>
          <cell r="D28">
            <v>20096026</v>
          </cell>
          <cell r="E28">
            <v>3031600</v>
          </cell>
          <cell r="F28">
            <v>3284820</v>
          </cell>
          <cell r="G28">
            <v>4536000</v>
          </cell>
          <cell r="H28">
            <v>828000</v>
          </cell>
          <cell r="I28">
            <v>247200</v>
          </cell>
        </row>
        <row r="29">
          <cell r="A29"/>
          <cell r="B29">
            <v>25</v>
          </cell>
          <cell r="C29" t="str">
            <v>B031118801</v>
          </cell>
          <cell r="D29">
            <v>5095098</v>
          </cell>
          <cell r="E29">
            <v>1231500</v>
          </cell>
          <cell r="F29">
            <v>742020</v>
          </cell>
          <cell r="G29">
            <v>1508250</v>
          </cell>
          <cell r="H29">
            <v>705000</v>
          </cell>
          <cell r="I29">
            <v>175000</v>
          </cell>
        </row>
        <row r="30">
          <cell r="A30"/>
          <cell r="B30">
            <v>26</v>
          </cell>
          <cell r="C30" t="str">
            <v>B031119601</v>
          </cell>
          <cell r="D30">
            <v>4397374</v>
          </cell>
          <cell r="E30">
            <v>1240400</v>
          </cell>
          <cell r="F30">
            <v>944444</v>
          </cell>
          <cell r="G30">
            <v>673600</v>
          </cell>
          <cell r="H30">
            <v>232000</v>
          </cell>
          <cell r="I30">
            <v>140800</v>
          </cell>
        </row>
        <row r="31">
          <cell r="A31"/>
          <cell r="B31">
            <v>27</v>
          </cell>
          <cell r="C31" t="str">
            <v>B031120701</v>
          </cell>
          <cell r="D31">
            <v>2479687</v>
          </cell>
          <cell r="E31">
            <v>623900</v>
          </cell>
          <cell r="F31">
            <v>472222</v>
          </cell>
          <cell r="G31">
            <v>336800</v>
          </cell>
          <cell r="H31">
            <v>170000</v>
          </cell>
          <cell r="I31">
            <v>157370</v>
          </cell>
        </row>
        <row r="32">
          <cell r="A32"/>
          <cell r="B32">
            <v>28</v>
          </cell>
          <cell r="C32" t="str">
            <v>B031141401</v>
          </cell>
          <cell r="D32">
            <v>3178961</v>
          </cell>
          <cell r="E32">
            <v>1564100</v>
          </cell>
          <cell r="F32">
            <v>536138</v>
          </cell>
          <cell r="G32">
            <v>354800</v>
          </cell>
          <cell r="H32">
            <v>0</v>
          </cell>
          <cell r="I32">
            <v>73200</v>
          </cell>
        </row>
        <row r="33">
          <cell r="A33"/>
          <cell r="B33">
            <v>29</v>
          </cell>
          <cell r="C33" t="str">
            <v>B031142101</v>
          </cell>
          <cell r="D33">
            <v>9340390</v>
          </cell>
          <cell r="E33">
            <v>1260500</v>
          </cell>
          <cell r="F33">
            <v>683904</v>
          </cell>
          <cell r="G33">
            <v>942000</v>
          </cell>
          <cell r="H33">
            <v>0</v>
          </cell>
          <cell r="I33">
            <v>0</v>
          </cell>
        </row>
        <row r="34">
          <cell r="A34"/>
          <cell r="B34">
            <v>30</v>
          </cell>
          <cell r="C34" t="str">
            <v>B031145101</v>
          </cell>
          <cell r="D34">
            <v>5299884</v>
          </cell>
          <cell r="E34">
            <v>1189000</v>
          </cell>
          <cell r="F34">
            <v>1006276</v>
          </cell>
          <cell r="G34">
            <v>673600</v>
          </cell>
          <cell r="H34">
            <v>364000</v>
          </cell>
          <cell r="I34">
            <v>636800</v>
          </cell>
        </row>
        <row r="35">
          <cell r="A35"/>
          <cell r="B35">
            <v>31</v>
          </cell>
          <cell r="C35" t="str">
            <v>B031145201</v>
          </cell>
          <cell r="D35">
            <v>8023379</v>
          </cell>
          <cell r="E35">
            <v>1121400</v>
          </cell>
          <cell r="F35">
            <v>273371</v>
          </cell>
          <cell r="G35">
            <v>690000</v>
          </cell>
          <cell r="H35">
            <v>328000</v>
          </cell>
          <cell r="I35">
            <v>123600</v>
          </cell>
        </row>
        <row r="36">
          <cell r="A36"/>
          <cell r="B36">
            <v>32</v>
          </cell>
          <cell r="C36" t="str">
            <v>B031145202</v>
          </cell>
          <cell r="D36">
            <v>3967374</v>
          </cell>
          <cell r="E36">
            <v>1240400</v>
          </cell>
          <cell r="F36">
            <v>944444</v>
          </cell>
          <cell r="G36">
            <v>673600</v>
          </cell>
          <cell r="H36">
            <v>232000</v>
          </cell>
          <cell r="I36">
            <v>106800</v>
          </cell>
        </row>
        <row r="37">
          <cell r="A37"/>
          <cell r="B37">
            <v>33</v>
          </cell>
          <cell r="C37" t="str">
            <v>B031145203</v>
          </cell>
          <cell r="D37">
            <v>5818689</v>
          </cell>
          <cell r="E37">
            <v>948100</v>
          </cell>
          <cell r="F37">
            <v>221728</v>
          </cell>
          <cell r="G37">
            <v>613500</v>
          </cell>
          <cell r="H37">
            <v>0</v>
          </cell>
          <cell r="I37">
            <v>52600</v>
          </cell>
        </row>
        <row r="38">
          <cell r="A38"/>
          <cell r="B38">
            <v>34</v>
          </cell>
          <cell r="C38" t="str">
            <v>B031148501</v>
          </cell>
          <cell r="D38">
            <v>6138016</v>
          </cell>
          <cell r="E38">
            <v>1883100</v>
          </cell>
          <cell r="F38">
            <v>2756454</v>
          </cell>
          <cell r="G38">
            <v>845700</v>
          </cell>
          <cell r="H38">
            <v>348000</v>
          </cell>
          <cell r="I38">
            <v>160200</v>
          </cell>
        </row>
        <row r="39">
          <cell r="A39"/>
          <cell r="B39">
            <v>35</v>
          </cell>
          <cell r="C39" t="str">
            <v>B031148502</v>
          </cell>
          <cell r="D39">
            <v>4029344</v>
          </cell>
          <cell r="E39">
            <v>1255400</v>
          </cell>
          <cell r="F39">
            <v>1837636</v>
          </cell>
          <cell r="G39">
            <v>563800</v>
          </cell>
          <cell r="H39">
            <v>232000</v>
          </cell>
          <cell r="I39">
            <v>106800</v>
          </cell>
        </row>
        <row r="40">
          <cell r="A40"/>
          <cell r="B40">
            <v>36</v>
          </cell>
          <cell r="C40" t="str">
            <v>B031157801</v>
          </cell>
          <cell r="D40">
            <v>993690</v>
          </cell>
          <cell r="E40">
            <v>16316288</v>
          </cell>
          <cell r="F40">
            <v>423990</v>
          </cell>
          <cell r="G40">
            <v>6146</v>
          </cell>
          <cell r="H40">
            <v>564000</v>
          </cell>
          <cell r="I40">
            <v>66000</v>
          </cell>
        </row>
        <row r="41">
          <cell r="A41"/>
          <cell r="B41">
            <v>37</v>
          </cell>
          <cell r="C41" t="str">
            <v>B031158001</v>
          </cell>
          <cell r="D41">
            <v>6256158</v>
          </cell>
          <cell r="E41">
            <v>1395600</v>
          </cell>
          <cell r="F41">
            <v>1072602</v>
          </cell>
          <cell r="G41">
            <v>673600</v>
          </cell>
          <cell r="H41">
            <v>354000</v>
          </cell>
          <cell r="I41">
            <v>106800</v>
          </cell>
        </row>
        <row r="42">
          <cell r="A42"/>
          <cell r="B42">
            <v>38</v>
          </cell>
          <cell r="C42" t="str">
            <v>B031158101</v>
          </cell>
          <cell r="D42">
            <v>5299884</v>
          </cell>
          <cell r="E42">
            <v>1269200</v>
          </cell>
          <cell r="F42">
            <v>1006276</v>
          </cell>
          <cell r="G42">
            <v>673600</v>
          </cell>
          <cell r="H42">
            <v>354000</v>
          </cell>
          <cell r="I42">
            <v>256800</v>
          </cell>
        </row>
        <row r="43">
          <cell r="A43"/>
          <cell r="B43">
            <v>39</v>
          </cell>
          <cell r="C43" t="str">
            <v>B031158201</v>
          </cell>
          <cell r="D43">
            <v>5299884</v>
          </cell>
          <cell r="E43">
            <v>1269200</v>
          </cell>
          <cell r="F43">
            <v>1006276</v>
          </cell>
          <cell r="G43">
            <v>673600</v>
          </cell>
          <cell r="H43">
            <v>354000</v>
          </cell>
          <cell r="I43">
            <v>206800</v>
          </cell>
        </row>
        <row r="44">
          <cell r="A44"/>
          <cell r="B44">
            <v>40</v>
          </cell>
          <cell r="C44" t="str">
            <v>B031163901</v>
          </cell>
          <cell r="D44">
            <v>6295884</v>
          </cell>
          <cell r="E44">
            <v>1269200</v>
          </cell>
          <cell r="F44">
            <v>1006276</v>
          </cell>
          <cell r="G44">
            <v>673600</v>
          </cell>
          <cell r="H44">
            <v>354000</v>
          </cell>
          <cell r="I44">
            <v>106800</v>
          </cell>
        </row>
        <row r="45">
          <cell r="A45"/>
          <cell r="B45">
            <v>41</v>
          </cell>
          <cell r="C45" t="str">
            <v>B031164001</v>
          </cell>
          <cell r="D45">
            <v>5779102</v>
          </cell>
          <cell r="E45">
            <v>1863400</v>
          </cell>
          <cell r="F45">
            <v>1005058</v>
          </cell>
          <cell r="G45">
            <v>2328000</v>
          </cell>
          <cell r="H45">
            <v>744000</v>
          </cell>
          <cell r="I45">
            <v>105200</v>
          </cell>
        </row>
        <row r="46">
          <cell r="A46"/>
          <cell r="B46">
            <v>42</v>
          </cell>
          <cell r="C46" t="str">
            <v>B031164201</v>
          </cell>
          <cell r="D46">
            <v>5408702</v>
          </cell>
          <cell r="E46">
            <v>3327400</v>
          </cell>
          <cell r="F46">
            <v>1005058</v>
          </cell>
          <cell r="G46">
            <v>1560000</v>
          </cell>
          <cell r="H46">
            <v>744000</v>
          </cell>
          <cell r="I46">
            <v>83200</v>
          </cell>
        </row>
        <row r="47">
          <cell r="A47"/>
          <cell r="B47">
            <v>43</v>
          </cell>
          <cell r="C47" t="str">
            <v>B031166801</v>
          </cell>
          <cell r="D47">
            <v>7726918</v>
          </cell>
          <cell r="E47">
            <v>4319000</v>
          </cell>
          <cell r="F47">
            <v>1205872</v>
          </cell>
          <cell r="G47">
            <v>4670000</v>
          </cell>
          <cell r="H47">
            <v>870000</v>
          </cell>
          <cell r="I47">
            <v>108000</v>
          </cell>
        </row>
        <row r="48">
          <cell r="A48"/>
          <cell r="B48">
            <v>44</v>
          </cell>
          <cell r="C48" t="str">
            <v>B031170601</v>
          </cell>
          <cell r="D48">
            <v>10863014</v>
          </cell>
          <cell r="E48">
            <v>4670200</v>
          </cell>
          <cell r="F48">
            <v>703810</v>
          </cell>
          <cell r="G48">
            <v>4773000</v>
          </cell>
          <cell r="H48">
            <v>208000</v>
          </cell>
          <cell r="I48">
            <v>184000</v>
          </cell>
        </row>
        <row r="49">
          <cell r="A49"/>
          <cell r="B49">
            <v>45</v>
          </cell>
          <cell r="C49" t="str">
            <v>B031172001</v>
          </cell>
          <cell r="D49">
            <v>4389884</v>
          </cell>
          <cell r="E49">
            <v>1364200</v>
          </cell>
          <cell r="F49">
            <v>1006276</v>
          </cell>
          <cell r="G49">
            <v>673600</v>
          </cell>
          <cell r="H49">
            <v>354000</v>
          </cell>
          <cell r="I49">
            <v>140800</v>
          </cell>
        </row>
        <row r="50">
          <cell r="A50"/>
          <cell r="B50">
            <v>46</v>
          </cell>
          <cell r="C50" t="str">
            <v>B031176701</v>
          </cell>
          <cell r="D50">
            <v>12460100</v>
          </cell>
          <cell r="E50">
            <v>3498800</v>
          </cell>
          <cell r="F50">
            <v>1260872</v>
          </cell>
          <cell r="G50">
            <v>1686000</v>
          </cell>
          <cell r="H50">
            <v>1144000</v>
          </cell>
          <cell r="I50">
            <v>91600</v>
          </cell>
        </row>
        <row r="51">
          <cell r="A51"/>
          <cell r="B51">
            <v>47</v>
          </cell>
          <cell r="C51" t="str">
            <v>B031181501</v>
          </cell>
          <cell r="D51">
            <v>5975964</v>
          </cell>
          <cell r="E51">
            <v>1299000</v>
          </cell>
          <cell r="F51">
            <v>1998850</v>
          </cell>
          <cell r="G51">
            <v>1220000</v>
          </cell>
          <cell r="H51">
            <v>0</v>
          </cell>
          <cell r="I51">
            <v>119000</v>
          </cell>
        </row>
        <row r="52">
          <cell r="A52"/>
          <cell r="B52">
            <v>48</v>
          </cell>
          <cell r="C52" t="str">
            <v>B031186301</v>
          </cell>
          <cell r="D52">
            <v>41793708</v>
          </cell>
          <cell r="E52">
            <v>5597000</v>
          </cell>
          <cell r="F52">
            <v>5163816</v>
          </cell>
          <cell r="G52">
            <v>3860000</v>
          </cell>
          <cell r="H52">
            <v>938000</v>
          </cell>
          <cell r="I52">
            <v>136000</v>
          </cell>
        </row>
        <row r="53">
          <cell r="A53"/>
          <cell r="B53">
            <v>49</v>
          </cell>
          <cell r="C53" t="str">
            <v>B031192401</v>
          </cell>
          <cell r="D53">
            <v>3365436</v>
          </cell>
          <cell r="E53">
            <v>2930500</v>
          </cell>
          <cell r="F53">
            <v>1847397</v>
          </cell>
          <cell r="G53">
            <v>1760000</v>
          </cell>
          <cell r="H53">
            <v>444000</v>
          </cell>
          <cell r="I53">
            <v>67000</v>
          </cell>
        </row>
        <row r="54">
          <cell r="A54"/>
          <cell r="B54">
            <v>50</v>
          </cell>
          <cell r="C54" t="str">
            <v>B031193901</v>
          </cell>
          <cell r="D54">
            <v>6623084</v>
          </cell>
          <cell r="E54">
            <v>1374000</v>
          </cell>
          <cell r="F54">
            <v>1037324</v>
          </cell>
          <cell r="G54">
            <v>673600</v>
          </cell>
          <cell r="H54">
            <v>0</v>
          </cell>
          <cell r="I54">
            <v>0</v>
          </cell>
        </row>
        <row r="55">
          <cell r="A55"/>
          <cell r="B55">
            <v>51</v>
          </cell>
          <cell r="C55" t="str">
            <v>B031201402</v>
          </cell>
          <cell r="D55">
            <v>8245248</v>
          </cell>
          <cell r="E55">
            <v>6195200</v>
          </cell>
          <cell r="F55">
            <v>5052336</v>
          </cell>
          <cell r="G55">
            <v>3860000</v>
          </cell>
          <cell r="H55">
            <v>938000</v>
          </cell>
          <cell r="I55">
            <v>112000</v>
          </cell>
        </row>
        <row r="56">
          <cell r="A56"/>
          <cell r="B56">
            <v>52</v>
          </cell>
          <cell r="C56" t="str">
            <v>B031201701</v>
          </cell>
          <cell r="D56">
            <v>2187942</v>
          </cell>
          <cell r="E56">
            <v>634600</v>
          </cell>
          <cell r="F56">
            <v>503138</v>
          </cell>
          <cell r="G56">
            <v>336800</v>
          </cell>
          <cell r="H56">
            <v>177000</v>
          </cell>
          <cell r="I56">
            <v>42400</v>
          </cell>
        </row>
        <row r="57">
          <cell r="A57"/>
          <cell r="B57">
            <v>53</v>
          </cell>
          <cell r="C57" t="str">
            <v>B031202901</v>
          </cell>
          <cell r="D57">
            <v>6318158</v>
          </cell>
          <cell r="E57">
            <v>1395600</v>
          </cell>
          <cell r="F57">
            <v>1072602</v>
          </cell>
          <cell r="G57">
            <v>673600</v>
          </cell>
          <cell r="H57">
            <v>0</v>
          </cell>
          <cell r="I57">
            <v>106800</v>
          </cell>
        </row>
        <row r="58">
          <cell r="A58"/>
          <cell r="B58">
            <v>54</v>
          </cell>
          <cell r="C58" t="str">
            <v>B031208201</v>
          </cell>
          <cell r="D58">
            <v>6457588</v>
          </cell>
          <cell r="E58">
            <v>1674800</v>
          </cell>
          <cell r="F58">
            <v>269506</v>
          </cell>
          <cell r="G58">
            <v>663000</v>
          </cell>
          <cell r="H58">
            <v>100000</v>
          </cell>
          <cell r="I58">
            <v>58450</v>
          </cell>
        </row>
        <row r="59">
          <cell r="A59"/>
          <cell r="B59">
            <v>55</v>
          </cell>
          <cell r="C59" t="str">
            <v>B031219701</v>
          </cell>
          <cell r="D59">
            <v>1196408</v>
          </cell>
          <cell r="E59">
            <v>432000</v>
          </cell>
          <cell r="F59">
            <v>399770</v>
          </cell>
          <cell r="G59">
            <v>522000</v>
          </cell>
          <cell r="H59">
            <v>0</v>
          </cell>
          <cell r="I59">
            <v>33000</v>
          </cell>
        </row>
        <row r="60">
          <cell r="A60"/>
          <cell r="B60">
            <v>56</v>
          </cell>
          <cell r="C60" t="str">
            <v>B031220501</v>
          </cell>
          <cell r="D60">
            <v>4850591</v>
          </cell>
          <cell r="E60">
            <v>1062800</v>
          </cell>
          <cell r="F60">
            <v>271799</v>
          </cell>
          <cell r="G60">
            <v>690000</v>
          </cell>
          <cell r="H60">
            <v>0</v>
          </cell>
          <cell r="I60">
            <v>58450</v>
          </cell>
        </row>
        <row r="61">
          <cell r="A61"/>
          <cell r="B61">
            <v>57</v>
          </cell>
          <cell r="C61" t="str">
            <v>B031221501</v>
          </cell>
          <cell r="D61">
            <v>6235922</v>
          </cell>
          <cell r="E61">
            <v>3128200</v>
          </cell>
          <cell r="F61">
            <v>1072276</v>
          </cell>
          <cell r="G61">
            <v>709600</v>
          </cell>
          <cell r="H61">
            <v>0</v>
          </cell>
          <cell r="I61">
            <v>146400</v>
          </cell>
        </row>
        <row r="62">
          <cell r="A62"/>
          <cell r="B62">
            <v>58</v>
          </cell>
          <cell r="C62" t="str">
            <v>B031222701</v>
          </cell>
          <cell r="D62">
            <v>5487192</v>
          </cell>
          <cell r="E62">
            <v>4034700</v>
          </cell>
          <cell r="F62">
            <v>2607388</v>
          </cell>
          <cell r="G62">
            <v>1930000</v>
          </cell>
          <cell r="H62">
            <v>0</v>
          </cell>
          <cell r="I62">
            <v>105550</v>
          </cell>
        </row>
        <row r="63">
          <cell r="A63"/>
          <cell r="B63">
            <v>59</v>
          </cell>
          <cell r="C63" t="str">
            <v>B031227801</v>
          </cell>
          <cell r="D63">
            <v>7153405</v>
          </cell>
          <cell r="E63">
            <v>3649500</v>
          </cell>
          <cell r="F63">
            <v>664700</v>
          </cell>
          <cell r="G63">
            <v>3783400</v>
          </cell>
          <cell r="H63">
            <v>100000</v>
          </cell>
          <cell r="I63">
            <v>0</v>
          </cell>
        </row>
        <row r="64">
          <cell r="A64"/>
          <cell r="B64">
            <v>60</v>
          </cell>
          <cell r="C64" t="str">
            <v>B031229701</v>
          </cell>
          <cell r="D64">
            <v>9232190</v>
          </cell>
          <cell r="E64">
            <v>1260500</v>
          </cell>
          <cell r="F64">
            <v>683904</v>
          </cell>
          <cell r="G64">
            <v>906000</v>
          </cell>
          <cell r="H64">
            <v>0</v>
          </cell>
          <cell r="I64">
            <v>97450</v>
          </cell>
        </row>
        <row r="65">
          <cell r="A65"/>
          <cell r="B65">
            <v>61</v>
          </cell>
          <cell r="C65" t="str">
            <v>B031234301</v>
          </cell>
          <cell r="D65">
            <v>3174935</v>
          </cell>
          <cell r="E65">
            <v>674200</v>
          </cell>
          <cell r="F65">
            <v>800295</v>
          </cell>
          <cell r="G65">
            <v>568500</v>
          </cell>
          <cell r="H65">
            <v>0</v>
          </cell>
          <cell r="I65">
            <v>48910</v>
          </cell>
        </row>
        <row r="66">
          <cell r="A66"/>
          <cell r="B66">
            <v>62</v>
          </cell>
          <cell r="C66" t="str">
            <v>B031237201</v>
          </cell>
          <cell r="D66">
            <v>5299884</v>
          </cell>
          <cell r="E66">
            <v>1269200</v>
          </cell>
          <cell r="F66">
            <v>1006276</v>
          </cell>
          <cell r="G66">
            <v>673600</v>
          </cell>
          <cell r="H66">
            <v>0</v>
          </cell>
          <cell r="I66">
            <v>514800</v>
          </cell>
        </row>
        <row r="67">
          <cell r="A67"/>
          <cell r="B67">
            <v>63</v>
          </cell>
          <cell r="C67" t="str">
            <v>B031237501</v>
          </cell>
          <cell r="D67">
            <v>5299884</v>
          </cell>
          <cell r="E67">
            <v>1269200</v>
          </cell>
          <cell r="F67">
            <v>1006276</v>
          </cell>
          <cell r="G67">
            <v>673600</v>
          </cell>
          <cell r="H67">
            <v>0</v>
          </cell>
          <cell r="I67">
            <v>334800</v>
          </cell>
        </row>
        <row r="68">
          <cell r="A68"/>
          <cell r="B68">
            <v>64</v>
          </cell>
          <cell r="C68" t="str">
            <v>B031239101</v>
          </cell>
          <cell r="D68">
            <v>20386000</v>
          </cell>
          <cell r="E68">
            <v>81000</v>
          </cell>
          <cell r="F68">
            <v>0</v>
          </cell>
          <cell r="G68">
            <v>0</v>
          </cell>
          <cell r="H68">
            <v>0</v>
          </cell>
          <cell r="I68">
            <v>0</v>
          </cell>
        </row>
        <row r="69">
          <cell r="A69"/>
          <cell r="B69">
            <v>65</v>
          </cell>
          <cell r="C69" t="str">
            <v>B031240101</v>
          </cell>
          <cell r="D69">
            <v>3957858</v>
          </cell>
          <cell r="E69">
            <v>876800</v>
          </cell>
          <cell r="F69">
            <v>219187</v>
          </cell>
          <cell r="G69">
            <v>613500</v>
          </cell>
          <cell r="H69">
            <v>0</v>
          </cell>
          <cell r="I69">
            <v>52600</v>
          </cell>
        </row>
        <row r="70">
          <cell r="A70"/>
          <cell r="B70">
            <v>66</v>
          </cell>
          <cell r="C70" t="str">
            <v>B031241201</v>
          </cell>
          <cell r="D70">
            <v>3811686</v>
          </cell>
          <cell r="E70">
            <v>1396000</v>
          </cell>
          <cell r="F70">
            <v>1199310</v>
          </cell>
          <cell r="G70">
            <v>732000</v>
          </cell>
          <cell r="H70">
            <v>0</v>
          </cell>
          <cell r="I70">
            <v>27000</v>
          </cell>
        </row>
        <row r="71">
          <cell r="A71"/>
          <cell r="B71">
            <v>67</v>
          </cell>
          <cell r="C71" t="str">
            <v>B031242501</v>
          </cell>
          <cell r="D71">
            <v>23932016</v>
          </cell>
          <cell r="E71">
            <v>5695000</v>
          </cell>
          <cell r="F71">
            <v>4091116</v>
          </cell>
          <cell r="G71">
            <v>2580000</v>
          </cell>
          <cell r="H71">
            <v>0</v>
          </cell>
          <cell r="I71">
            <v>395800</v>
          </cell>
        </row>
        <row r="72">
          <cell r="A72"/>
          <cell r="B72">
            <v>68</v>
          </cell>
          <cell r="C72" t="str">
            <v>B031248401</v>
          </cell>
          <cell r="D72">
            <v>2081687</v>
          </cell>
          <cell r="E72">
            <v>623900</v>
          </cell>
          <cell r="F72">
            <v>472222</v>
          </cell>
          <cell r="G72">
            <v>336800</v>
          </cell>
          <cell r="H72">
            <v>0</v>
          </cell>
          <cell r="I72">
            <v>53400</v>
          </cell>
        </row>
        <row r="73">
          <cell r="A73"/>
          <cell r="B73">
            <v>69</v>
          </cell>
          <cell r="C73" t="str">
            <v>B031248501</v>
          </cell>
          <cell r="D73">
            <v>4701325</v>
          </cell>
          <cell r="E73">
            <v>587000</v>
          </cell>
          <cell r="F73">
            <v>1599080</v>
          </cell>
          <cell r="G73">
            <v>976000</v>
          </cell>
          <cell r="H73">
            <v>0</v>
          </cell>
          <cell r="I73">
            <v>44000</v>
          </cell>
        </row>
        <row r="74">
          <cell r="A74"/>
          <cell r="B74">
            <v>70</v>
          </cell>
          <cell r="C74" t="str">
            <v>B035043501</v>
          </cell>
          <cell r="D74">
            <v>9210341</v>
          </cell>
          <cell r="E74">
            <v>1374500</v>
          </cell>
          <cell r="F74">
            <v>1780594</v>
          </cell>
          <cell r="G74">
            <v>2020000</v>
          </cell>
          <cell r="H74">
            <v>0</v>
          </cell>
          <cell r="I74">
            <v>120400</v>
          </cell>
        </row>
        <row r="75">
          <cell r="A75"/>
          <cell r="B75">
            <v>71</v>
          </cell>
          <cell r="C75" t="str">
            <v>B036080301</v>
          </cell>
          <cell r="D75">
            <v>4341189</v>
          </cell>
          <cell r="E75">
            <v>948100</v>
          </cell>
          <cell r="F75">
            <v>221728</v>
          </cell>
          <cell r="G75">
            <v>613500</v>
          </cell>
          <cell r="H75">
            <v>342000</v>
          </cell>
          <cell r="I75">
            <v>41600</v>
          </cell>
        </row>
        <row r="76">
          <cell r="A76"/>
          <cell r="B76">
            <v>72</v>
          </cell>
          <cell r="C76" t="str">
            <v>B036081301</v>
          </cell>
          <cell r="D76">
            <v>10418316</v>
          </cell>
          <cell r="E76">
            <v>3184600</v>
          </cell>
          <cell r="F76">
            <v>438374</v>
          </cell>
          <cell r="G76">
            <v>1227000</v>
          </cell>
          <cell r="H76">
            <v>596000</v>
          </cell>
          <cell r="I76">
            <v>83200</v>
          </cell>
        </row>
        <row r="77">
          <cell r="A77"/>
          <cell r="B77">
            <v>73</v>
          </cell>
          <cell r="C77" t="str">
            <v>B036110401</v>
          </cell>
          <cell r="D77">
            <v>4311316</v>
          </cell>
          <cell r="E77">
            <v>660600</v>
          </cell>
          <cell r="F77">
            <v>1659140</v>
          </cell>
          <cell r="G77">
            <v>650000</v>
          </cell>
          <cell r="H77">
            <v>62000</v>
          </cell>
          <cell r="I77">
            <v>33000</v>
          </cell>
        </row>
        <row r="78">
          <cell r="A78"/>
          <cell r="B78">
            <v>74</v>
          </cell>
          <cell r="C78" t="str">
            <v>B036114701</v>
          </cell>
          <cell r="D78">
            <v>5047084</v>
          </cell>
          <cell r="E78">
            <v>1374000</v>
          </cell>
          <cell r="F78">
            <v>1037324</v>
          </cell>
          <cell r="G78">
            <v>673600</v>
          </cell>
          <cell r="H78">
            <v>0</v>
          </cell>
          <cell r="I78">
            <v>84800</v>
          </cell>
        </row>
        <row r="79">
          <cell r="A79"/>
          <cell r="B79">
            <v>75</v>
          </cell>
          <cell r="C79" t="str">
            <v>B036117901</v>
          </cell>
          <cell r="D79">
            <v>2344893</v>
          </cell>
          <cell r="E79">
            <v>713300</v>
          </cell>
          <cell r="F79">
            <v>409477</v>
          </cell>
          <cell r="G79">
            <v>336800</v>
          </cell>
          <cell r="H79">
            <v>146000</v>
          </cell>
          <cell r="I79">
            <v>70400</v>
          </cell>
        </row>
        <row r="80">
          <cell r="A80"/>
          <cell r="B80">
            <v>76</v>
          </cell>
          <cell r="C80" t="str">
            <v>B036124101</v>
          </cell>
          <cell r="D80">
            <v>2207282</v>
          </cell>
          <cell r="E80">
            <v>1199490</v>
          </cell>
          <cell r="F80">
            <v>428915</v>
          </cell>
          <cell r="G80">
            <v>354800</v>
          </cell>
          <cell r="H80">
            <v>231000</v>
          </cell>
          <cell r="I80">
            <v>45200</v>
          </cell>
        </row>
        <row r="81">
          <cell r="A81"/>
          <cell r="B81">
            <v>77</v>
          </cell>
          <cell r="C81" t="str">
            <v>B036128401</v>
          </cell>
          <cell r="D81">
            <v>4765084</v>
          </cell>
          <cell r="E81">
            <v>1244800</v>
          </cell>
          <cell r="F81">
            <v>1037324</v>
          </cell>
          <cell r="G81">
            <v>673600</v>
          </cell>
          <cell r="H81">
            <v>0</v>
          </cell>
          <cell r="I81">
            <v>84800</v>
          </cell>
        </row>
        <row r="82">
          <cell r="A82"/>
          <cell r="B82">
            <v>78</v>
          </cell>
          <cell r="C82" t="str">
            <v>B036145901</v>
          </cell>
          <cell r="D82">
            <v>2816961</v>
          </cell>
          <cell r="E82">
            <v>1588500</v>
          </cell>
          <cell r="F82">
            <v>536138</v>
          </cell>
          <cell r="G82">
            <v>354800</v>
          </cell>
          <cell r="H82">
            <v>0</v>
          </cell>
          <cell r="I82">
            <v>45200</v>
          </cell>
        </row>
        <row r="83">
          <cell r="A83"/>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7A78-D8FC-4462-A750-161B82755078}">
  <sheetPr>
    <tabColor theme="4"/>
    <pageSetUpPr fitToPage="1"/>
  </sheetPr>
  <dimension ref="A1:AD49"/>
  <sheetViews>
    <sheetView showGridLines="0" tabSelected="1" view="pageBreakPreview" topLeftCell="A13" zoomScale="90" zoomScaleNormal="90" zoomScaleSheetLayoutView="90" workbookViewId="0">
      <selection activeCell="L19" sqref="L19:N19"/>
    </sheetView>
  </sheetViews>
  <sheetFormatPr defaultColWidth="6.88671875" defaultRowHeight="18.75" customHeight="1"/>
  <cols>
    <col min="1" max="2" width="4.109375" style="119" customWidth="1"/>
    <col min="3" max="3" width="7.88671875" style="119" customWidth="1"/>
    <col min="4" max="23" width="5.44140625" style="119" customWidth="1"/>
    <col min="24" max="24" width="3.88671875" style="120" customWidth="1"/>
    <col min="25" max="25" width="2.33203125" style="120" customWidth="1"/>
    <col min="26" max="26" width="12.88671875" style="120" customWidth="1"/>
    <col min="27" max="27" width="11.44140625" style="120" customWidth="1"/>
    <col min="28" max="16384" width="6.88671875" style="120"/>
  </cols>
  <sheetData>
    <row r="1" spans="1:30" ht="24" customHeight="1">
      <c r="A1" s="366" t="s">
        <v>224</v>
      </c>
      <c r="B1" s="366"/>
      <c r="C1" s="366"/>
      <c r="D1" s="366"/>
      <c r="E1" s="366"/>
      <c r="F1" s="366"/>
      <c r="G1" s="366"/>
      <c r="H1" s="366"/>
      <c r="I1" s="366"/>
      <c r="J1" s="366"/>
      <c r="K1" s="366"/>
      <c r="L1" s="366"/>
      <c r="M1" s="366"/>
      <c r="N1" s="366"/>
      <c r="O1" s="366"/>
      <c r="P1" s="366"/>
      <c r="Q1" s="366"/>
      <c r="R1" s="366"/>
      <c r="S1" s="366"/>
      <c r="T1" s="366"/>
      <c r="U1" s="366"/>
      <c r="V1" s="366"/>
      <c r="W1" s="366"/>
    </row>
    <row r="2" spans="1:30" s="123" customFormat="1" ht="36.6" customHeight="1">
      <c r="A2" s="365" t="s">
        <v>129</v>
      </c>
      <c r="B2" s="365"/>
      <c r="C2" s="365"/>
      <c r="D2" s="365"/>
      <c r="E2" s="365"/>
      <c r="F2" s="365"/>
      <c r="G2" s="365"/>
      <c r="H2" s="365"/>
      <c r="I2" s="365"/>
      <c r="J2" s="365"/>
      <c r="K2" s="365"/>
      <c r="L2" s="365"/>
      <c r="M2" s="365"/>
      <c r="N2" s="365"/>
      <c r="O2" s="365"/>
      <c r="P2" s="365"/>
      <c r="Q2" s="365"/>
      <c r="R2" s="365"/>
      <c r="S2" s="365"/>
      <c r="T2" s="365"/>
      <c r="U2" s="365"/>
      <c r="V2" s="365"/>
      <c r="W2" s="365"/>
      <c r="X2" s="122"/>
      <c r="Y2" s="122"/>
      <c r="Z2" s="120"/>
      <c r="AA2" s="122"/>
      <c r="AB2" s="122"/>
      <c r="AC2" s="122"/>
      <c r="AD2" s="122"/>
    </row>
    <row r="3" spans="1:30" ht="21" customHeight="1" thickBot="1">
      <c r="A3" s="162" t="s">
        <v>145</v>
      </c>
      <c r="B3" s="162"/>
      <c r="C3" s="367"/>
      <c r="D3" s="367"/>
      <c r="E3" s="367"/>
      <c r="F3" s="367"/>
      <c r="G3" s="367"/>
      <c r="H3" s="367"/>
      <c r="I3" s="367"/>
      <c r="J3" s="367"/>
      <c r="K3" s="367"/>
      <c r="L3" s="367"/>
      <c r="M3" s="367"/>
      <c r="N3" s="367"/>
      <c r="O3" s="367"/>
      <c r="P3" s="367"/>
      <c r="Q3" s="367"/>
      <c r="R3" s="367"/>
      <c r="S3" s="367"/>
      <c r="T3" s="367"/>
      <c r="U3" s="367"/>
      <c r="V3" s="367"/>
      <c r="W3" s="163"/>
      <c r="X3" s="119"/>
      <c r="Y3" s="119"/>
      <c r="AA3" s="119"/>
      <c r="AB3" s="119"/>
      <c r="AC3" s="119"/>
      <c r="AD3" s="119"/>
    </row>
    <row r="4" spans="1:30" ht="6.6" customHeight="1" thickBot="1">
      <c r="A4" s="127"/>
      <c r="B4" s="127"/>
      <c r="C4" s="127"/>
      <c r="D4" s="127"/>
      <c r="E4" s="128"/>
      <c r="F4" s="127"/>
      <c r="G4" s="129"/>
      <c r="H4" s="128"/>
      <c r="I4" s="166"/>
      <c r="J4" s="166"/>
      <c r="K4" s="166"/>
      <c r="L4" s="166"/>
      <c r="M4" s="166"/>
      <c r="N4" s="166"/>
      <c r="O4" s="130"/>
      <c r="P4" s="130"/>
      <c r="Q4" s="127"/>
      <c r="R4" s="167"/>
      <c r="S4" s="167"/>
      <c r="T4" s="167"/>
      <c r="U4" s="167"/>
      <c r="V4" s="127"/>
      <c r="W4" s="127"/>
      <c r="X4" s="127"/>
      <c r="Y4" s="127"/>
    </row>
    <row r="5" spans="1:30" ht="18" customHeight="1">
      <c r="A5" s="168" t="s">
        <v>4</v>
      </c>
      <c r="B5" s="169"/>
      <c r="C5" s="170"/>
      <c r="D5" s="177" t="s">
        <v>146</v>
      </c>
      <c r="E5" s="178"/>
      <c r="F5" s="178"/>
      <c r="G5" s="178"/>
      <c r="H5" s="179"/>
      <c r="I5" s="180" t="s">
        <v>0</v>
      </c>
      <c r="J5" s="181"/>
      <c r="K5" s="181"/>
      <c r="L5" s="181"/>
      <c r="M5" s="182"/>
      <c r="N5" s="180" t="s">
        <v>147</v>
      </c>
      <c r="O5" s="181"/>
      <c r="P5" s="181"/>
      <c r="Q5" s="181"/>
      <c r="R5" s="182"/>
      <c r="S5" s="180" t="s">
        <v>148</v>
      </c>
      <c r="T5" s="181"/>
      <c r="U5" s="181"/>
      <c r="V5" s="181"/>
      <c r="W5" s="182"/>
    </row>
    <row r="6" spans="1:30" ht="18" customHeight="1">
      <c r="A6" s="171"/>
      <c r="B6" s="172"/>
      <c r="C6" s="173"/>
      <c r="D6" s="183"/>
      <c r="E6" s="184"/>
      <c r="F6" s="184"/>
      <c r="G6" s="184"/>
      <c r="H6" s="185"/>
      <c r="I6" s="191" t="s">
        <v>149</v>
      </c>
      <c r="J6" s="192"/>
      <c r="K6" s="192"/>
      <c r="L6" s="192"/>
      <c r="M6" s="193"/>
      <c r="N6" s="183" t="s">
        <v>150</v>
      </c>
      <c r="O6" s="184"/>
      <c r="P6" s="184"/>
      <c r="Q6" s="184"/>
      <c r="R6" s="185"/>
      <c r="S6" s="194" t="s">
        <v>3</v>
      </c>
      <c r="T6" s="195"/>
      <c r="U6" s="195"/>
      <c r="V6" s="195"/>
      <c r="W6" s="196"/>
    </row>
    <row r="7" spans="1:30" ht="18" customHeight="1" thickBot="1">
      <c r="A7" s="171"/>
      <c r="B7" s="172"/>
      <c r="C7" s="173"/>
      <c r="D7" s="197"/>
      <c r="E7" s="198"/>
      <c r="F7" s="198"/>
      <c r="G7" s="198"/>
      <c r="H7" s="199"/>
      <c r="I7" s="197"/>
      <c r="J7" s="198"/>
      <c r="K7" s="198"/>
      <c r="L7" s="198"/>
      <c r="M7" s="199"/>
      <c r="N7" s="197"/>
      <c r="O7" s="198"/>
      <c r="P7" s="198"/>
      <c r="Q7" s="198"/>
      <c r="R7" s="199"/>
      <c r="S7" s="197"/>
      <c r="T7" s="198"/>
      <c r="U7" s="198"/>
      <c r="V7" s="198"/>
      <c r="W7" s="199"/>
    </row>
    <row r="8" spans="1:30" ht="18" customHeight="1" thickBot="1">
      <c r="A8" s="171"/>
      <c r="B8" s="172"/>
      <c r="C8" s="173"/>
      <c r="D8" s="186">
        <f>O35</f>
        <v>0</v>
      </c>
      <c r="E8" s="187"/>
      <c r="F8" s="187"/>
      <c r="G8" s="187"/>
      <c r="H8" s="131" t="s">
        <v>1</v>
      </c>
      <c r="I8" s="186"/>
      <c r="J8" s="187"/>
      <c r="K8" s="187"/>
      <c r="L8" s="187"/>
      <c r="M8" s="131" t="s">
        <v>1</v>
      </c>
      <c r="N8" s="186">
        <f>D8-I8</f>
        <v>0</v>
      </c>
      <c r="O8" s="187"/>
      <c r="P8" s="187"/>
      <c r="Q8" s="187"/>
      <c r="R8" s="131" t="s">
        <v>1</v>
      </c>
      <c r="S8" s="186">
        <f>O35</f>
        <v>0</v>
      </c>
      <c r="T8" s="187"/>
      <c r="U8" s="187"/>
      <c r="V8" s="187"/>
      <c r="W8" s="131" t="s">
        <v>1</v>
      </c>
    </row>
    <row r="9" spans="1:30" ht="18" customHeight="1">
      <c r="A9" s="171"/>
      <c r="B9" s="172"/>
      <c r="C9" s="173"/>
      <c r="D9" s="177" t="s">
        <v>151</v>
      </c>
      <c r="E9" s="178"/>
      <c r="F9" s="178"/>
      <c r="G9" s="178"/>
      <c r="H9" s="179"/>
      <c r="I9" s="188" t="s">
        <v>152</v>
      </c>
      <c r="J9" s="189"/>
      <c r="K9" s="189"/>
      <c r="L9" s="189"/>
      <c r="M9" s="190"/>
      <c r="N9" s="177" t="s">
        <v>2</v>
      </c>
      <c r="O9" s="178"/>
      <c r="P9" s="178"/>
      <c r="Q9" s="178"/>
      <c r="R9" s="179"/>
      <c r="S9" s="188" t="s">
        <v>153</v>
      </c>
      <c r="T9" s="189"/>
      <c r="U9" s="189"/>
      <c r="V9" s="189"/>
      <c r="W9" s="190"/>
      <c r="Z9"/>
    </row>
    <row r="10" spans="1:30" ht="18" customHeight="1">
      <c r="A10" s="171"/>
      <c r="B10" s="172"/>
      <c r="C10" s="173"/>
      <c r="D10" s="216"/>
      <c r="E10" s="217"/>
      <c r="F10" s="217"/>
      <c r="G10" s="217"/>
      <c r="H10" s="218"/>
      <c r="I10" s="219" t="s">
        <v>154</v>
      </c>
      <c r="J10" s="220"/>
      <c r="K10" s="220"/>
      <c r="L10" s="220"/>
      <c r="M10" s="221"/>
      <c r="N10" s="219" t="s">
        <v>155</v>
      </c>
      <c r="O10" s="225"/>
      <c r="P10" s="225"/>
      <c r="Q10" s="225"/>
      <c r="R10" s="226"/>
      <c r="S10" s="132" t="s">
        <v>156</v>
      </c>
      <c r="T10" s="230">
        <v>0.5</v>
      </c>
      <c r="U10" s="230"/>
      <c r="V10" s="133"/>
      <c r="W10" s="134"/>
      <c r="Z10"/>
    </row>
    <row r="11" spans="1:30" ht="18" customHeight="1" thickBot="1">
      <c r="A11" s="171"/>
      <c r="B11" s="172"/>
      <c r="C11" s="173"/>
      <c r="D11" s="197"/>
      <c r="E11" s="198"/>
      <c r="F11" s="198"/>
      <c r="G11" s="198"/>
      <c r="H11" s="199"/>
      <c r="I11" s="222"/>
      <c r="J11" s="223"/>
      <c r="K11" s="223"/>
      <c r="L11" s="223"/>
      <c r="M11" s="224"/>
      <c r="N11" s="227"/>
      <c r="O11" s="228"/>
      <c r="P11" s="228"/>
      <c r="Q11" s="228"/>
      <c r="R11" s="229"/>
      <c r="S11" s="231" t="s">
        <v>157</v>
      </c>
      <c r="T11" s="232"/>
      <c r="U11" s="232"/>
      <c r="V11" s="232"/>
      <c r="W11" s="233"/>
      <c r="Z11"/>
    </row>
    <row r="12" spans="1:30" ht="18" customHeight="1" thickBot="1">
      <c r="A12" s="174"/>
      <c r="B12" s="175"/>
      <c r="C12" s="176"/>
      <c r="D12" s="186">
        <f>S8</f>
        <v>0</v>
      </c>
      <c r="E12" s="187"/>
      <c r="F12" s="187"/>
      <c r="G12" s="187"/>
      <c r="H12" s="1" t="s">
        <v>1</v>
      </c>
      <c r="I12" s="186">
        <f>MIN(S8,D12)</f>
        <v>0</v>
      </c>
      <c r="J12" s="187"/>
      <c r="K12" s="187"/>
      <c r="L12" s="187"/>
      <c r="M12" s="1" t="s">
        <v>1</v>
      </c>
      <c r="N12" s="186">
        <f>MIN(N8,I12)</f>
        <v>0</v>
      </c>
      <c r="O12" s="187"/>
      <c r="P12" s="187"/>
      <c r="Q12" s="187"/>
      <c r="R12" s="131" t="s">
        <v>1</v>
      </c>
      <c r="S12" s="186">
        <f>ROUNDDOWN(N12*T10,-3)</f>
        <v>0</v>
      </c>
      <c r="T12" s="187"/>
      <c r="U12" s="187"/>
      <c r="V12" s="187"/>
      <c r="W12" s="131" t="s">
        <v>1</v>
      </c>
    </row>
    <row r="13" spans="1:30" ht="24" customHeight="1" thickBot="1">
      <c r="A13" s="200" t="s">
        <v>158</v>
      </c>
      <c r="B13" s="201"/>
      <c r="C13" s="201"/>
      <c r="D13" s="201"/>
      <c r="E13" s="201"/>
      <c r="F13" s="201"/>
      <c r="G13" s="201"/>
      <c r="H13" s="201"/>
      <c r="I13" s="201"/>
      <c r="J13" s="201"/>
      <c r="K13" s="201"/>
      <c r="L13" s="201"/>
      <c r="M13" s="201"/>
      <c r="N13" s="201"/>
      <c r="O13" s="201"/>
      <c r="P13" s="201"/>
      <c r="Q13" s="201"/>
      <c r="R13" s="201"/>
      <c r="S13" s="201"/>
      <c r="T13" s="201"/>
      <c r="U13" s="201"/>
      <c r="V13" s="201"/>
      <c r="W13" s="202"/>
    </row>
    <row r="14" spans="1:30" ht="18.75" customHeight="1">
      <c r="A14" s="203" t="s">
        <v>159</v>
      </c>
      <c r="B14" s="204"/>
      <c r="C14" s="204"/>
      <c r="D14" s="204"/>
      <c r="E14" s="204"/>
      <c r="F14" s="207" t="s">
        <v>160</v>
      </c>
      <c r="G14" s="208"/>
      <c r="H14" s="208"/>
      <c r="I14" s="208"/>
      <c r="J14" s="208"/>
      <c r="K14" s="208"/>
      <c r="L14" s="208"/>
      <c r="M14" s="208"/>
      <c r="N14" s="208"/>
      <c r="O14" s="208"/>
      <c r="P14" s="208"/>
      <c r="Q14" s="208"/>
      <c r="R14" s="209" t="s">
        <v>161</v>
      </c>
      <c r="S14" s="210"/>
      <c r="T14" s="209"/>
      <c r="U14" s="211"/>
      <c r="V14" s="210" t="s">
        <v>162</v>
      </c>
      <c r="W14" s="211"/>
    </row>
    <row r="15" spans="1:30" ht="18.75" customHeight="1" thickBot="1">
      <c r="A15" s="205"/>
      <c r="B15" s="206"/>
      <c r="C15" s="206"/>
      <c r="D15" s="206"/>
      <c r="E15" s="206"/>
      <c r="F15" s="212" t="s">
        <v>226</v>
      </c>
      <c r="G15" s="213"/>
      <c r="H15" s="215"/>
      <c r="I15" s="234" t="s">
        <v>227</v>
      </c>
      <c r="J15" s="235"/>
      <c r="K15" s="236"/>
      <c r="L15" s="234"/>
      <c r="M15" s="235"/>
      <c r="N15" s="236"/>
      <c r="O15" s="237" t="s">
        <v>8</v>
      </c>
      <c r="P15" s="238"/>
      <c r="Q15" s="238"/>
      <c r="R15" s="212"/>
      <c r="S15" s="213"/>
      <c r="T15" s="212"/>
      <c r="U15" s="214"/>
      <c r="V15" s="213"/>
      <c r="W15" s="214"/>
    </row>
    <row r="16" spans="1:30" ht="18.75" customHeight="1">
      <c r="A16" s="239" t="s">
        <v>165</v>
      </c>
      <c r="B16" s="240"/>
      <c r="C16" s="240"/>
      <c r="D16" s="240"/>
      <c r="E16" s="241"/>
      <c r="F16" s="242"/>
      <c r="G16" s="242"/>
      <c r="H16" s="243"/>
      <c r="I16" s="244"/>
      <c r="J16" s="242"/>
      <c r="K16" s="243"/>
      <c r="L16" s="244"/>
      <c r="M16" s="242"/>
      <c r="N16" s="243"/>
      <c r="O16" s="245">
        <f>SUM(P17:Q19)</f>
        <v>0</v>
      </c>
      <c r="P16" s="246"/>
      <c r="Q16" s="247"/>
      <c r="R16" s="259"/>
      <c r="S16" s="260"/>
      <c r="T16" s="260"/>
      <c r="U16" s="261"/>
      <c r="V16" s="164"/>
      <c r="W16" s="165"/>
      <c r="Z16" s="118"/>
    </row>
    <row r="17" spans="1:25" ht="18.75" customHeight="1">
      <c r="A17" s="135"/>
      <c r="B17" s="250" t="s">
        <v>166</v>
      </c>
      <c r="C17" s="250"/>
      <c r="D17" s="250"/>
      <c r="E17" s="251"/>
      <c r="F17" s="252"/>
      <c r="G17" s="252"/>
      <c r="H17" s="252"/>
      <c r="I17" s="252"/>
      <c r="J17" s="252"/>
      <c r="K17" s="252"/>
      <c r="L17" s="252"/>
      <c r="M17" s="252"/>
      <c r="N17" s="252"/>
      <c r="O17" s="136"/>
      <c r="P17" s="253">
        <f>SUM(F17:N17)</f>
        <v>0</v>
      </c>
      <c r="Q17" s="254"/>
      <c r="R17" s="255"/>
      <c r="S17" s="256"/>
      <c r="T17" s="256"/>
      <c r="U17" s="257"/>
      <c r="V17" s="248"/>
      <c r="W17" s="249"/>
      <c r="X17" s="137"/>
      <c r="Y17" s="137"/>
    </row>
    <row r="18" spans="1:25" ht="18.75" customHeight="1">
      <c r="A18" s="135"/>
      <c r="B18" s="250" t="s">
        <v>167</v>
      </c>
      <c r="C18" s="250"/>
      <c r="D18" s="250"/>
      <c r="E18" s="251"/>
      <c r="F18" s="252"/>
      <c r="G18" s="252"/>
      <c r="H18" s="252"/>
      <c r="I18" s="252"/>
      <c r="J18" s="252"/>
      <c r="K18" s="252"/>
      <c r="L18" s="252"/>
      <c r="M18" s="252"/>
      <c r="N18" s="252"/>
      <c r="O18" s="138"/>
      <c r="P18" s="253">
        <f t="shared" ref="P18:P19" si="0">SUM(F18:N18)</f>
        <v>0</v>
      </c>
      <c r="Q18" s="254"/>
      <c r="R18" s="255"/>
      <c r="S18" s="256"/>
      <c r="T18" s="256"/>
      <c r="U18" s="257"/>
      <c r="V18" s="248"/>
      <c r="W18" s="258"/>
      <c r="X18" s="137"/>
      <c r="Y18" s="137"/>
    </row>
    <row r="19" spans="1:25" ht="18.75" customHeight="1">
      <c r="A19" s="135"/>
      <c r="B19" s="250"/>
      <c r="C19" s="250"/>
      <c r="D19" s="250"/>
      <c r="E19" s="251"/>
      <c r="F19" s="252"/>
      <c r="G19" s="252"/>
      <c r="H19" s="252"/>
      <c r="I19" s="252"/>
      <c r="J19" s="252"/>
      <c r="K19" s="252"/>
      <c r="L19" s="252"/>
      <c r="M19" s="252"/>
      <c r="N19" s="252"/>
      <c r="O19" s="138"/>
      <c r="P19" s="253">
        <f t="shared" si="0"/>
        <v>0</v>
      </c>
      <c r="Q19" s="254"/>
      <c r="R19" s="273"/>
      <c r="S19" s="274"/>
      <c r="T19" s="274"/>
      <c r="U19" s="275"/>
      <c r="V19" s="266"/>
      <c r="W19" s="267"/>
      <c r="X19" s="137"/>
      <c r="Y19" s="137"/>
    </row>
    <row r="20" spans="1:25" ht="18.75" customHeight="1">
      <c r="A20" s="135"/>
      <c r="B20" s="250"/>
      <c r="C20" s="250"/>
      <c r="D20" s="250"/>
      <c r="E20" s="251"/>
      <c r="F20" s="252"/>
      <c r="G20" s="252"/>
      <c r="H20" s="252"/>
      <c r="I20" s="252"/>
      <c r="J20" s="252"/>
      <c r="K20" s="252"/>
      <c r="L20" s="252"/>
      <c r="M20" s="252"/>
      <c r="N20" s="252"/>
      <c r="O20" s="136"/>
      <c r="P20" s="139"/>
      <c r="Q20" s="140"/>
      <c r="R20" s="268"/>
      <c r="S20" s="269"/>
      <c r="T20" s="269"/>
      <c r="U20" s="270"/>
      <c r="V20" s="271"/>
      <c r="W20" s="272"/>
      <c r="X20" s="137"/>
      <c r="Y20" s="137"/>
    </row>
    <row r="21" spans="1:25" ht="18.75" customHeight="1">
      <c r="A21" s="239" t="s">
        <v>168</v>
      </c>
      <c r="B21" s="262"/>
      <c r="C21" s="262"/>
      <c r="D21" s="262"/>
      <c r="E21" s="241"/>
      <c r="F21" s="252"/>
      <c r="G21" s="252"/>
      <c r="H21" s="252"/>
      <c r="I21" s="252"/>
      <c r="J21" s="252"/>
      <c r="K21" s="252"/>
      <c r="L21" s="252"/>
      <c r="M21" s="252"/>
      <c r="N21" s="252"/>
      <c r="O21" s="245">
        <f>SUM(P22:Q24)</f>
        <v>0</v>
      </c>
      <c r="P21" s="246"/>
      <c r="Q21" s="247"/>
      <c r="R21" s="263"/>
      <c r="S21" s="264"/>
      <c r="T21" s="264"/>
      <c r="U21" s="265"/>
      <c r="V21" s="141"/>
      <c r="W21" s="142"/>
      <c r="X21" s="137"/>
      <c r="Y21" s="137"/>
    </row>
    <row r="22" spans="1:25" ht="18.75" customHeight="1">
      <c r="A22" s="135"/>
      <c r="B22" s="250" t="s">
        <v>169</v>
      </c>
      <c r="C22" s="250"/>
      <c r="D22" s="250"/>
      <c r="E22" s="251"/>
      <c r="F22" s="252"/>
      <c r="G22" s="252"/>
      <c r="H22" s="252"/>
      <c r="I22" s="252"/>
      <c r="J22" s="252"/>
      <c r="K22" s="252"/>
      <c r="L22" s="252"/>
      <c r="M22" s="252"/>
      <c r="N22" s="252"/>
      <c r="O22" s="136"/>
      <c r="P22" s="253">
        <f t="shared" ref="P22:P24" si="1">SUM(F22:N22)</f>
        <v>0</v>
      </c>
      <c r="Q22" s="254"/>
      <c r="R22" s="278"/>
      <c r="S22" s="279"/>
      <c r="T22" s="279"/>
      <c r="U22" s="280"/>
      <c r="V22" s="266"/>
      <c r="W22" s="249"/>
      <c r="X22" s="137"/>
      <c r="Y22" s="137"/>
    </row>
    <row r="23" spans="1:25" ht="18.75" customHeight="1">
      <c r="A23" s="135"/>
      <c r="B23" s="250" t="s">
        <v>169</v>
      </c>
      <c r="C23" s="250"/>
      <c r="D23" s="250"/>
      <c r="E23" s="251"/>
      <c r="F23" s="252"/>
      <c r="G23" s="252"/>
      <c r="H23" s="252"/>
      <c r="I23" s="252"/>
      <c r="J23" s="252"/>
      <c r="K23" s="252"/>
      <c r="L23" s="252"/>
      <c r="M23" s="252"/>
      <c r="N23" s="252"/>
      <c r="O23" s="136"/>
      <c r="P23" s="253">
        <f t="shared" si="1"/>
        <v>0</v>
      </c>
      <c r="Q23" s="254"/>
      <c r="R23" s="278"/>
      <c r="S23" s="279"/>
      <c r="T23" s="279"/>
      <c r="U23" s="280"/>
      <c r="V23" s="266"/>
      <c r="W23" s="249"/>
      <c r="X23" s="137"/>
      <c r="Y23" s="137"/>
    </row>
    <row r="24" spans="1:25" ht="18.75" customHeight="1">
      <c r="A24" s="135"/>
      <c r="B24" s="250"/>
      <c r="C24" s="250"/>
      <c r="D24" s="250"/>
      <c r="E24" s="251"/>
      <c r="F24" s="252"/>
      <c r="G24" s="252"/>
      <c r="H24" s="252"/>
      <c r="I24" s="252"/>
      <c r="J24" s="252"/>
      <c r="K24" s="252"/>
      <c r="L24" s="252"/>
      <c r="M24" s="252"/>
      <c r="N24" s="252"/>
      <c r="O24" s="136"/>
      <c r="P24" s="253">
        <f t="shared" si="1"/>
        <v>0</v>
      </c>
      <c r="Q24" s="254"/>
      <c r="R24" s="255"/>
      <c r="S24" s="256"/>
      <c r="T24" s="256"/>
      <c r="U24" s="257"/>
      <c r="V24" s="141"/>
      <c r="W24" s="142"/>
      <c r="X24" s="137"/>
      <c r="Y24" s="137"/>
    </row>
    <row r="25" spans="1:25" ht="18.75" customHeight="1">
      <c r="A25" s="135"/>
      <c r="B25" s="250"/>
      <c r="C25" s="250"/>
      <c r="D25" s="250"/>
      <c r="E25" s="251"/>
      <c r="F25" s="252"/>
      <c r="G25" s="252"/>
      <c r="H25" s="252"/>
      <c r="I25" s="252"/>
      <c r="J25" s="252"/>
      <c r="K25" s="252"/>
      <c r="L25" s="252"/>
      <c r="M25" s="252"/>
      <c r="N25" s="252"/>
      <c r="O25" s="136"/>
      <c r="P25" s="139"/>
      <c r="Q25" s="140"/>
      <c r="R25" s="255"/>
      <c r="S25" s="256"/>
      <c r="T25" s="256"/>
      <c r="U25" s="257"/>
      <c r="V25" s="276"/>
      <c r="W25" s="277"/>
      <c r="X25" s="137"/>
      <c r="Y25" s="137"/>
    </row>
    <row r="26" spans="1:25" ht="18.75" customHeight="1">
      <c r="A26" s="281" t="s">
        <v>170</v>
      </c>
      <c r="B26" s="282"/>
      <c r="C26" s="282"/>
      <c r="D26" s="282"/>
      <c r="E26" s="283"/>
      <c r="F26" s="252"/>
      <c r="G26" s="252"/>
      <c r="H26" s="252"/>
      <c r="I26" s="252"/>
      <c r="J26" s="252"/>
      <c r="K26" s="252"/>
      <c r="L26" s="252"/>
      <c r="M26" s="252"/>
      <c r="N26" s="252"/>
      <c r="O26" s="245">
        <f>SUM(P27:Q29)</f>
        <v>0</v>
      </c>
      <c r="P26" s="246"/>
      <c r="Q26" s="247"/>
      <c r="R26" s="259"/>
      <c r="S26" s="284"/>
      <c r="T26" s="284"/>
      <c r="U26" s="261"/>
      <c r="V26" s="141"/>
      <c r="W26" s="142"/>
      <c r="X26" s="137"/>
      <c r="Y26" s="137"/>
    </row>
    <row r="27" spans="1:25" ht="18.75" customHeight="1">
      <c r="A27" s="135"/>
      <c r="B27" s="250" t="s">
        <v>171</v>
      </c>
      <c r="C27" s="250"/>
      <c r="D27" s="250"/>
      <c r="E27" s="251"/>
      <c r="F27" s="252"/>
      <c r="G27" s="252"/>
      <c r="H27" s="252"/>
      <c r="I27" s="252"/>
      <c r="J27" s="252"/>
      <c r="K27" s="252"/>
      <c r="L27" s="252"/>
      <c r="M27" s="252"/>
      <c r="N27" s="252"/>
      <c r="O27" s="136"/>
      <c r="P27" s="253">
        <f t="shared" ref="P27:P29" si="2">SUM(F27:N27)</f>
        <v>0</v>
      </c>
      <c r="Q27" s="254"/>
      <c r="R27" s="259"/>
      <c r="S27" s="284"/>
      <c r="T27" s="284"/>
      <c r="U27" s="261"/>
      <c r="V27" s="266"/>
      <c r="W27" s="249"/>
      <c r="X27" s="137"/>
      <c r="Y27" s="137"/>
    </row>
    <row r="28" spans="1:25" ht="18.75" customHeight="1">
      <c r="A28" s="135"/>
      <c r="B28" s="250" t="s">
        <v>172</v>
      </c>
      <c r="C28" s="250"/>
      <c r="D28" s="250"/>
      <c r="E28" s="251"/>
      <c r="F28" s="252"/>
      <c r="G28" s="252"/>
      <c r="H28" s="252"/>
      <c r="I28" s="252"/>
      <c r="J28" s="252"/>
      <c r="K28" s="252"/>
      <c r="L28" s="252"/>
      <c r="M28" s="252"/>
      <c r="N28" s="252"/>
      <c r="O28" s="136"/>
      <c r="P28" s="253">
        <f t="shared" si="2"/>
        <v>0</v>
      </c>
      <c r="Q28" s="254"/>
      <c r="R28" s="259"/>
      <c r="S28" s="284"/>
      <c r="T28" s="284"/>
      <c r="U28" s="261"/>
      <c r="V28" s="266"/>
      <c r="W28" s="249"/>
      <c r="X28" s="137"/>
      <c r="Y28" s="137"/>
    </row>
    <row r="29" spans="1:25" ht="18.75" customHeight="1">
      <c r="A29" s="135"/>
      <c r="B29" s="250" t="s">
        <v>173</v>
      </c>
      <c r="C29" s="250"/>
      <c r="D29" s="250"/>
      <c r="E29" s="251"/>
      <c r="F29" s="252"/>
      <c r="G29" s="252"/>
      <c r="H29" s="252"/>
      <c r="I29" s="252"/>
      <c r="J29" s="252"/>
      <c r="K29" s="252"/>
      <c r="L29" s="252"/>
      <c r="M29" s="252"/>
      <c r="N29" s="252"/>
      <c r="O29" s="136"/>
      <c r="P29" s="253">
        <f t="shared" si="2"/>
        <v>0</v>
      </c>
      <c r="Q29" s="254"/>
      <c r="R29" s="259"/>
      <c r="S29" s="284"/>
      <c r="T29" s="284"/>
      <c r="U29" s="261"/>
      <c r="V29" s="276"/>
      <c r="W29" s="277"/>
      <c r="X29" s="143"/>
      <c r="Y29" s="143"/>
    </row>
    <row r="30" spans="1:25" ht="18.75" customHeight="1">
      <c r="A30" s="135"/>
      <c r="C30" s="250"/>
      <c r="D30" s="250"/>
      <c r="E30" s="251"/>
      <c r="F30" s="252"/>
      <c r="G30" s="252"/>
      <c r="H30" s="252"/>
      <c r="I30" s="252"/>
      <c r="J30" s="252"/>
      <c r="K30" s="252"/>
      <c r="L30" s="252"/>
      <c r="M30" s="252"/>
      <c r="N30" s="252"/>
      <c r="O30" s="136"/>
      <c r="P30" s="139"/>
      <c r="Q30" s="140"/>
      <c r="R30" s="259"/>
      <c r="S30" s="284"/>
      <c r="T30" s="284"/>
      <c r="U30" s="261"/>
      <c r="V30" s="266"/>
      <c r="W30" s="249"/>
      <c r="X30" s="143"/>
      <c r="Y30" s="143"/>
    </row>
    <row r="31" spans="1:25" ht="18.75" customHeight="1">
      <c r="A31" s="281" t="s">
        <v>174</v>
      </c>
      <c r="B31" s="282"/>
      <c r="C31" s="282"/>
      <c r="D31" s="282"/>
      <c r="E31" s="283"/>
      <c r="F31" s="252"/>
      <c r="G31" s="252"/>
      <c r="H31" s="252"/>
      <c r="I31" s="252"/>
      <c r="J31" s="252"/>
      <c r="K31" s="252"/>
      <c r="L31" s="252"/>
      <c r="M31" s="252"/>
      <c r="N31" s="252"/>
      <c r="O31" s="245">
        <f>SUM(P32:Q34)</f>
        <v>0</v>
      </c>
      <c r="P31" s="246"/>
      <c r="Q31" s="247"/>
      <c r="R31" s="259"/>
      <c r="S31" s="284"/>
      <c r="T31" s="284"/>
      <c r="U31" s="261"/>
      <c r="V31" s="266"/>
      <c r="W31" s="249"/>
      <c r="X31" s="143"/>
      <c r="Y31" s="143"/>
    </row>
    <row r="32" spans="1:25" ht="18.75" customHeight="1">
      <c r="A32" s="135"/>
      <c r="B32" s="250" t="s">
        <v>175</v>
      </c>
      <c r="C32" s="250"/>
      <c r="D32" s="250"/>
      <c r="E32" s="251"/>
      <c r="F32" s="252"/>
      <c r="G32" s="252"/>
      <c r="H32" s="252"/>
      <c r="I32" s="252"/>
      <c r="J32" s="252"/>
      <c r="K32" s="252"/>
      <c r="L32" s="252"/>
      <c r="M32" s="252"/>
      <c r="N32" s="252"/>
      <c r="O32" s="136"/>
      <c r="P32" s="253">
        <f t="shared" ref="P32:P33" si="3">SUM(F32:N32)</f>
        <v>0</v>
      </c>
      <c r="Q32" s="254"/>
      <c r="R32" s="259"/>
      <c r="S32" s="284"/>
      <c r="T32" s="284"/>
      <c r="U32" s="261"/>
      <c r="V32" s="141"/>
      <c r="W32" s="142"/>
      <c r="X32" s="143"/>
      <c r="Y32" s="143"/>
    </row>
    <row r="33" spans="1:27" ht="18.75" customHeight="1">
      <c r="A33" s="144"/>
      <c r="B33" s="300"/>
      <c r="C33" s="300"/>
      <c r="D33" s="300"/>
      <c r="E33" s="301"/>
      <c r="F33" s="295"/>
      <c r="G33" s="296"/>
      <c r="H33" s="296"/>
      <c r="I33" s="296"/>
      <c r="J33" s="296"/>
      <c r="K33" s="296"/>
      <c r="L33" s="296"/>
      <c r="M33" s="296"/>
      <c r="N33" s="296"/>
      <c r="O33" s="136"/>
      <c r="P33" s="253">
        <f t="shared" si="3"/>
        <v>0</v>
      </c>
      <c r="Q33" s="254"/>
      <c r="R33" s="285"/>
      <c r="S33" s="286"/>
      <c r="T33" s="286"/>
      <c r="U33" s="287"/>
      <c r="V33" s="145"/>
      <c r="W33" s="146"/>
      <c r="X33" s="143"/>
      <c r="Y33" s="143"/>
    </row>
    <row r="34" spans="1:27" ht="27" customHeight="1">
      <c r="A34" s="147"/>
      <c r="B34" s="148"/>
      <c r="C34" s="148"/>
      <c r="D34" s="148"/>
      <c r="E34" s="149"/>
      <c r="F34" s="288"/>
      <c r="G34" s="288"/>
      <c r="H34" s="289"/>
      <c r="I34" s="290"/>
      <c r="J34" s="288"/>
      <c r="K34" s="289"/>
      <c r="L34" s="290"/>
      <c r="M34" s="288"/>
      <c r="N34" s="289"/>
      <c r="O34" s="150"/>
      <c r="P34" s="151"/>
      <c r="Q34" s="151"/>
      <c r="R34" s="152" t="s">
        <v>176</v>
      </c>
      <c r="S34" s="153"/>
      <c r="T34" s="145"/>
      <c r="U34" s="154"/>
      <c r="V34" s="153"/>
      <c r="W34" s="155"/>
      <c r="Z34" s="120" t="s">
        <v>177</v>
      </c>
      <c r="AA34" s="120">
        <v>9.1999999999999998E-3</v>
      </c>
    </row>
    <row r="35" spans="1:27" ht="37.5" customHeight="1" thickBot="1">
      <c r="A35" s="291" t="s">
        <v>178</v>
      </c>
      <c r="B35" s="292"/>
      <c r="C35" s="293"/>
      <c r="D35" s="293"/>
      <c r="E35" s="293"/>
      <c r="F35" s="294">
        <f>SUM(F16:H34)</f>
        <v>0</v>
      </c>
      <c r="G35" s="295"/>
      <c r="H35" s="296"/>
      <c r="I35" s="297">
        <f t="shared" ref="I35" si="4">SUM(I16:K34)</f>
        <v>0</v>
      </c>
      <c r="J35" s="298"/>
      <c r="K35" s="299"/>
      <c r="L35" s="297">
        <f t="shared" ref="L35" si="5">SUM(L16:N34)</f>
        <v>0</v>
      </c>
      <c r="M35" s="298"/>
      <c r="N35" s="299"/>
      <c r="O35" s="302">
        <f>SUM(O16:O34)</f>
        <v>0</v>
      </c>
      <c r="P35" s="303"/>
      <c r="Q35" s="304"/>
      <c r="R35" s="156"/>
      <c r="S35" s="157"/>
      <c r="T35" s="157"/>
      <c r="U35" s="157"/>
      <c r="V35" s="157"/>
      <c r="W35" s="158"/>
      <c r="Z35" s="159"/>
    </row>
    <row r="36" spans="1:27" ht="18.75" customHeight="1" thickBot="1">
      <c r="A36" s="305" t="s">
        <v>179</v>
      </c>
      <c r="B36" s="306"/>
      <c r="C36" s="306"/>
      <c r="D36" s="306"/>
      <c r="E36" s="306"/>
      <c r="F36" s="306"/>
      <c r="G36" s="306"/>
      <c r="H36" s="306"/>
      <c r="I36" s="306"/>
      <c r="J36" s="306"/>
      <c r="K36" s="306"/>
      <c r="L36" s="306"/>
      <c r="M36" s="306"/>
      <c r="N36" s="306"/>
      <c r="O36" s="306"/>
      <c r="P36" s="306"/>
      <c r="Q36" s="306"/>
      <c r="R36" s="212" t="s">
        <v>180</v>
      </c>
      <c r="S36" s="213"/>
      <c r="T36" s="213"/>
      <c r="U36" s="213"/>
      <c r="V36" s="213"/>
      <c r="W36" s="214"/>
    </row>
    <row r="37" spans="1:27" ht="18.75" customHeight="1">
      <c r="A37" s="207"/>
      <c r="B37" s="208"/>
      <c r="C37" s="208"/>
      <c r="D37" s="208"/>
      <c r="E37" s="307"/>
      <c r="F37" s="208" t="s">
        <v>163</v>
      </c>
      <c r="G37" s="208"/>
      <c r="H37" s="308"/>
      <c r="I37" s="309" t="s">
        <v>164</v>
      </c>
      <c r="J37" s="310"/>
      <c r="K37" s="311"/>
      <c r="L37" s="309"/>
      <c r="M37" s="310"/>
      <c r="N37" s="311"/>
      <c r="O37" s="312" t="s">
        <v>8</v>
      </c>
      <c r="P37" s="313"/>
      <c r="Q37" s="313"/>
      <c r="R37" s="314"/>
      <c r="S37" s="315"/>
      <c r="T37" s="315"/>
      <c r="U37" s="315"/>
      <c r="V37" s="315"/>
      <c r="W37" s="316"/>
    </row>
    <row r="38" spans="1:27" ht="18.75" customHeight="1">
      <c r="A38" s="160"/>
      <c r="B38" s="320" t="s">
        <v>181</v>
      </c>
      <c r="C38" s="320"/>
      <c r="D38" s="320"/>
      <c r="E38" s="321"/>
      <c r="F38" s="322">
        <f>F35</f>
        <v>0</v>
      </c>
      <c r="G38" s="322"/>
      <c r="H38" s="323"/>
      <c r="I38" s="324">
        <f t="shared" ref="I38" si="6">I35</f>
        <v>0</v>
      </c>
      <c r="J38" s="325"/>
      <c r="K38" s="326"/>
      <c r="L38" s="324">
        <f t="shared" ref="L38" si="7">L35</f>
        <v>0</v>
      </c>
      <c r="M38" s="325"/>
      <c r="N38" s="326"/>
      <c r="O38" s="327">
        <f t="shared" ref="O38:O39" si="8">SUM(F38:N38)</f>
        <v>0</v>
      </c>
      <c r="P38" s="322"/>
      <c r="Q38" s="322"/>
      <c r="R38" s="317"/>
      <c r="S38" s="318"/>
      <c r="T38" s="318"/>
      <c r="U38" s="318"/>
      <c r="V38" s="318"/>
      <c r="W38" s="319"/>
    </row>
    <row r="39" spans="1:27" ht="18.75" customHeight="1">
      <c r="A39" s="160"/>
      <c r="B39" s="320" t="s">
        <v>182</v>
      </c>
      <c r="C39" s="320"/>
      <c r="D39" s="320"/>
      <c r="E39" s="321"/>
      <c r="F39" s="322">
        <f>MIN(F35,F38)</f>
        <v>0</v>
      </c>
      <c r="G39" s="322"/>
      <c r="H39" s="323"/>
      <c r="I39" s="322">
        <f>MIN(I35,I38)</f>
        <v>0</v>
      </c>
      <c r="J39" s="322"/>
      <c r="K39" s="323"/>
      <c r="L39" s="324">
        <f>MIN(L35,L38)</f>
        <v>0</v>
      </c>
      <c r="M39" s="325"/>
      <c r="N39" s="326"/>
      <c r="O39" s="327">
        <f t="shared" si="8"/>
        <v>0</v>
      </c>
      <c r="P39" s="322"/>
      <c r="Q39" s="322"/>
      <c r="R39" s="317"/>
      <c r="S39" s="318"/>
      <c r="T39" s="318"/>
      <c r="U39" s="318"/>
      <c r="V39" s="318"/>
      <c r="W39" s="319"/>
    </row>
    <row r="40" spans="1:27" ht="18.75" customHeight="1">
      <c r="A40" s="335" t="s">
        <v>183</v>
      </c>
      <c r="B40" s="336"/>
      <c r="C40" s="336"/>
      <c r="D40" s="336"/>
      <c r="E40" s="337"/>
      <c r="F40" s="338">
        <f>INT(F39*$T10)</f>
        <v>0</v>
      </c>
      <c r="G40" s="325"/>
      <c r="H40" s="326"/>
      <c r="I40" s="325">
        <f>INT(I39*$T10)</f>
        <v>0</v>
      </c>
      <c r="J40" s="325"/>
      <c r="K40" s="326"/>
      <c r="L40" s="324">
        <f>O40-(F40+I40)</f>
        <v>0</v>
      </c>
      <c r="M40" s="325"/>
      <c r="N40" s="326"/>
      <c r="O40" s="325">
        <f>INT(O39*$T10)</f>
        <v>0</v>
      </c>
      <c r="P40" s="325"/>
      <c r="Q40" s="326"/>
      <c r="R40" s="317"/>
      <c r="S40" s="318"/>
      <c r="T40" s="318"/>
      <c r="U40" s="318"/>
      <c r="V40" s="318"/>
      <c r="W40" s="319"/>
    </row>
    <row r="41" spans="1:27" ht="18.75" customHeight="1" thickBot="1">
      <c r="A41" s="160"/>
      <c r="B41" s="339" t="s">
        <v>184</v>
      </c>
      <c r="C41" s="339"/>
      <c r="D41" s="339"/>
      <c r="E41" s="340"/>
      <c r="F41" s="326">
        <f>F40</f>
        <v>0</v>
      </c>
      <c r="G41" s="326"/>
      <c r="H41" s="341"/>
      <c r="I41" s="326">
        <f>I40</f>
        <v>0</v>
      </c>
      <c r="J41" s="326"/>
      <c r="K41" s="341"/>
      <c r="L41" s="326">
        <f>L40</f>
        <v>0</v>
      </c>
      <c r="M41" s="326"/>
      <c r="N41" s="341"/>
      <c r="O41" s="326">
        <f>ROUNDDOWN(O40,-3)</f>
        <v>0</v>
      </c>
      <c r="P41" s="326"/>
      <c r="Q41" s="341"/>
      <c r="R41" s="317"/>
      <c r="S41" s="318"/>
      <c r="T41" s="318"/>
      <c r="U41" s="318"/>
      <c r="V41" s="318"/>
      <c r="W41" s="319"/>
    </row>
    <row r="42" spans="1:27" ht="18" customHeight="1" thickBot="1">
      <c r="A42" s="386" t="s">
        <v>185</v>
      </c>
      <c r="B42" s="387"/>
      <c r="C42" s="387"/>
      <c r="D42" s="387"/>
      <c r="E42" s="387"/>
      <c r="F42" s="387"/>
      <c r="G42" s="387"/>
      <c r="H42" s="387"/>
      <c r="I42" s="387"/>
      <c r="J42" s="387"/>
      <c r="K42" s="387"/>
      <c r="L42" s="387"/>
      <c r="M42" s="387"/>
      <c r="N42" s="387"/>
      <c r="O42" s="387"/>
      <c r="P42" s="387"/>
      <c r="Q42" s="387"/>
      <c r="R42" s="387"/>
      <c r="S42" s="387"/>
      <c r="T42" s="387"/>
      <c r="U42" s="387"/>
      <c r="V42" s="387"/>
      <c r="W42" s="388"/>
    </row>
    <row r="43" spans="1:27" s="161" customFormat="1" ht="18" customHeight="1" thickBot="1">
      <c r="A43" s="328" t="s">
        <v>186</v>
      </c>
      <c r="B43" s="329"/>
      <c r="C43" s="329"/>
      <c r="D43" s="329"/>
      <c r="E43" s="330"/>
      <c r="F43" s="331" t="s">
        <v>187</v>
      </c>
      <c r="G43" s="329"/>
      <c r="H43" s="329"/>
      <c r="I43" s="330"/>
      <c r="J43" s="332" t="s">
        <v>188</v>
      </c>
      <c r="K43" s="333"/>
      <c r="L43" s="331" t="s">
        <v>189</v>
      </c>
      <c r="M43" s="329"/>
      <c r="N43" s="330"/>
      <c r="O43" s="331" t="s">
        <v>190</v>
      </c>
      <c r="P43" s="329"/>
      <c r="Q43" s="330"/>
      <c r="R43" s="331" t="s">
        <v>191</v>
      </c>
      <c r="S43" s="329"/>
      <c r="T43" s="330"/>
      <c r="U43" s="331" t="s">
        <v>192</v>
      </c>
      <c r="V43" s="329"/>
      <c r="W43" s="334"/>
    </row>
    <row r="44" spans="1:27" s="161" customFormat="1" ht="18" customHeight="1">
      <c r="A44" s="374"/>
      <c r="B44" s="375"/>
      <c r="C44" s="375"/>
      <c r="D44" s="375"/>
      <c r="E44" s="376"/>
      <c r="F44" s="377"/>
      <c r="G44" s="375"/>
      <c r="H44" s="375"/>
      <c r="I44" s="376"/>
      <c r="J44" s="378"/>
      <c r="K44" s="379"/>
      <c r="L44" s="380"/>
      <c r="M44" s="381"/>
      <c r="N44" s="382"/>
      <c r="O44" s="380"/>
      <c r="P44" s="381"/>
      <c r="Q44" s="382"/>
      <c r="R44" s="383"/>
      <c r="S44" s="384"/>
      <c r="T44" s="385"/>
      <c r="U44" s="371"/>
      <c r="V44" s="372"/>
      <c r="W44" s="373"/>
    </row>
    <row r="45" spans="1:27" s="161" customFormat="1" ht="18" customHeight="1">
      <c r="A45" s="355"/>
      <c r="B45" s="356"/>
      <c r="C45" s="356"/>
      <c r="D45" s="356"/>
      <c r="E45" s="357"/>
      <c r="F45" s="358"/>
      <c r="G45" s="356"/>
      <c r="H45" s="356"/>
      <c r="I45" s="357"/>
      <c r="J45" s="358"/>
      <c r="K45" s="357"/>
      <c r="L45" s="359"/>
      <c r="M45" s="360"/>
      <c r="N45" s="361"/>
      <c r="O45" s="362"/>
      <c r="P45" s="363"/>
      <c r="Q45" s="364"/>
      <c r="R45" s="362"/>
      <c r="S45" s="363"/>
      <c r="T45" s="364"/>
      <c r="U45" s="368"/>
      <c r="V45" s="369"/>
      <c r="W45" s="370"/>
    </row>
    <row r="46" spans="1:27" s="161" customFormat="1" ht="18" customHeight="1">
      <c r="A46" s="355"/>
      <c r="B46" s="356"/>
      <c r="C46" s="356"/>
      <c r="D46" s="356"/>
      <c r="E46" s="357"/>
      <c r="F46" s="358"/>
      <c r="G46" s="356"/>
      <c r="H46" s="356"/>
      <c r="I46" s="357"/>
      <c r="J46" s="358"/>
      <c r="K46" s="357"/>
      <c r="L46" s="359"/>
      <c r="M46" s="360"/>
      <c r="N46" s="361"/>
      <c r="O46" s="359"/>
      <c r="P46" s="360"/>
      <c r="Q46" s="361"/>
      <c r="R46" s="362"/>
      <c r="S46" s="363"/>
      <c r="T46" s="364"/>
      <c r="U46" s="368"/>
      <c r="V46" s="369"/>
      <c r="W46" s="370"/>
    </row>
    <row r="47" spans="1:27" s="161" customFormat="1" ht="18" customHeight="1" thickBot="1">
      <c r="A47" s="342"/>
      <c r="B47" s="343"/>
      <c r="C47" s="343"/>
      <c r="D47" s="343"/>
      <c r="E47" s="344"/>
      <c r="F47" s="345"/>
      <c r="G47" s="343"/>
      <c r="H47" s="343"/>
      <c r="I47" s="344"/>
      <c r="J47" s="345"/>
      <c r="K47" s="344"/>
      <c r="L47" s="346"/>
      <c r="M47" s="347"/>
      <c r="N47" s="348"/>
      <c r="O47" s="346"/>
      <c r="P47" s="347"/>
      <c r="Q47" s="348"/>
      <c r="R47" s="349"/>
      <c r="S47" s="350"/>
      <c r="T47" s="351"/>
      <c r="U47" s="352"/>
      <c r="V47" s="353"/>
      <c r="W47" s="354"/>
    </row>
    <row r="48" spans="1:27" ht="18.75" customHeight="1">
      <c r="A48" s="119" t="s">
        <v>193</v>
      </c>
      <c r="B48" s="119" t="s">
        <v>194</v>
      </c>
    </row>
    <row r="49" spans="1:30" s="119" customFormat="1" ht="18.75" customHeight="1">
      <c r="A49" s="119" t="s">
        <v>195</v>
      </c>
      <c r="B49" s="119" t="s">
        <v>196</v>
      </c>
      <c r="C49" s="120"/>
      <c r="D49" s="120"/>
      <c r="X49" s="120"/>
      <c r="Y49" s="120"/>
      <c r="Z49" s="120"/>
      <c r="AA49" s="120"/>
      <c r="AB49" s="120"/>
      <c r="AC49" s="120"/>
      <c r="AD49" s="120"/>
    </row>
  </sheetData>
  <mergeCells count="234">
    <mergeCell ref="A2:W2"/>
    <mergeCell ref="A1:W1"/>
    <mergeCell ref="C3:V3"/>
    <mergeCell ref="U46:W46"/>
    <mergeCell ref="U44:W44"/>
    <mergeCell ref="A45:E45"/>
    <mergeCell ref="F45:I45"/>
    <mergeCell ref="J45:K45"/>
    <mergeCell ref="L45:N45"/>
    <mergeCell ref="O45:Q45"/>
    <mergeCell ref="R45:T45"/>
    <mergeCell ref="U45:W45"/>
    <mergeCell ref="A44:E44"/>
    <mergeCell ref="F44:I44"/>
    <mergeCell ref="J44:K44"/>
    <mergeCell ref="L44:N44"/>
    <mergeCell ref="O44:Q44"/>
    <mergeCell ref="R44:T44"/>
    <mergeCell ref="A42:W42"/>
    <mergeCell ref="A47:E47"/>
    <mergeCell ref="F47:I47"/>
    <mergeCell ref="J47:K47"/>
    <mergeCell ref="L47:N47"/>
    <mergeCell ref="O47:Q47"/>
    <mergeCell ref="R47:T47"/>
    <mergeCell ref="U47:W47"/>
    <mergeCell ref="A46:E46"/>
    <mergeCell ref="F46:I46"/>
    <mergeCell ref="J46:K46"/>
    <mergeCell ref="L46:N46"/>
    <mergeCell ref="O46:Q46"/>
    <mergeCell ref="R46:T46"/>
    <mergeCell ref="A43:E43"/>
    <mergeCell ref="F43:I43"/>
    <mergeCell ref="J43:K43"/>
    <mergeCell ref="L43:N43"/>
    <mergeCell ref="O43:Q43"/>
    <mergeCell ref="R43:T43"/>
    <mergeCell ref="U43:W43"/>
    <mergeCell ref="A40:E40"/>
    <mergeCell ref="F40:H40"/>
    <mergeCell ref="I40:K40"/>
    <mergeCell ref="L40:N40"/>
    <mergeCell ref="O40:Q40"/>
    <mergeCell ref="B41:E41"/>
    <mergeCell ref="F41:H41"/>
    <mergeCell ref="I41:K41"/>
    <mergeCell ref="L41:N41"/>
    <mergeCell ref="O41:Q41"/>
    <mergeCell ref="O35:Q35"/>
    <mergeCell ref="A36:Q36"/>
    <mergeCell ref="R36:W36"/>
    <mergeCell ref="A37:E37"/>
    <mergeCell ref="F37:H37"/>
    <mergeCell ref="I37:K37"/>
    <mergeCell ref="L37:N37"/>
    <mergeCell ref="O37:Q37"/>
    <mergeCell ref="R37:W41"/>
    <mergeCell ref="B38:E38"/>
    <mergeCell ref="F38:H38"/>
    <mergeCell ref="I38:K38"/>
    <mergeCell ref="L38:N38"/>
    <mergeCell ref="O38:Q38"/>
    <mergeCell ref="B39:E39"/>
    <mergeCell ref="F39:H39"/>
    <mergeCell ref="I39:K39"/>
    <mergeCell ref="L39:N39"/>
    <mergeCell ref="O39:Q39"/>
    <mergeCell ref="F34:H34"/>
    <mergeCell ref="I34:K34"/>
    <mergeCell ref="L34:N34"/>
    <mergeCell ref="A35:E35"/>
    <mergeCell ref="F35:H35"/>
    <mergeCell ref="I35:K35"/>
    <mergeCell ref="L35:N35"/>
    <mergeCell ref="B33:E33"/>
    <mergeCell ref="F33:H33"/>
    <mergeCell ref="I33:K33"/>
    <mergeCell ref="L33:N33"/>
    <mergeCell ref="P33:Q33"/>
    <mergeCell ref="R33:U33"/>
    <mergeCell ref="V31:W31"/>
    <mergeCell ref="B32:E32"/>
    <mergeCell ref="F32:H32"/>
    <mergeCell ref="I32:K32"/>
    <mergeCell ref="L32:N32"/>
    <mergeCell ref="P32:Q32"/>
    <mergeCell ref="R32:U32"/>
    <mergeCell ref="A31:E31"/>
    <mergeCell ref="F31:H31"/>
    <mergeCell ref="I31:K31"/>
    <mergeCell ref="L31:N31"/>
    <mergeCell ref="O31:Q31"/>
    <mergeCell ref="R31:U31"/>
    <mergeCell ref="V29:W29"/>
    <mergeCell ref="C30:E30"/>
    <mergeCell ref="F30:H30"/>
    <mergeCell ref="I30:K30"/>
    <mergeCell ref="L30:N30"/>
    <mergeCell ref="R30:U30"/>
    <mergeCell ref="V30:W30"/>
    <mergeCell ref="B29:E29"/>
    <mergeCell ref="F29:H29"/>
    <mergeCell ref="I29:K29"/>
    <mergeCell ref="L29:N29"/>
    <mergeCell ref="P29:Q29"/>
    <mergeCell ref="R29:U29"/>
    <mergeCell ref="V27:W27"/>
    <mergeCell ref="B28:E28"/>
    <mergeCell ref="F28:H28"/>
    <mergeCell ref="I28:K28"/>
    <mergeCell ref="L28:N28"/>
    <mergeCell ref="P28:Q28"/>
    <mergeCell ref="R28:U28"/>
    <mergeCell ref="V28:W28"/>
    <mergeCell ref="B27:E27"/>
    <mergeCell ref="F27:H27"/>
    <mergeCell ref="I27:K27"/>
    <mergeCell ref="L27:N27"/>
    <mergeCell ref="P27:Q27"/>
    <mergeCell ref="R27:U27"/>
    <mergeCell ref="A26:E26"/>
    <mergeCell ref="F26:H26"/>
    <mergeCell ref="I26:K26"/>
    <mergeCell ref="L26:N26"/>
    <mergeCell ref="O26:Q26"/>
    <mergeCell ref="R26:U26"/>
    <mergeCell ref="B25:E25"/>
    <mergeCell ref="F25:H25"/>
    <mergeCell ref="I25:K25"/>
    <mergeCell ref="L25:N25"/>
    <mergeCell ref="R25:U25"/>
    <mergeCell ref="V25:W25"/>
    <mergeCell ref="B24:E24"/>
    <mergeCell ref="F24:H24"/>
    <mergeCell ref="I24:K24"/>
    <mergeCell ref="L24:N24"/>
    <mergeCell ref="P24:Q24"/>
    <mergeCell ref="R24:U24"/>
    <mergeCell ref="V22:W22"/>
    <mergeCell ref="B23:E23"/>
    <mergeCell ref="F23:H23"/>
    <mergeCell ref="I23:K23"/>
    <mergeCell ref="L23:N23"/>
    <mergeCell ref="P23:Q23"/>
    <mergeCell ref="R23:U23"/>
    <mergeCell ref="V23:W23"/>
    <mergeCell ref="B22:E22"/>
    <mergeCell ref="F22:H22"/>
    <mergeCell ref="I22:K22"/>
    <mergeCell ref="L22:N22"/>
    <mergeCell ref="P22:Q22"/>
    <mergeCell ref="R22:U22"/>
    <mergeCell ref="A21:E21"/>
    <mergeCell ref="F21:H21"/>
    <mergeCell ref="I21:K21"/>
    <mergeCell ref="L21:N21"/>
    <mergeCell ref="O21:Q21"/>
    <mergeCell ref="R21:U21"/>
    <mergeCell ref="V19:W19"/>
    <mergeCell ref="B20:E20"/>
    <mergeCell ref="F20:H20"/>
    <mergeCell ref="I20:K20"/>
    <mergeCell ref="L20:N20"/>
    <mergeCell ref="R20:U20"/>
    <mergeCell ref="V20:W20"/>
    <mergeCell ref="B19:E19"/>
    <mergeCell ref="F19:H19"/>
    <mergeCell ref="I19:K19"/>
    <mergeCell ref="L19:N19"/>
    <mergeCell ref="P19:Q19"/>
    <mergeCell ref="R19:U19"/>
    <mergeCell ref="B18:E18"/>
    <mergeCell ref="F18:H18"/>
    <mergeCell ref="I18:K18"/>
    <mergeCell ref="L18:N18"/>
    <mergeCell ref="P18:Q18"/>
    <mergeCell ref="R18:U18"/>
    <mergeCell ref="V18:W18"/>
    <mergeCell ref="R16:U16"/>
    <mergeCell ref="B17:E17"/>
    <mergeCell ref="F17:H17"/>
    <mergeCell ref="I17:K17"/>
    <mergeCell ref="L17:N17"/>
    <mergeCell ref="P17:Q17"/>
    <mergeCell ref="R17:U17"/>
    <mergeCell ref="A16:E16"/>
    <mergeCell ref="F16:H16"/>
    <mergeCell ref="I16:K16"/>
    <mergeCell ref="L16:N16"/>
    <mergeCell ref="O16:Q16"/>
    <mergeCell ref="D12:G12"/>
    <mergeCell ref="I12:L12"/>
    <mergeCell ref="N12:Q12"/>
    <mergeCell ref="V17:W17"/>
    <mergeCell ref="A13:W13"/>
    <mergeCell ref="A14:E15"/>
    <mergeCell ref="F14:Q14"/>
    <mergeCell ref="R14:U15"/>
    <mergeCell ref="V14:W15"/>
    <mergeCell ref="F15:H15"/>
    <mergeCell ref="D10:H10"/>
    <mergeCell ref="I10:M11"/>
    <mergeCell ref="N10:R11"/>
    <mergeCell ref="T10:U10"/>
    <mergeCell ref="D11:H11"/>
    <mergeCell ref="S11:W11"/>
    <mergeCell ref="I15:K15"/>
    <mergeCell ref="L15:N15"/>
    <mergeCell ref="O15:Q15"/>
    <mergeCell ref="I4:N4"/>
    <mergeCell ref="R4:U4"/>
    <mergeCell ref="A5:C12"/>
    <mergeCell ref="D5:H5"/>
    <mergeCell ref="I5:M5"/>
    <mergeCell ref="N5:R5"/>
    <mergeCell ref="S5:W5"/>
    <mergeCell ref="D6:H6"/>
    <mergeCell ref="D8:G8"/>
    <mergeCell ref="I8:L8"/>
    <mergeCell ref="N8:Q8"/>
    <mergeCell ref="S8:V8"/>
    <mergeCell ref="D9:H9"/>
    <mergeCell ref="I9:M9"/>
    <mergeCell ref="N9:R9"/>
    <mergeCell ref="S9:W9"/>
    <mergeCell ref="I6:M6"/>
    <mergeCell ref="N6:R6"/>
    <mergeCell ref="S6:W6"/>
    <mergeCell ref="D7:H7"/>
    <mergeCell ref="I7:M7"/>
    <mergeCell ref="N7:R7"/>
    <mergeCell ref="S7:W7"/>
    <mergeCell ref="S12:V12"/>
  </mergeCells>
  <phoneticPr fontId="2"/>
  <dataValidations count="1">
    <dataValidation type="list" allowBlank="1" showInputMessage="1" showErrorMessage="1" sqref="V10" xr:uid="{7F83E564-A3B0-484C-ADDD-5DE90F357629}">
      <formula1>$AD$5:$AD$7</formula1>
    </dataValidation>
  </dataValidations>
  <printOptions horizontalCentered="1"/>
  <pageMargins left="0.51181102362204722" right="0.31496062992125984" top="0.74803149606299213" bottom="0.31496062992125984" header="0.31496062992125984" footer="0.19685039370078741"/>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F32CE-ECE2-4104-B546-8C7A1FA1C83B}">
  <sheetPr>
    <tabColor theme="4"/>
    <pageSetUpPr fitToPage="1"/>
  </sheetPr>
  <dimension ref="A1:AD49"/>
  <sheetViews>
    <sheetView showGridLines="0" view="pageBreakPreview" topLeftCell="A7" zoomScaleNormal="90" zoomScaleSheetLayoutView="100" workbookViewId="0">
      <selection activeCell="I9" sqref="I9:M9"/>
    </sheetView>
  </sheetViews>
  <sheetFormatPr defaultColWidth="6.88671875" defaultRowHeight="18.75" customHeight="1"/>
  <cols>
    <col min="1" max="2" width="4.109375" style="119" customWidth="1"/>
    <col min="3" max="3" width="7.88671875" style="119" customWidth="1"/>
    <col min="4" max="23" width="5.44140625" style="119" customWidth="1"/>
    <col min="24" max="24" width="3.88671875" style="120" customWidth="1"/>
    <col min="25" max="25" width="2.33203125" style="120" customWidth="1"/>
    <col min="26" max="26" width="12.88671875" style="120" customWidth="1"/>
    <col min="27" max="27" width="11.44140625" style="120" customWidth="1"/>
    <col min="28" max="16384" width="6.88671875" style="120"/>
  </cols>
  <sheetData>
    <row r="1" spans="1:30" ht="21.6" customHeight="1">
      <c r="A1" s="395" t="s">
        <v>224</v>
      </c>
      <c r="B1" s="395"/>
      <c r="C1" s="395"/>
      <c r="D1" s="395"/>
      <c r="E1" s="395"/>
      <c r="F1" s="395"/>
      <c r="G1" s="395"/>
      <c r="H1" s="395"/>
      <c r="I1" s="395"/>
      <c r="J1" s="395"/>
      <c r="K1" s="395"/>
      <c r="L1" s="395"/>
      <c r="M1" s="395"/>
      <c r="N1" s="395"/>
      <c r="O1" s="395"/>
      <c r="P1" s="395"/>
      <c r="Q1" s="395"/>
      <c r="R1" s="395"/>
      <c r="S1" s="395"/>
      <c r="T1" s="395"/>
      <c r="U1" s="395"/>
      <c r="V1" s="395"/>
      <c r="W1" s="395"/>
      <c r="X1" s="121"/>
      <c r="Y1" s="121"/>
      <c r="Z1" s="121"/>
      <c r="AA1" s="121"/>
      <c r="AB1" s="121"/>
      <c r="AC1" s="121"/>
      <c r="AD1" s="121"/>
    </row>
    <row r="2" spans="1:30" s="123" customFormat="1" ht="43.8" customHeight="1">
      <c r="A2" s="365" t="s">
        <v>129</v>
      </c>
      <c r="B2" s="365"/>
      <c r="C2" s="365"/>
      <c r="D2" s="365"/>
      <c r="E2" s="365"/>
      <c r="F2" s="365"/>
      <c r="G2" s="365"/>
      <c r="H2" s="365"/>
      <c r="I2" s="365"/>
      <c r="J2" s="365"/>
      <c r="K2" s="365"/>
      <c r="L2" s="365"/>
      <c r="M2" s="365"/>
      <c r="N2" s="365"/>
      <c r="O2" s="365"/>
      <c r="P2" s="365"/>
      <c r="Q2" s="365"/>
      <c r="R2" s="365"/>
      <c r="S2" s="365"/>
      <c r="T2" s="365"/>
      <c r="U2" s="365"/>
      <c r="V2" s="365"/>
      <c r="W2" s="365"/>
      <c r="X2" s="122"/>
      <c r="Y2" s="122"/>
      <c r="Z2" s="120"/>
      <c r="AA2" s="122"/>
      <c r="AB2" s="122"/>
      <c r="AC2" s="122"/>
      <c r="AD2" s="122"/>
    </row>
    <row r="3" spans="1:30" ht="21" customHeight="1" thickBot="1">
      <c r="A3" s="162" t="s">
        <v>145</v>
      </c>
      <c r="B3" s="162"/>
      <c r="C3" s="125" t="s">
        <v>197</v>
      </c>
      <c r="D3" s="124"/>
      <c r="E3" s="126"/>
      <c r="F3" s="126"/>
      <c r="G3" s="126"/>
      <c r="H3" s="126"/>
      <c r="I3" s="126"/>
      <c r="J3" s="126"/>
      <c r="K3" s="126"/>
      <c r="L3" s="126"/>
      <c r="M3" s="126"/>
      <c r="N3" s="126"/>
      <c r="O3" s="126"/>
      <c r="P3" s="126"/>
      <c r="Q3" s="126"/>
      <c r="R3" s="126"/>
      <c r="S3" s="126"/>
      <c r="T3" s="126"/>
      <c r="U3" s="126"/>
      <c r="V3" s="126"/>
      <c r="W3" s="163"/>
      <c r="X3" s="119"/>
      <c r="Y3" s="119"/>
      <c r="AA3" s="119"/>
      <c r="AB3" s="119"/>
      <c r="AC3" s="119"/>
      <c r="AD3" s="119"/>
    </row>
    <row r="4" spans="1:30" ht="11.4" customHeight="1" thickBot="1">
      <c r="A4" s="127"/>
      <c r="B4" s="127"/>
      <c r="C4" s="127"/>
      <c r="D4" s="127"/>
      <c r="E4" s="128"/>
      <c r="F4" s="127"/>
      <c r="G4" s="129"/>
      <c r="H4" s="128"/>
      <c r="I4" s="166"/>
      <c r="J4" s="166"/>
      <c r="K4" s="166"/>
      <c r="L4" s="166"/>
      <c r="M4" s="166"/>
      <c r="N4" s="166"/>
      <c r="O4" s="130"/>
      <c r="P4" s="130"/>
      <c r="Q4" s="127"/>
      <c r="R4" s="167"/>
      <c r="S4" s="167"/>
      <c r="T4" s="167"/>
      <c r="U4" s="167"/>
      <c r="V4" s="127"/>
      <c r="W4" s="127"/>
      <c r="X4" s="127"/>
      <c r="Y4" s="127"/>
    </row>
    <row r="5" spans="1:30" ht="18" customHeight="1">
      <c r="A5" s="168" t="s">
        <v>4</v>
      </c>
      <c r="B5" s="169"/>
      <c r="C5" s="170"/>
      <c r="D5" s="177" t="s">
        <v>146</v>
      </c>
      <c r="E5" s="178"/>
      <c r="F5" s="178"/>
      <c r="G5" s="178"/>
      <c r="H5" s="179"/>
      <c r="I5" s="180" t="s">
        <v>0</v>
      </c>
      <c r="J5" s="181"/>
      <c r="K5" s="181"/>
      <c r="L5" s="181"/>
      <c r="M5" s="182"/>
      <c r="N5" s="180" t="s">
        <v>147</v>
      </c>
      <c r="O5" s="181"/>
      <c r="P5" s="181"/>
      <c r="Q5" s="181"/>
      <c r="R5" s="182"/>
      <c r="S5" s="180" t="s">
        <v>148</v>
      </c>
      <c r="T5" s="181"/>
      <c r="U5" s="181"/>
      <c r="V5" s="181"/>
      <c r="W5" s="182"/>
    </row>
    <row r="6" spans="1:30" ht="18" customHeight="1">
      <c r="A6" s="171"/>
      <c r="B6" s="172"/>
      <c r="C6" s="173"/>
      <c r="D6" s="183"/>
      <c r="E6" s="184"/>
      <c r="F6" s="184"/>
      <c r="G6" s="184"/>
      <c r="H6" s="185"/>
      <c r="I6" s="191" t="s">
        <v>149</v>
      </c>
      <c r="J6" s="192"/>
      <c r="K6" s="192"/>
      <c r="L6" s="192"/>
      <c r="M6" s="193"/>
      <c r="N6" s="183" t="s">
        <v>150</v>
      </c>
      <c r="O6" s="184"/>
      <c r="P6" s="184"/>
      <c r="Q6" s="184"/>
      <c r="R6" s="185"/>
      <c r="S6" s="194" t="s">
        <v>3</v>
      </c>
      <c r="T6" s="195"/>
      <c r="U6" s="195"/>
      <c r="V6" s="195"/>
      <c r="W6" s="196"/>
    </row>
    <row r="7" spans="1:30" ht="18" customHeight="1" thickBot="1">
      <c r="A7" s="171"/>
      <c r="B7" s="172"/>
      <c r="C7" s="173"/>
      <c r="D7" s="197"/>
      <c r="E7" s="198"/>
      <c r="F7" s="198"/>
      <c r="G7" s="198"/>
      <c r="H7" s="199"/>
      <c r="I7" s="197"/>
      <c r="J7" s="198"/>
      <c r="K7" s="198"/>
      <c r="L7" s="198"/>
      <c r="M7" s="199"/>
      <c r="N7" s="197"/>
      <c r="O7" s="198"/>
      <c r="P7" s="198"/>
      <c r="Q7" s="198"/>
      <c r="R7" s="199"/>
      <c r="S7" s="197"/>
      <c r="T7" s="198"/>
      <c r="U7" s="198"/>
      <c r="V7" s="198"/>
      <c r="W7" s="199"/>
    </row>
    <row r="8" spans="1:30" ht="18" customHeight="1" thickBot="1">
      <c r="A8" s="171"/>
      <c r="B8" s="172"/>
      <c r="C8" s="173"/>
      <c r="D8" s="186">
        <f>O35</f>
        <v>425560000</v>
      </c>
      <c r="E8" s="187"/>
      <c r="F8" s="187"/>
      <c r="G8" s="187"/>
      <c r="H8" s="131" t="s">
        <v>1</v>
      </c>
      <c r="I8" s="186">
        <v>0</v>
      </c>
      <c r="J8" s="187"/>
      <c r="K8" s="187"/>
      <c r="L8" s="187"/>
      <c r="M8" s="131" t="s">
        <v>1</v>
      </c>
      <c r="N8" s="186">
        <f>D8-I8</f>
        <v>425560000</v>
      </c>
      <c r="O8" s="187"/>
      <c r="P8" s="187"/>
      <c r="Q8" s="187"/>
      <c r="R8" s="131" t="s">
        <v>1</v>
      </c>
      <c r="S8" s="186">
        <f>O35</f>
        <v>425560000</v>
      </c>
      <c r="T8" s="187"/>
      <c r="U8" s="187"/>
      <c r="V8" s="187"/>
      <c r="W8" s="131" t="s">
        <v>1</v>
      </c>
    </row>
    <row r="9" spans="1:30" ht="18" customHeight="1">
      <c r="A9" s="171"/>
      <c r="B9" s="172"/>
      <c r="C9" s="173"/>
      <c r="D9" s="177" t="s">
        <v>151</v>
      </c>
      <c r="E9" s="178"/>
      <c r="F9" s="178"/>
      <c r="G9" s="178"/>
      <c r="H9" s="179"/>
      <c r="I9" s="188" t="s">
        <v>152</v>
      </c>
      <c r="J9" s="189"/>
      <c r="K9" s="189"/>
      <c r="L9" s="189"/>
      <c r="M9" s="190"/>
      <c r="N9" s="177" t="s">
        <v>2</v>
      </c>
      <c r="O9" s="178"/>
      <c r="P9" s="178"/>
      <c r="Q9" s="178"/>
      <c r="R9" s="179"/>
      <c r="S9" s="188" t="s">
        <v>153</v>
      </c>
      <c r="T9" s="189"/>
      <c r="U9" s="189"/>
      <c r="V9" s="189"/>
      <c r="W9" s="190"/>
      <c r="Z9"/>
    </row>
    <row r="10" spans="1:30" ht="18" customHeight="1">
      <c r="A10" s="171"/>
      <c r="B10" s="172"/>
      <c r="C10" s="173"/>
      <c r="D10" s="216"/>
      <c r="E10" s="217"/>
      <c r="F10" s="217"/>
      <c r="G10" s="217"/>
      <c r="H10" s="218"/>
      <c r="I10" s="219" t="s">
        <v>154</v>
      </c>
      <c r="J10" s="220"/>
      <c r="K10" s="220"/>
      <c r="L10" s="220"/>
      <c r="M10" s="221"/>
      <c r="N10" s="219" t="s">
        <v>155</v>
      </c>
      <c r="O10" s="225"/>
      <c r="P10" s="225"/>
      <c r="Q10" s="225"/>
      <c r="R10" s="226"/>
      <c r="S10" s="132" t="s">
        <v>156</v>
      </c>
      <c r="T10" s="230">
        <v>0.5</v>
      </c>
      <c r="U10" s="230"/>
      <c r="V10" s="133"/>
      <c r="W10" s="134"/>
      <c r="Z10"/>
    </row>
    <row r="11" spans="1:30" ht="18" customHeight="1" thickBot="1">
      <c r="A11" s="171"/>
      <c r="B11" s="172"/>
      <c r="C11" s="173"/>
      <c r="D11" s="197"/>
      <c r="E11" s="198"/>
      <c r="F11" s="198"/>
      <c r="G11" s="198"/>
      <c r="H11" s="199"/>
      <c r="I11" s="222"/>
      <c r="J11" s="223"/>
      <c r="K11" s="223"/>
      <c r="L11" s="223"/>
      <c r="M11" s="224"/>
      <c r="N11" s="227"/>
      <c r="O11" s="228"/>
      <c r="P11" s="228"/>
      <c r="Q11" s="228"/>
      <c r="R11" s="229"/>
      <c r="S11" s="231" t="s">
        <v>157</v>
      </c>
      <c r="T11" s="232"/>
      <c r="U11" s="232"/>
      <c r="V11" s="232"/>
      <c r="W11" s="233"/>
      <c r="Z11"/>
    </row>
    <row r="12" spans="1:30" ht="18" customHeight="1" thickBot="1">
      <c r="A12" s="174"/>
      <c r="B12" s="175"/>
      <c r="C12" s="176"/>
      <c r="D12" s="186">
        <f>S8</f>
        <v>425560000</v>
      </c>
      <c r="E12" s="187"/>
      <c r="F12" s="187"/>
      <c r="G12" s="187"/>
      <c r="H12" s="1" t="s">
        <v>1</v>
      </c>
      <c r="I12" s="186">
        <f>MIN(S8,D12)</f>
        <v>425560000</v>
      </c>
      <c r="J12" s="187"/>
      <c r="K12" s="187"/>
      <c r="L12" s="187"/>
      <c r="M12" s="1" t="s">
        <v>1</v>
      </c>
      <c r="N12" s="186">
        <f>MIN(N8,I12)</f>
        <v>425560000</v>
      </c>
      <c r="O12" s="187"/>
      <c r="P12" s="187"/>
      <c r="Q12" s="187"/>
      <c r="R12" s="131" t="s">
        <v>1</v>
      </c>
      <c r="S12" s="186">
        <f>ROUNDDOWN(N12*T10,-3)</f>
        <v>212780000</v>
      </c>
      <c r="T12" s="187"/>
      <c r="U12" s="187"/>
      <c r="V12" s="187"/>
      <c r="W12" s="131" t="s">
        <v>1</v>
      </c>
    </row>
    <row r="13" spans="1:30" ht="24" customHeight="1" thickBot="1">
      <c r="A13" s="200" t="s">
        <v>158</v>
      </c>
      <c r="B13" s="201"/>
      <c r="C13" s="201"/>
      <c r="D13" s="201"/>
      <c r="E13" s="201"/>
      <c r="F13" s="201"/>
      <c r="G13" s="201"/>
      <c r="H13" s="201"/>
      <c r="I13" s="201"/>
      <c r="J13" s="201"/>
      <c r="K13" s="201"/>
      <c r="L13" s="201"/>
      <c r="M13" s="201"/>
      <c r="N13" s="201"/>
      <c r="O13" s="201"/>
      <c r="P13" s="201"/>
      <c r="Q13" s="201"/>
      <c r="R13" s="201"/>
      <c r="S13" s="201"/>
      <c r="T13" s="201"/>
      <c r="U13" s="201"/>
      <c r="V13" s="201"/>
      <c r="W13" s="202"/>
    </row>
    <row r="14" spans="1:30" ht="18.75" customHeight="1">
      <c r="A14" s="203" t="s">
        <v>159</v>
      </c>
      <c r="B14" s="204"/>
      <c r="C14" s="204"/>
      <c r="D14" s="204"/>
      <c r="E14" s="204"/>
      <c r="F14" s="207" t="s">
        <v>160</v>
      </c>
      <c r="G14" s="208"/>
      <c r="H14" s="208"/>
      <c r="I14" s="208"/>
      <c r="J14" s="208"/>
      <c r="K14" s="208"/>
      <c r="L14" s="208"/>
      <c r="M14" s="208"/>
      <c r="N14" s="208"/>
      <c r="O14" s="208"/>
      <c r="P14" s="208"/>
      <c r="Q14" s="208"/>
      <c r="R14" s="209" t="s">
        <v>161</v>
      </c>
      <c r="S14" s="210"/>
      <c r="T14" s="209"/>
      <c r="U14" s="211"/>
      <c r="V14" s="210" t="s">
        <v>162</v>
      </c>
      <c r="W14" s="211"/>
    </row>
    <row r="15" spans="1:30" ht="18.75" customHeight="1" thickBot="1">
      <c r="A15" s="205"/>
      <c r="B15" s="206"/>
      <c r="C15" s="206"/>
      <c r="D15" s="206"/>
      <c r="E15" s="206"/>
      <c r="F15" s="212" t="s">
        <v>226</v>
      </c>
      <c r="G15" s="213"/>
      <c r="H15" s="215"/>
      <c r="I15" s="234" t="s">
        <v>227</v>
      </c>
      <c r="J15" s="235"/>
      <c r="K15" s="236"/>
      <c r="L15" s="234"/>
      <c r="M15" s="235"/>
      <c r="N15" s="236"/>
      <c r="O15" s="237" t="s">
        <v>8</v>
      </c>
      <c r="P15" s="238"/>
      <c r="Q15" s="238"/>
      <c r="R15" s="212"/>
      <c r="S15" s="213"/>
      <c r="T15" s="212"/>
      <c r="U15" s="214"/>
      <c r="V15" s="213"/>
      <c r="W15" s="214"/>
    </row>
    <row r="16" spans="1:30" ht="18.75" customHeight="1">
      <c r="A16" s="239" t="s">
        <v>165</v>
      </c>
      <c r="B16" s="240"/>
      <c r="C16" s="240"/>
      <c r="D16" s="240"/>
      <c r="E16" s="241"/>
      <c r="F16" s="242"/>
      <c r="G16" s="242"/>
      <c r="H16" s="243"/>
      <c r="I16" s="244"/>
      <c r="J16" s="242"/>
      <c r="K16" s="243"/>
      <c r="L16" s="244"/>
      <c r="M16" s="242"/>
      <c r="N16" s="243"/>
      <c r="O16" s="245">
        <f>SUM(P17:Q19)</f>
        <v>95400000</v>
      </c>
      <c r="P16" s="246"/>
      <c r="Q16" s="247"/>
      <c r="R16" s="259" t="s">
        <v>199</v>
      </c>
      <c r="S16" s="260"/>
      <c r="T16" s="260"/>
      <c r="U16" s="261"/>
      <c r="V16" s="164" t="s">
        <v>200</v>
      </c>
      <c r="W16" s="165"/>
      <c r="Z16" s="118"/>
    </row>
    <row r="17" spans="1:25" ht="18.75" customHeight="1">
      <c r="A17" s="135"/>
      <c r="B17" s="250" t="s">
        <v>166</v>
      </c>
      <c r="C17" s="250"/>
      <c r="D17" s="250"/>
      <c r="E17" s="251"/>
      <c r="F17" s="252">
        <v>36000000</v>
      </c>
      <c r="G17" s="252"/>
      <c r="H17" s="252"/>
      <c r="I17" s="252">
        <v>54700000</v>
      </c>
      <c r="J17" s="252"/>
      <c r="K17" s="252"/>
      <c r="L17" s="252"/>
      <c r="M17" s="252"/>
      <c r="N17" s="252"/>
      <c r="O17" s="136"/>
      <c r="P17" s="253">
        <f>SUM(F17:N17)</f>
        <v>90700000</v>
      </c>
      <c r="Q17" s="254"/>
      <c r="R17" s="255" t="s">
        <v>201</v>
      </c>
      <c r="S17" s="256"/>
      <c r="T17" s="256"/>
      <c r="U17" s="257"/>
      <c r="V17" s="248" t="s">
        <v>202</v>
      </c>
      <c r="W17" s="249"/>
      <c r="X17" s="137"/>
      <c r="Y17" s="137"/>
    </row>
    <row r="18" spans="1:25" ht="18.75" customHeight="1">
      <c r="A18" s="135"/>
      <c r="B18" s="250" t="s">
        <v>167</v>
      </c>
      <c r="C18" s="250"/>
      <c r="D18" s="250"/>
      <c r="E18" s="251"/>
      <c r="F18" s="252">
        <v>2700000</v>
      </c>
      <c r="G18" s="252"/>
      <c r="H18" s="252"/>
      <c r="I18" s="252">
        <v>2000000</v>
      </c>
      <c r="J18" s="252"/>
      <c r="K18" s="252"/>
      <c r="L18" s="252"/>
      <c r="M18" s="252"/>
      <c r="N18" s="252"/>
      <c r="O18" s="138"/>
      <c r="P18" s="253">
        <f t="shared" ref="P18:P19" si="0">SUM(F18:N18)</f>
        <v>4700000</v>
      </c>
      <c r="Q18" s="254"/>
      <c r="R18" s="255" t="s">
        <v>203</v>
      </c>
      <c r="S18" s="256"/>
      <c r="T18" s="256"/>
      <c r="U18" s="257"/>
      <c r="V18" s="248" t="s">
        <v>204</v>
      </c>
      <c r="W18" s="258"/>
      <c r="X18" s="137"/>
      <c r="Y18" s="137"/>
    </row>
    <row r="19" spans="1:25" ht="18.75" customHeight="1">
      <c r="A19" s="135"/>
      <c r="B19" s="250"/>
      <c r="C19" s="250"/>
      <c r="D19" s="250"/>
      <c r="E19" s="251"/>
      <c r="F19" s="252"/>
      <c r="G19" s="252"/>
      <c r="H19" s="252"/>
      <c r="I19" s="252"/>
      <c r="J19" s="252"/>
      <c r="K19" s="252"/>
      <c r="L19" s="252"/>
      <c r="M19" s="252"/>
      <c r="N19" s="252"/>
      <c r="O19" s="138"/>
      <c r="P19" s="253">
        <f t="shared" si="0"/>
        <v>0</v>
      </c>
      <c r="Q19" s="254"/>
      <c r="R19" s="273"/>
      <c r="S19" s="274"/>
      <c r="T19" s="274"/>
      <c r="U19" s="275"/>
      <c r="V19" s="266"/>
      <c r="W19" s="267"/>
      <c r="X19" s="137"/>
      <c r="Y19" s="137"/>
    </row>
    <row r="20" spans="1:25" ht="18.75" customHeight="1">
      <c r="A20" s="135"/>
      <c r="B20" s="250"/>
      <c r="C20" s="250"/>
      <c r="D20" s="250"/>
      <c r="E20" s="251"/>
      <c r="F20" s="252"/>
      <c r="G20" s="252"/>
      <c r="H20" s="252"/>
      <c r="I20" s="252"/>
      <c r="J20" s="252"/>
      <c r="K20" s="252"/>
      <c r="L20" s="252"/>
      <c r="M20" s="252"/>
      <c r="N20" s="252"/>
      <c r="O20" s="136"/>
      <c r="P20" s="139"/>
      <c r="Q20" s="140"/>
      <c r="R20" s="268"/>
      <c r="S20" s="269"/>
      <c r="T20" s="269"/>
      <c r="U20" s="270"/>
      <c r="V20" s="271"/>
      <c r="W20" s="272"/>
      <c r="X20" s="137"/>
      <c r="Y20" s="137"/>
    </row>
    <row r="21" spans="1:25" ht="18.75" customHeight="1">
      <c r="A21" s="239" t="s">
        <v>168</v>
      </c>
      <c r="B21" s="262"/>
      <c r="C21" s="262"/>
      <c r="D21" s="262"/>
      <c r="E21" s="241"/>
      <c r="F21" s="252"/>
      <c r="G21" s="252"/>
      <c r="H21" s="252"/>
      <c r="I21" s="252"/>
      <c r="J21" s="252"/>
      <c r="K21" s="252"/>
      <c r="L21" s="252"/>
      <c r="M21" s="252"/>
      <c r="N21" s="252"/>
      <c r="O21" s="245">
        <f>SUM(P22:Q24)</f>
        <v>320900000</v>
      </c>
      <c r="P21" s="246"/>
      <c r="Q21" s="247"/>
      <c r="R21" s="263" t="s">
        <v>205</v>
      </c>
      <c r="S21" s="264"/>
      <c r="T21" s="264"/>
      <c r="U21" s="265"/>
      <c r="V21" s="141" t="s">
        <v>206</v>
      </c>
      <c r="W21" s="142"/>
      <c r="X21" s="137"/>
      <c r="Y21" s="137"/>
    </row>
    <row r="22" spans="1:25" ht="18.75" customHeight="1">
      <c r="A22" s="135"/>
      <c r="B22" s="250" t="s">
        <v>169</v>
      </c>
      <c r="C22" s="250"/>
      <c r="D22" s="250"/>
      <c r="E22" s="251"/>
      <c r="F22" s="252">
        <v>25000000</v>
      </c>
      <c r="G22" s="252"/>
      <c r="H22" s="252"/>
      <c r="I22" s="252">
        <v>30000000</v>
      </c>
      <c r="J22" s="252"/>
      <c r="K22" s="252"/>
      <c r="L22" s="252"/>
      <c r="M22" s="252"/>
      <c r="N22" s="252"/>
      <c r="O22" s="136"/>
      <c r="P22" s="253">
        <f t="shared" ref="P22:P24" si="1">SUM(F22:N22)</f>
        <v>55000000</v>
      </c>
      <c r="Q22" s="254"/>
      <c r="R22" s="485" t="s">
        <v>228</v>
      </c>
      <c r="S22" s="486"/>
      <c r="T22" s="486"/>
      <c r="U22" s="487"/>
      <c r="V22" s="266" t="s">
        <v>207</v>
      </c>
      <c r="W22" s="249"/>
      <c r="X22" s="137"/>
      <c r="Y22" s="137"/>
    </row>
    <row r="23" spans="1:25" ht="18.75" customHeight="1">
      <c r="A23" s="135"/>
      <c r="B23" s="250" t="s">
        <v>169</v>
      </c>
      <c r="C23" s="250"/>
      <c r="D23" s="250"/>
      <c r="E23" s="251"/>
      <c r="F23" s="252">
        <v>35000000</v>
      </c>
      <c r="G23" s="252"/>
      <c r="H23" s="252"/>
      <c r="I23" s="252">
        <v>56400000</v>
      </c>
      <c r="J23" s="252"/>
      <c r="K23" s="252"/>
      <c r="L23" s="252"/>
      <c r="M23" s="252"/>
      <c r="N23" s="252"/>
      <c r="O23" s="136"/>
      <c r="P23" s="253">
        <f t="shared" si="1"/>
        <v>91400000</v>
      </c>
      <c r="Q23" s="254"/>
      <c r="R23" s="485" t="s">
        <v>229</v>
      </c>
      <c r="S23" s="486"/>
      <c r="T23" s="486"/>
      <c r="U23" s="487"/>
      <c r="V23" s="266" t="s">
        <v>208</v>
      </c>
      <c r="W23" s="249"/>
      <c r="X23" s="137"/>
      <c r="Y23" s="137"/>
    </row>
    <row r="24" spans="1:25" ht="18.75" customHeight="1">
      <c r="A24" s="135"/>
      <c r="B24" s="250" t="s">
        <v>169</v>
      </c>
      <c r="C24" s="250"/>
      <c r="D24" s="250"/>
      <c r="E24" s="251"/>
      <c r="F24" s="252">
        <v>54500000</v>
      </c>
      <c r="G24" s="252"/>
      <c r="H24" s="252"/>
      <c r="I24" s="252">
        <v>120000000</v>
      </c>
      <c r="J24" s="252"/>
      <c r="K24" s="252"/>
      <c r="L24" s="252"/>
      <c r="M24" s="252"/>
      <c r="N24" s="252"/>
      <c r="O24" s="136"/>
      <c r="P24" s="253">
        <f t="shared" si="1"/>
        <v>174500000</v>
      </c>
      <c r="Q24" s="254"/>
      <c r="R24" s="485" t="s">
        <v>225</v>
      </c>
      <c r="S24" s="486"/>
      <c r="T24" s="486"/>
      <c r="U24" s="487"/>
      <c r="V24" s="141"/>
      <c r="W24" s="142"/>
      <c r="X24" s="137"/>
      <c r="Y24" s="137"/>
    </row>
    <row r="25" spans="1:25" ht="18.75" customHeight="1">
      <c r="A25" s="135"/>
      <c r="B25" s="250"/>
      <c r="C25" s="250"/>
      <c r="D25" s="250"/>
      <c r="E25" s="251"/>
      <c r="F25" s="252"/>
      <c r="G25" s="252"/>
      <c r="H25" s="252"/>
      <c r="I25" s="252"/>
      <c r="J25" s="252"/>
      <c r="K25" s="252"/>
      <c r="L25" s="252"/>
      <c r="M25" s="252"/>
      <c r="N25" s="252"/>
      <c r="O25" s="136"/>
      <c r="P25" s="139"/>
      <c r="Q25" s="140"/>
      <c r="R25" s="255"/>
      <c r="S25" s="256"/>
      <c r="T25" s="256"/>
      <c r="U25" s="257"/>
      <c r="V25" s="276"/>
      <c r="W25" s="277"/>
      <c r="X25" s="137"/>
      <c r="Y25" s="137"/>
    </row>
    <row r="26" spans="1:25" ht="18.75" customHeight="1">
      <c r="A26" s="281" t="s">
        <v>170</v>
      </c>
      <c r="B26" s="282"/>
      <c r="C26" s="282"/>
      <c r="D26" s="282"/>
      <c r="E26" s="283"/>
      <c r="F26" s="252"/>
      <c r="G26" s="252"/>
      <c r="H26" s="252"/>
      <c r="I26" s="252"/>
      <c r="J26" s="252"/>
      <c r="K26" s="252"/>
      <c r="L26" s="252"/>
      <c r="M26" s="252"/>
      <c r="N26" s="252"/>
      <c r="O26" s="245">
        <f>SUM(P27:Q29)</f>
        <v>8878000</v>
      </c>
      <c r="P26" s="246"/>
      <c r="Q26" s="247"/>
      <c r="R26" s="259" t="s">
        <v>209</v>
      </c>
      <c r="S26" s="284"/>
      <c r="T26" s="284"/>
      <c r="U26" s="261"/>
      <c r="V26" s="141" t="s">
        <v>210</v>
      </c>
      <c r="W26" s="142"/>
      <c r="X26" s="137"/>
      <c r="Y26" s="137"/>
    </row>
    <row r="27" spans="1:25" ht="18.75" customHeight="1">
      <c r="A27" s="135"/>
      <c r="B27" s="250" t="s">
        <v>171</v>
      </c>
      <c r="C27" s="250"/>
      <c r="D27" s="250"/>
      <c r="E27" s="251"/>
      <c r="F27" s="252">
        <v>1589000</v>
      </c>
      <c r="G27" s="252"/>
      <c r="H27" s="252"/>
      <c r="I27" s="252">
        <v>3250000</v>
      </c>
      <c r="J27" s="252"/>
      <c r="K27" s="252"/>
      <c r="L27" s="252"/>
      <c r="M27" s="252"/>
      <c r="N27" s="252"/>
      <c r="O27" s="136"/>
      <c r="P27" s="253">
        <f t="shared" ref="P27:P29" si="2">SUM(F27:N27)</f>
        <v>4839000</v>
      </c>
      <c r="Q27" s="254"/>
      <c r="R27" s="259" t="s">
        <v>211</v>
      </c>
      <c r="S27" s="284"/>
      <c r="T27" s="284"/>
      <c r="U27" s="261"/>
      <c r="V27" s="266" t="s">
        <v>212</v>
      </c>
      <c r="W27" s="249"/>
      <c r="X27" s="137"/>
      <c r="Y27" s="137"/>
    </row>
    <row r="28" spans="1:25" ht="18.75" customHeight="1">
      <c r="A28" s="135"/>
      <c r="B28" s="250" t="s">
        <v>172</v>
      </c>
      <c r="C28" s="250"/>
      <c r="D28" s="250"/>
      <c r="E28" s="251"/>
      <c r="F28" s="252">
        <v>780000</v>
      </c>
      <c r="G28" s="252"/>
      <c r="H28" s="252"/>
      <c r="I28" s="252">
        <v>859000</v>
      </c>
      <c r="J28" s="252"/>
      <c r="K28" s="252"/>
      <c r="L28" s="252"/>
      <c r="M28" s="252"/>
      <c r="N28" s="252"/>
      <c r="O28" s="136"/>
      <c r="P28" s="253">
        <f t="shared" si="2"/>
        <v>1639000</v>
      </c>
      <c r="Q28" s="254"/>
      <c r="R28" s="259" t="s">
        <v>213</v>
      </c>
      <c r="S28" s="284"/>
      <c r="T28" s="284"/>
      <c r="U28" s="261"/>
      <c r="V28" s="266" t="s">
        <v>214</v>
      </c>
      <c r="W28" s="249"/>
      <c r="X28" s="137"/>
      <c r="Y28" s="137"/>
    </row>
    <row r="29" spans="1:25" ht="18.75" customHeight="1">
      <c r="A29" s="135"/>
      <c r="B29" s="250" t="s">
        <v>173</v>
      </c>
      <c r="C29" s="250"/>
      <c r="D29" s="250"/>
      <c r="E29" s="251"/>
      <c r="F29" s="252">
        <v>1200000</v>
      </c>
      <c r="G29" s="252"/>
      <c r="H29" s="252"/>
      <c r="I29" s="252">
        <v>1200000</v>
      </c>
      <c r="J29" s="252"/>
      <c r="K29" s="252"/>
      <c r="L29" s="252"/>
      <c r="M29" s="252"/>
      <c r="N29" s="252"/>
      <c r="O29" s="136"/>
      <c r="P29" s="253">
        <f t="shared" si="2"/>
        <v>2400000</v>
      </c>
      <c r="Q29" s="254"/>
      <c r="R29" s="259" t="s">
        <v>215</v>
      </c>
      <c r="S29" s="284"/>
      <c r="T29" s="284"/>
      <c r="U29" s="261"/>
      <c r="V29" s="276" t="s">
        <v>216</v>
      </c>
      <c r="W29" s="277"/>
      <c r="X29" s="143"/>
      <c r="Y29" s="143"/>
    </row>
    <row r="30" spans="1:25" ht="18.75" customHeight="1">
      <c r="A30" s="135"/>
      <c r="C30" s="250"/>
      <c r="D30" s="250"/>
      <c r="E30" s="251"/>
      <c r="F30" s="252"/>
      <c r="G30" s="252"/>
      <c r="H30" s="252"/>
      <c r="I30" s="252"/>
      <c r="J30" s="252"/>
      <c r="K30" s="252"/>
      <c r="L30" s="252"/>
      <c r="M30" s="252"/>
      <c r="N30" s="252"/>
      <c r="O30" s="136"/>
      <c r="P30" s="139"/>
      <c r="Q30" s="140"/>
      <c r="R30" s="259"/>
      <c r="S30" s="284"/>
      <c r="T30" s="284"/>
      <c r="U30" s="261"/>
      <c r="V30" s="266"/>
      <c r="W30" s="249"/>
      <c r="X30" s="143"/>
      <c r="Y30" s="143"/>
    </row>
    <row r="31" spans="1:25" ht="18.75" customHeight="1">
      <c r="A31" s="281" t="s">
        <v>174</v>
      </c>
      <c r="B31" s="282"/>
      <c r="C31" s="282"/>
      <c r="D31" s="282"/>
      <c r="E31" s="283"/>
      <c r="F31" s="252"/>
      <c r="G31" s="252"/>
      <c r="H31" s="252"/>
      <c r="I31" s="252"/>
      <c r="J31" s="252"/>
      <c r="K31" s="252"/>
      <c r="L31" s="252"/>
      <c r="M31" s="252"/>
      <c r="N31" s="252"/>
      <c r="O31" s="245">
        <f>SUM(P32:Q34)</f>
        <v>382000</v>
      </c>
      <c r="P31" s="246"/>
      <c r="Q31" s="247"/>
      <c r="R31" s="259" t="s">
        <v>217</v>
      </c>
      <c r="S31" s="284"/>
      <c r="T31" s="284"/>
      <c r="U31" s="261"/>
      <c r="V31" s="266" t="s">
        <v>218</v>
      </c>
      <c r="W31" s="249"/>
      <c r="X31" s="143"/>
      <c r="Y31" s="143"/>
    </row>
    <row r="32" spans="1:25" ht="18.75" customHeight="1">
      <c r="A32" s="135"/>
      <c r="B32" s="250" t="s">
        <v>175</v>
      </c>
      <c r="C32" s="250"/>
      <c r="D32" s="250"/>
      <c r="E32" s="251"/>
      <c r="F32" s="252">
        <v>135000</v>
      </c>
      <c r="G32" s="252"/>
      <c r="H32" s="252"/>
      <c r="I32" s="252">
        <v>247000</v>
      </c>
      <c r="J32" s="252"/>
      <c r="K32" s="252"/>
      <c r="L32" s="252"/>
      <c r="M32" s="252"/>
      <c r="N32" s="252"/>
      <c r="O32" s="136"/>
      <c r="P32" s="253">
        <f t="shared" ref="P32:P33" si="3">SUM(F32:N32)</f>
        <v>382000</v>
      </c>
      <c r="Q32" s="254"/>
      <c r="R32" s="259" t="s">
        <v>211</v>
      </c>
      <c r="S32" s="284"/>
      <c r="T32" s="284"/>
      <c r="U32" s="261"/>
      <c r="V32" s="141" t="s">
        <v>219</v>
      </c>
      <c r="W32" s="142"/>
      <c r="X32" s="143"/>
      <c r="Y32" s="143"/>
    </row>
    <row r="33" spans="1:27" ht="18.75" customHeight="1">
      <c r="A33" s="144"/>
      <c r="B33" s="300"/>
      <c r="C33" s="300"/>
      <c r="D33" s="300"/>
      <c r="E33" s="301"/>
      <c r="F33" s="295"/>
      <c r="G33" s="296"/>
      <c r="H33" s="296"/>
      <c r="I33" s="296"/>
      <c r="J33" s="296"/>
      <c r="K33" s="296"/>
      <c r="L33" s="296"/>
      <c r="M33" s="296"/>
      <c r="N33" s="296"/>
      <c r="O33" s="136"/>
      <c r="P33" s="253">
        <f t="shared" si="3"/>
        <v>0</v>
      </c>
      <c r="Q33" s="254"/>
      <c r="R33" s="285"/>
      <c r="S33" s="286"/>
      <c r="T33" s="286"/>
      <c r="U33" s="287"/>
      <c r="V33" s="145"/>
      <c r="W33" s="146"/>
      <c r="X33" s="143"/>
      <c r="Y33" s="143"/>
    </row>
    <row r="34" spans="1:27" ht="27" customHeight="1">
      <c r="A34" s="147"/>
      <c r="B34" s="148"/>
      <c r="C34" s="148"/>
      <c r="D34" s="148"/>
      <c r="E34" s="149"/>
      <c r="F34" s="288"/>
      <c r="G34" s="288"/>
      <c r="H34" s="289"/>
      <c r="I34" s="290"/>
      <c r="J34" s="288"/>
      <c r="K34" s="289"/>
      <c r="L34" s="290"/>
      <c r="M34" s="288"/>
      <c r="N34" s="289"/>
      <c r="O34" s="150"/>
      <c r="P34" s="151"/>
      <c r="Q34" s="151"/>
      <c r="R34" s="152" t="s">
        <v>176</v>
      </c>
      <c r="S34" s="153"/>
      <c r="T34" s="145"/>
      <c r="U34" s="154"/>
      <c r="V34" s="153"/>
      <c r="W34" s="155"/>
      <c r="Z34" s="120" t="s">
        <v>177</v>
      </c>
      <c r="AA34" s="120">
        <v>9.1999999999999998E-3</v>
      </c>
    </row>
    <row r="35" spans="1:27" ht="37.5" customHeight="1" thickBot="1">
      <c r="A35" s="291" t="s">
        <v>178</v>
      </c>
      <c r="B35" s="292"/>
      <c r="C35" s="293"/>
      <c r="D35" s="293"/>
      <c r="E35" s="293"/>
      <c r="F35" s="294">
        <f>SUM(F16:H34)</f>
        <v>156904000</v>
      </c>
      <c r="G35" s="295"/>
      <c r="H35" s="296"/>
      <c r="I35" s="297">
        <f t="shared" ref="I35" si="4">SUM(I16:K34)</f>
        <v>268656000</v>
      </c>
      <c r="J35" s="298"/>
      <c r="K35" s="299"/>
      <c r="L35" s="297">
        <f t="shared" ref="L35" si="5">SUM(L16:N34)</f>
        <v>0</v>
      </c>
      <c r="M35" s="298"/>
      <c r="N35" s="299"/>
      <c r="O35" s="302">
        <f>SUM(O16:O34)</f>
        <v>425560000</v>
      </c>
      <c r="P35" s="303"/>
      <c r="Q35" s="304"/>
      <c r="R35" s="156" t="s">
        <v>220</v>
      </c>
      <c r="S35" s="157"/>
      <c r="T35" s="157"/>
      <c r="U35" s="157"/>
      <c r="V35" s="157"/>
      <c r="W35" s="158"/>
      <c r="Z35" s="159"/>
    </row>
    <row r="36" spans="1:27" ht="18.75" customHeight="1" thickBot="1">
      <c r="A36" s="305" t="s">
        <v>179</v>
      </c>
      <c r="B36" s="306"/>
      <c r="C36" s="306"/>
      <c r="D36" s="306"/>
      <c r="E36" s="306"/>
      <c r="F36" s="306"/>
      <c r="G36" s="306"/>
      <c r="H36" s="306"/>
      <c r="I36" s="306"/>
      <c r="J36" s="306"/>
      <c r="K36" s="306"/>
      <c r="L36" s="306"/>
      <c r="M36" s="306"/>
      <c r="N36" s="306"/>
      <c r="O36" s="306"/>
      <c r="P36" s="306"/>
      <c r="Q36" s="306"/>
      <c r="R36" s="212" t="s">
        <v>180</v>
      </c>
      <c r="S36" s="213"/>
      <c r="T36" s="213"/>
      <c r="U36" s="213"/>
      <c r="V36" s="213"/>
      <c r="W36" s="214"/>
    </row>
    <row r="37" spans="1:27" ht="18.75" customHeight="1">
      <c r="A37" s="207"/>
      <c r="B37" s="208"/>
      <c r="C37" s="208"/>
      <c r="D37" s="208"/>
      <c r="E37" s="307"/>
      <c r="F37" s="208" t="s">
        <v>163</v>
      </c>
      <c r="G37" s="208"/>
      <c r="H37" s="308"/>
      <c r="I37" s="309" t="s">
        <v>164</v>
      </c>
      <c r="J37" s="310"/>
      <c r="K37" s="311"/>
      <c r="L37" s="309" t="s">
        <v>198</v>
      </c>
      <c r="M37" s="310"/>
      <c r="N37" s="311"/>
      <c r="O37" s="312" t="s">
        <v>8</v>
      </c>
      <c r="P37" s="313"/>
      <c r="Q37" s="313"/>
      <c r="R37" s="314"/>
      <c r="S37" s="315"/>
      <c r="T37" s="315"/>
      <c r="U37" s="315"/>
      <c r="V37" s="315"/>
      <c r="W37" s="316"/>
    </row>
    <row r="38" spans="1:27" ht="18.75" customHeight="1">
      <c r="A38" s="160"/>
      <c r="B38" s="320" t="s">
        <v>181</v>
      </c>
      <c r="C38" s="320"/>
      <c r="D38" s="320"/>
      <c r="E38" s="321"/>
      <c r="F38" s="389"/>
      <c r="G38" s="389"/>
      <c r="H38" s="390"/>
      <c r="I38" s="391"/>
      <c r="J38" s="392"/>
      <c r="K38" s="393"/>
      <c r="L38" s="391"/>
      <c r="M38" s="392"/>
      <c r="N38" s="393"/>
      <c r="O38" s="394"/>
      <c r="P38" s="389"/>
      <c r="Q38" s="389"/>
      <c r="R38" s="317"/>
      <c r="S38" s="318"/>
      <c r="T38" s="318"/>
      <c r="U38" s="318"/>
      <c r="V38" s="318"/>
      <c r="W38" s="319"/>
    </row>
    <row r="39" spans="1:27" ht="18.75" customHeight="1">
      <c r="A39" s="160"/>
      <c r="B39" s="320" t="s">
        <v>182</v>
      </c>
      <c r="C39" s="320"/>
      <c r="D39" s="320"/>
      <c r="E39" s="321"/>
      <c r="F39" s="322">
        <f>MIN(F35,F38)</f>
        <v>156904000</v>
      </c>
      <c r="G39" s="322"/>
      <c r="H39" s="323"/>
      <c r="I39" s="322">
        <f>MIN(I35,I38)</f>
        <v>268656000</v>
      </c>
      <c r="J39" s="322"/>
      <c r="K39" s="323"/>
      <c r="L39" s="324">
        <f>MIN(L35,L38)</f>
        <v>0</v>
      </c>
      <c r="M39" s="325"/>
      <c r="N39" s="326"/>
      <c r="O39" s="327">
        <f t="shared" ref="O39" si="6">SUM(F39:N39)</f>
        <v>425560000</v>
      </c>
      <c r="P39" s="322"/>
      <c r="Q39" s="322"/>
      <c r="R39" s="317"/>
      <c r="S39" s="318"/>
      <c r="T39" s="318"/>
      <c r="U39" s="318"/>
      <c r="V39" s="318"/>
      <c r="W39" s="319"/>
    </row>
    <row r="40" spans="1:27" ht="18.75" customHeight="1">
      <c r="A40" s="335" t="s">
        <v>221</v>
      </c>
      <c r="B40" s="336"/>
      <c r="C40" s="336"/>
      <c r="D40" s="336"/>
      <c r="E40" s="337"/>
      <c r="F40" s="338">
        <f>INT(F39*$T10)</f>
        <v>78452000</v>
      </c>
      <c r="G40" s="325"/>
      <c r="H40" s="326"/>
      <c r="I40" s="325">
        <f>INT(I39*$T10)</f>
        <v>134328000</v>
      </c>
      <c r="J40" s="325"/>
      <c r="K40" s="326"/>
      <c r="L40" s="324">
        <f>O40-(F40+I40)</f>
        <v>0</v>
      </c>
      <c r="M40" s="325"/>
      <c r="N40" s="326"/>
      <c r="O40" s="325">
        <f>INT(O39*$T10)</f>
        <v>212780000</v>
      </c>
      <c r="P40" s="325"/>
      <c r="Q40" s="326"/>
      <c r="R40" s="317"/>
      <c r="S40" s="318"/>
      <c r="T40" s="318"/>
      <c r="U40" s="318"/>
      <c r="V40" s="318"/>
      <c r="W40" s="319"/>
    </row>
    <row r="41" spans="1:27" ht="18.75" customHeight="1" thickBot="1">
      <c r="A41" s="160"/>
      <c r="B41" s="339" t="s">
        <v>184</v>
      </c>
      <c r="C41" s="339"/>
      <c r="D41" s="339"/>
      <c r="E41" s="340"/>
      <c r="F41" s="326">
        <f>IF(F40=0,"エラー[1年目が0円]",F40)</f>
        <v>78452000</v>
      </c>
      <c r="G41" s="326"/>
      <c r="H41" s="341"/>
      <c r="I41" s="326">
        <f>IF(F40=0,IF(L40=0,0,"エラー[2年目0円]"),I40)</f>
        <v>134328000</v>
      </c>
      <c r="J41" s="326"/>
      <c r="K41" s="341"/>
      <c r="L41" s="326">
        <f>IF(L40=0,0,L40)</f>
        <v>0</v>
      </c>
      <c r="M41" s="326"/>
      <c r="N41" s="341"/>
      <c r="O41" s="326">
        <f>ROUNDDOWN(O40,-3)</f>
        <v>212780000</v>
      </c>
      <c r="P41" s="326"/>
      <c r="Q41" s="341"/>
      <c r="R41" s="317"/>
      <c r="S41" s="318"/>
      <c r="T41" s="318"/>
      <c r="U41" s="318"/>
      <c r="V41" s="318"/>
      <c r="W41" s="319"/>
    </row>
    <row r="42" spans="1:27" ht="18" customHeight="1" thickBot="1">
      <c r="A42" s="386" t="s">
        <v>185</v>
      </c>
      <c r="B42" s="387"/>
      <c r="C42" s="387"/>
      <c r="D42" s="387"/>
      <c r="E42" s="387"/>
      <c r="F42" s="387"/>
      <c r="G42" s="387"/>
      <c r="H42" s="387"/>
      <c r="I42" s="387"/>
      <c r="J42" s="387"/>
      <c r="K42" s="387"/>
      <c r="L42" s="387"/>
      <c r="M42" s="387"/>
      <c r="N42" s="387"/>
      <c r="O42" s="387"/>
      <c r="P42" s="387"/>
      <c r="Q42" s="387"/>
      <c r="R42" s="387"/>
      <c r="S42" s="387"/>
      <c r="T42" s="387"/>
      <c r="U42" s="387"/>
      <c r="V42" s="387"/>
      <c r="W42" s="388"/>
    </row>
    <row r="43" spans="1:27" s="161" customFormat="1" ht="18" customHeight="1" thickBot="1">
      <c r="A43" s="328" t="s">
        <v>186</v>
      </c>
      <c r="B43" s="329"/>
      <c r="C43" s="329"/>
      <c r="D43" s="329"/>
      <c r="E43" s="330"/>
      <c r="F43" s="331" t="s">
        <v>187</v>
      </c>
      <c r="G43" s="329"/>
      <c r="H43" s="329"/>
      <c r="I43" s="330"/>
      <c r="J43" s="332" t="s">
        <v>188</v>
      </c>
      <c r="K43" s="333"/>
      <c r="L43" s="331" t="s">
        <v>189</v>
      </c>
      <c r="M43" s="329"/>
      <c r="N43" s="330"/>
      <c r="O43" s="331" t="s">
        <v>190</v>
      </c>
      <c r="P43" s="329"/>
      <c r="Q43" s="330"/>
      <c r="R43" s="331" t="s">
        <v>191</v>
      </c>
      <c r="S43" s="329"/>
      <c r="T43" s="330"/>
      <c r="U43" s="331" t="s">
        <v>192</v>
      </c>
      <c r="V43" s="329"/>
      <c r="W43" s="334"/>
    </row>
    <row r="44" spans="1:27" s="161" customFormat="1" ht="18" customHeight="1">
      <c r="A44" s="374" t="s">
        <v>222</v>
      </c>
      <c r="B44" s="375"/>
      <c r="C44" s="375"/>
      <c r="D44" s="375"/>
      <c r="E44" s="376"/>
      <c r="F44" s="377" t="s">
        <v>223</v>
      </c>
      <c r="G44" s="375"/>
      <c r="H44" s="375"/>
      <c r="I44" s="376"/>
      <c r="J44" s="378" t="s">
        <v>5</v>
      </c>
      <c r="K44" s="379"/>
      <c r="L44" s="380" t="s">
        <v>6</v>
      </c>
      <c r="M44" s="381"/>
      <c r="N44" s="382"/>
      <c r="O44" s="380" t="s">
        <v>7</v>
      </c>
      <c r="P44" s="381"/>
      <c r="Q44" s="382"/>
      <c r="R44" s="383" t="s">
        <v>230</v>
      </c>
      <c r="S44" s="384"/>
      <c r="T44" s="385"/>
      <c r="U44" s="371"/>
      <c r="V44" s="372"/>
      <c r="W44" s="373"/>
    </row>
    <row r="45" spans="1:27" s="161" customFormat="1" ht="18" customHeight="1">
      <c r="A45" s="355" t="s">
        <v>229</v>
      </c>
      <c r="B45" s="356"/>
      <c r="C45" s="356"/>
      <c r="D45" s="356"/>
      <c r="E45" s="357"/>
      <c r="F45" s="358" t="s">
        <v>231</v>
      </c>
      <c r="G45" s="356"/>
      <c r="H45" s="356"/>
      <c r="I45" s="357"/>
      <c r="J45" s="378" t="s">
        <v>5</v>
      </c>
      <c r="K45" s="379"/>
      <c r="L45" s="359" t="s">
        <v>6</v>
      </c>
      <c r="M45" s="483"/>
      <c r="N45" s="361"/>
      <c r="O45" s="359" t="s">
        <v>7</v>
      </c>
      <c r="P45" s="483"/>
      <c r="Q45" s="361"/>
      <c r="R45" s="362" t="s">
        <v>233</v>
      </c>
      <c r="S45" s="484"/>
      <c r="T45" s="364"/>
      <c r="U45" s="368"/>
      <c r="V45" s="369"/>
      <c r="W45" s="370"/>
    </row>
    <row r="46" spans="1:27" s="161" customFormat="1" ht="18" customHeight="1">
      <c r="A46" s="355" t="s">
        <v>225</v>
      </c>
      <c r="B46" s="356"/>
      <c r="C46" s="356"/>
      <c r="D46" s="356"/>
      <c r="E46" s="357"/>
      <c r="F46" s="358" t="s">
        <v>232</v>
      </c>
      <c r="G46" s="356"/>
      <c r="H46" s="356"/>
      <c r="I46" s="357"/>
      <c r="J46" s="378" t="s">
        <v>5</v>
      </c>
      <c r="K46" s="379"/>
      <c r="L46" s="359" t="s">
        <v>6</v>
      </c>
      <c r="M46" s="483"/>
      <c r="N46" s="361"/>
      <c r="O46" s="359" t="s">
        <v>7</v>
      </c>
      <c r="P46" s="483"/>
      <c r="Q46" s="361"/>
      <c r="R46" s="362" t="s">
        <v>234</v>
      </c>
      <c r="S46" s="484"/>
      <c r="T46" s="364"/>
      <c r="U46" s="368"/>
      <c r="V46" s="369"/>
      <c r="W46" s="370"/>
    </row>
    <row r="47" spans="1:27" s="161" customFormat="1" ht="18" customHeight="1" thickBot="1">
      <c r="A47" s="342"/>
      <c r="B47" s="343"/>
      <c r="C47" s="343"/>
      <c r="D47" s="343"/>
      <c r="E47" s="344"/>
      <c r="F47" s="345"/>
      <c r="G47" s="343"/>
      <c r="H47" s="343"/>
      <c r="I47" s="344"/>
      <c r="J47" s="345"/>
      <c r="K47" s="344"/>
      <c r="L47" s="346"/>
      <c r="M47" s="347"/>
      <c r="N47" s="348"/>
      <c r="O47" s="346"/>
      <c r="P47" s="347"/>
      <c r="Q47" s="348"/>
      <c r="R47" s="349"/>
      <c r="S47" s="350"/>
      <c r="T47" s="351"/>
      <c r="U47" s="352"/>
      <c r="V47" s="353"/>
      <c r="W47" s="354"/>
    </row>
    <row r="48" spans="1:27" ht="18.75" customHeight="1">
      <c r="A48" s="119" t="s">
        <v>193</v>
      </c>
      <c r="B48" s="119" t="s">
        <v>194</v>
      </c>
    </row>
    <row r="49" spans="1:30" s="119" customFormat="1" ht="18.75" customHeight="1">
      <c r="A49" s="119" t="s">
        <v>195</v>
      </c>
      <c r="B49" s="119" t="s">
        <v>196</v>
      </c>
      <c r="C49" s="120"/>
      <c r="D49" s="120"/>
      <c r="X49" s="120"/>
      <c r="Y49" s="120"/>
      <c r="Z49" s="120"/>
      <c r="AA49" s="120"/>
      <c r="AB49" s="120"/>
      <c r="AC49" s="120"/>
      <c r="AD49" s="120"/>
    </row>
  </sheetData>
  <mergeCells count="233">
    <mergeCell ref="A1:W1"/>
    <mergeCell ref="A2:W2"/>
    <mergeCell ref="I15:K15"/>
    <mergeCell ref="L15:N15"/>
    <mergeCell ref="O15:Q15"/>
    <mergeCell ref="D12:G12"/>
    <mergeCell ref="I12:L12"/>
    <mergeCell ref="N12:Q12"/>
    <mergeCell ref="S12:V12"/>
    <mergeCell ref="A13:W13"/>
    <mergeCell ref="A14:E15"/>
    <mergeCell ref="F14:Q14"/>
    <mergeCell ref="R14:U15"/>
    <mergeCell ref="V14:W15"/>
    <mergeCell ref="F15:H15"/>
    <mergeCell ref="D10:H10"/>
    <mergeCell ref="I10:M11"/>
    <mergeCell ref="U46:W46"/>
    <mergeCell ref="A47:E47"/>
    <mergeCell ref="F47:I47"/>
    <mergeCell ref="J47:K47"/>
    <mergeCell ref="L47:N47"/>
    <mergeCell ref="O47:Q47"/>
    <mergeCell ref="R47:T47"/>
    <mergeCell ref="U47:W47"/>
    <mergeCell ref="A46:E46"/>
    <mergeCell ref="F46:I46"/>
    <mergeCell ref="J46:K46"/>
    <mergeCell ref="L46:N46"/>
    <mergeCell ref="O46:Q46"/>
    <mergeCell ref="R46:T46"/>
    <mergeCell ref="U44:W44"/>
    <mergeCell ref="A45:E45"/>
    <mergeCell ref="F45:I45"/>
    <mergeCell ref="J45:K45"/>
    <mergeCell ref="L45:N45"/>
    <mergeCell ref="O45:Q45"/>
    <mergeCell ref="R45:T45"/>
    <mergeCell ref="U45:W45"/>
    <mergeCell ref="A44:E44"/>
    <mergeCell ref="F44:I44"/>
    <mergeCell ref="J44:K44"/>
    <mergeCell ref="L44:N44"/>
    <mergeCell ref="O44:Q44"/>
    <mergeCell ref="R44:T44"/>
    <mergeCell ref="A42:W42"/>
    <mergeCell ref="A43:E43"/>
    <mergeCell ref="F43:I43"/>
    <mergeCell ref="J43:K43"/>
    <mergeCell ref="L43:N43"/>
    <mergeCell ref="O43:Q43"/>
    <mergeCell ref="R43:T43"/>
    <mergeCell ref="U43:W43"/>
    <mergeCell ref="A40:E40"/>
    <mergeCell ref="F40:H40"/>
    <mergeCell ref="I40:K40"/>
    <mergeCell ref="L40:N40"/>
    <mergeCell ref="O40:Q40"/>
    <mergeCell ref="B41:E41"/>
    <mergeCell ref="F41:H41"/>
    <mergeCell ref="I41:K41"/>
    <mergeCell ref="L41:N41"/>
    <mergeCell ref="O41:Q41"/>
    <mergeCell ref="O35:Q35"/>
    <mergeCell ref="A36:Q36"/>
    <mergeCell ref="R36:W36"/>
    <mergeCell ref="A37:E37"/>
    <mergeCell ref="F37:H37"/>
    <mergeCell ref="I37:K37"/>
    <mergeCell ref="L37:N37"/>
    <mergeCell ref="O37:Q37"/>
    <mergeCell ref="R37:W41"/>
    <mergeCell ref="B38:E38"/>
    <mergeCell ref="F38:H38"/>
    <mergeCell ref="I38:K38"/>
    <mergeCell ref="L38:N38"/>
    <mergeCell ref="O38:Q38"/>
    <mergeCell ref="B39:E39"/>
    <mergeCell ref="F39:H39"/>
    <mergeCell ref="I39:K39"/>
    <mergeCell ref="L39:N39"/>
    <mergeCell ref="O39:Q39"/>
    <mergeCell ref="F34:H34"/>
    <mergeCell ref="I34:K34"/>
    <mergeCell ref="L34:N34"/>
    <mergeCell ref="A35:E35"/>
    <mergeCell ref="F35:H35"/>
    <mergeCell ref="I35:K35"/>
    <mergeCell ref="L35:N35"/>
    <mergeCell ref="B33:E33"/>
    <mergeCell ref="F33:H33"/>
    <mergeCell ref="I33:K33"/>
    <mergeCell ref="L33:N33"/>
    <mergeCell ref="P33:Q33"/>
    <mergeCell ref="R33:U33"/>
    <mergeCell ref="V31:W31"/>
    <mergeCell ref="B32:E32"/>
    <mergeCell ref="F32:H32"/>
    <mergeCell ref="I32:K32"/>
    <mergeCell ref="L32:N32"/>
    <mergeCell ref="P32:Q32"/>
    <mergeCell ref="R32:U32"/>
    <mergeCell ref="A31:E31"/>
    <mergeCell ref="F31:H31"/>
    <mergeCell ref="I31:K31"/>
    <mergeCell ref="L31:N31"/>
    <mergeCell ref="O31:Q31"/>
    <mergeCell ref="R31:U31"/>
    <mergeCell ref="V29:W29"/>
    <mergeCell ref="C30:E30"/>
    <mergeCell ref="F30:H30"/>
    <mergeCell ref="I30:K30"/>
    <mergeCell ref="L30:N30"/>
    <mergeCell ref="R30:U30"/>
    <mergeCell ref="V30:W30"/>
    <mergeCell ref="B29:E29"/>
    <mergeCell ref="F29:H29"/>
    <mergeCell ref="I29:K29"/>
    <mergeCell ref="L29:N29"/>
    <mergeCell ref="P29:Q29"/>
    <mergeCell ref="R29:U29"/>
    <mergeCell ref="V27:W27"/>
    <mergeCell ref="B28:E28"/>
    <mergeCell ref="F28:H28"/>
    <mergeCell ref="I28:K28"/>
    <mergeCell ref="L28:N28"/>
    <mergeCell ref="P28:Q28"/>
    <mergeCell ref="R28:U28"/>
    <mergeCell ref="V28:W28"/>
    <mergeCell ref="B27:E27"/>
    <mergeCell ref="F27:H27"/>
    <mergeCell ref="I27:K27"/>
    <mergeCell ref="L27:N27"/>
    <mergeCell ref="P27:Q27"/>
    <mergeCell ref="R27:U27"/>
    <mergeCell ref="A26:E26"/>
    <mergeCell ref="F26:H26"/>
    <mergeCell ref="I26:K26"/>
    <mergeCell ref="L26:N26"/>
    <mergeCell ref="O26:Q26"/>
    <mergeCell ref="R26:U26"/>
    <mergeCell ref="B25:E25"/>
    <mergeCell ref="F25:H25"/>
    <mergeCell ref="I25:K25"/>
    <mergeCell ref="L25:N25"/>
    <mergeCell ref="R25:U25"/>
    <mergeCell ref="V25:W25"/>
    <mergeCell ref="B24:E24"/>
    <mergeCell ref="F24:H24"/>
    <mergeCell ref="I24:K24"/>
    <mergeCell ref="L24:N24"/>
    <mergeCell ref="P24:Q24"/>
    <mergeCell ref="R24:U24"/>
    <mergeCell ref="V22:W22"/>
    <mergeCell ref="B23:E23"/>
    <mergeCell ref="F23:H23"/>
    <mergeCell ref="I23:K23"/>
    <mergeCell ref="L23:N23"/>
    <mergeCell ref="P23:Q23"/>
    <mergeCell ref="R23:U23"/>
    <mergeCell ref="V23:W23"/>
    <mergeCell ref="B22:E22"/>
    <mergeCell ref="F22:H22"/>
    <mergeCell ref="I22:K22"/>
    <mergeCell ref="L22:N22"/>
    <mergeCell ref="P22:Q22"/>
    <mergeCell ref="R22:U22"/>
    <mergeCell ref="A21:E21"/>
    <mergeCell ref="F21:H21"/>
    <mergeCell ref="I21:K21"/>
    <mergeCell ref="L21:N21"/>
    <mergeCell ref="O21:Q21"/>
    <mergeCell ref="R21:U21"/>
    <mergeCell ref="V19:W19"/>
    <mergeCell ref="B20:E20"/>
    <mergeCell ref="F20:H20"/>
    <mergeCell ref="I20:K20"/>
    <mergeCell ref="L20:N20"/>
    <mergeCell ref="R20:U20"/>
    <mergeCell ref="V20:W20"/>
    <mergeCell ref="B19:E19"/>
    <mergeCell ref="F19:H19"/>
    <mergeCell ref="I19:K19"/>
    <mergeCell ref="L19:N19"/>
    <mergeCell ref="P19:Q19"/>
    <mergeCell ref="R19:U19"/>
    <mergeCell ref="V17:W17"/>
    <mergeCell ref="B18:E18"/>
    <mergeCell ref="F18:H18"/>
    <mergeCell ref="I18:K18"/>
    <mergeCell ref="L18:N18"/>
    <mergeCell ref="P18:Q18"/>
    <mergeCell ref="R18:U18"/>
    <mergeCell ref="V18:W18"/>
    <mergeCell ref="R16:U16"/>
    <mergeCell ref="B17:E17"/>
    <mergeCell ref="F17:H17"/>
    <mergeCell ref="I17:K17"/>
    <mergeCell ref="L17:N17"/>
    <mergeCell ref="P17:Q17"/>
    <mergeCell ref="R17:U17"/>
    <mergeCell ref="A16:E16"/>
    <mergeCell ref="F16:H16"/>
    <mergeCell ref="I16:K16"/>
    <mergeCell ref="L16:N16"/>
    <mergeCell ref="O16:Q16"/>
    <mergeCell ref="I4:N4"/>
    <mergeCell ref="R4:U4"/>
    <mergeCell ref="N10:R11"/>
    <mergeCell ref="T10:U10"/>
    <mergeCell ref="D11:H11"/>
    <mergeCell ref="S11:W11"/>
    <mergeCell ref="D8:G8"/>
    <mergeCell ref="I8:L8"/>
    <mergeCell ref="N8:Q8"/>
    <mergeCell ref="S8:V8"/>
    <mergeCell ref="D9:H9"/>
    <mergeCell ref="I9:M9"/>
    <mergeCell ref="N9:R9"/>
    <mergeCell ref="S9:W9"/>
    <mergeCell ref="A5:C12"/>
    <mergeCell ref="D5:H5"/>
    <mergeCell ref="I5:M5"/>
    <mergeCell ref="N5:R5"/>
    <mergeCell ref="S5:W5"/>
    <mergeCell ref="D6:H6"/>
    <mergeCell ref="I6:M6"/>
    <mergeCell ref="N6:R6"/>
    <mergeCell ref="S6:W6"/>
    <mergeCell ref="D7:H7"/>
    <mergeCell ref="I7:M7"/>
    <mergeCell ref="N7:R7"/>
    <mergeCell ref="S7:W7"/>
  </mergeCells>
  <phoneticPr fontId="2"/>
  <dataValidations count="1">
    <dataValidation type="list" allowBlank="1" showInputMessage="1" showErrorMessage="1" sqref="V10" xr:uid="{7761E15A-73F1-440A-8FE7-3088EF39F84A}">
      <formula1>$AD$5:$AD$7</formula1>
    </dataValidation>
  </dataValidations>
  <printOptions horizontalCentered="1"/>
  <pageMargins left="0.5" right="0.3" top="0.74803149606299213" bottom="0.3" header="0.31496062992125984" footer="0.2"/>
  <pageSetup paperSize="9" scale="7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5C77-21EF-461D-ADAA-FE7666BA1546}">
  <sheetPr>
    <tabColor theme="5"/>
    <pageSetUpPr fitToPage="1"/>
  </sheetPr>
  <dimension ref="A2:V43"/>
  <sheetViews>
    <sheetView showGridLines="0" view="pageBreakPreview" topLeftCell="A7" zoomScaleNormal="70" zoomScaleSheetLayoutView="100" workbookViewId="0">
      <selection activeCell="B13" sqref="B13:C24"/>
    </sheetView>
  </sheetViews>
  <sheetFormatPr defaultColWidth="9" defaultRowHeight="13.2"/>
  <cols>
    <col min="1" max="1" width="2.6640625" customWidth="1"/>
    <col min="3" max="3" width="10.6640625" style="38" customWidth="1"/>
    <col min="4" max="4" width="10" customWidth="1"/>
    <col min="5" max="5" width="11" customWidth="1"/>
    <col min="6" max="8" width="10.44140625" customWidth="1"/>
    <col min="9" max="10" width="12.44140625" customWidth="1"/>
    <col min="11" max="11" width="5.88671875" customWidth="1"/>
    <col min="12" max="12" width="10.77734375" customWidth="1"/>
    <col min="13" max="13" width="10.44140625" customWidth="1"/>
    <col min="14" max="14" width="6" customWidth="1"/>
    <col min="15" max="16" width="10.77734375" customWidth="1"/>
    <col min="17" max="17" width="11.33203125" customWidth="1"/>
    <col min="18" max="18" width="11" customWidth="1"/>
    <col min="19" max="19" width="13.21875" customWidth="1"/>
    <col min="20" max="20" width="11.88671875" customWidth="1"/>
    <col min="21" max="21" width="2.6640625" customWidth="1"/>
    <col min="22" max="22" width="12.6640625" customWidth="1"/>
  </cols>
  <sheetData>
    <row r="2" spans="1:22" ht="23.25" customHeight="1"/>
    <row r="3" spans="1:22" ht="23.25" customHeight="1">
      <c r="A3" s="396" t="s">
        <v>99</v>
      </c>
      <c r="B3" s="396"/>
      <c r="C3" s="396"/>
      <c r="D3" s="396"/>
      <c r="E3" s="396"/>
      <c r="F3" s="396"/>
      <c r="G3" s="396"/>
      <c r="H3" s="396"/>
      <c r="I3" s="396"/>
      <c r="J3" s="396"/>
      <c r="K3" s="396"/>
      <c r="L3" s="396"/>
      <c r="M3" s="396"/>
      <c r="N3" s="396"/>
      <c r="O3" s="396"/>
      <c r="P3" s="396"/>
      <c r="Q3" s="396"/>
      <c r="R3" s="396"/>
      <c r="S3" s="396"/>
      <c r="T3" s="396"/>
      <c r="U3" s="77"/>
      <c r="V3" s="78"/>
    </row>
    <row r="4" spans="1:22" ht="23.25" customHeight="1">
      <c r="B4" s="79"/>
      <c r="C4" s="79"/>
      <c r="D4" s="79"/>
      <c r="E4" s="79"/>
      <c r="F4" s="79"/>
      <c r="G4" s="79"/>
      <c r="H4" s="79"/>
      <c r="I4" s="79"/>
      <c r="J4" s="79"/>
      <c r="K4" s="79"/>
      <c r="L4" s="79"/>
      <c r="M4" s="79"/>
      <c r="N4" s="79"/>
      <c r="O4" s="79"/>
      <c r="P4" s="79"/>
      <c r="Q4" s="79"/>
      <c r="R4" s="79"/>
      <c r="S4" s="79"/>
      <c r="T4" s="79"/>
      <c r="U4" s="79"/>
      <c r="V4" s="79"/>
    </row>
    <row r="5" spans="1:22" ht="15">
      <c r="B5" s="397" t="s">
        <v>37</v>
      </c>
      <c r="C5" s="397"/>
      <c r="D5" s="398"/>
      <c r="E5" s="398"/>
      <c r="F5" s="398"/>
      <c r="G5" s="398"/>
      <c r="H5" s="398"/>
      <c r="I5" s="398"/>
      <c r="J5" s="398"/>
      <c r="K5" s="398"/>
      <c r="L5" s="398"/>
      <c r="M5" s="80"/>
      <c r="N5" s="80"/>
      <c r="O5" s="81"/>
      <c r="P5" s="81"/>
      <c r="Q5" s="82" t="s">
        <v>38</v>
      </c>
      <c r="R5" s="399"/>
      <c r="S5" s="399"/>
      <c r="T5" s="399"/>
      <c r="U5" s="83"/>
    </row>
    <row r="6" spans="1:22" ht="27" customHeight="1">
      <c r="B6" s="397" t="s">
        <v>39</v>
      </c>
      <c r="C6" s="397"/>
      <c r="D6" s="400"/>
      <c r="E6" s="400"/>
      <c r="F6" s="400"/>
      <c r="G6" s="400"/>
      <c r="H6" s="400"/>
      <c r="I6" s="400"/>
      <c r="J6" s="400"/>
      <c r="K6" s="400"/>
      <c r="L6" s="400"/>
      <c r="M6" s="84"/>
      <c r="N6" s="84"/>
      <c r="O6" s="81"/>
      <c r="P6" s="81"/>
      <c r="Q6" s="81"/>
      <c r="R6" s="81"/>
      <c r="S6" s="81"/>
      <c r="T6" s="81"/>
      <c r="U6" s="83"/>
    </row>
    <row r="7" spans="1:22" ht="49.5" customHeight="1">
      <c r="B7" s="401"/>
      <c r="C7" s="401"/>
      <c r="D7" s="402"/>
      <c r="E7" s="402"/>
      <c r="F7" s="402"/>
      <c r="G7" s="402"/>
      <c r="H7" s="402"/>
      <c r="I7" s="402"/>
      <c r="J7" s="402"/>
      <c r="K7" s="402"/>
      <c r="L7" s="402"/>
      <c r="M7" s="84"/>
      <c r="N7" s="84"/>
      <c r="O7" s="85"/>
      <c r="P7" s="86" t="s">
        <v>40</v>
      </c>
      <c r="Q7" s="87" t="s">
        <v>41</v>
      </c>
      <c r="R7" s="88"/>
      <c r="S7" s="88"/>
      <c r="T7" s="88"/>
    </row>
    <row r="8" spans="1:22" ht="30" customHeight="1">
      <c r="B8" s="403" t="s">
        <v>42</v>
      </c>
      <c r="C8" s="403"/>
      <c r="D8" s="404"/>
      <c r="E8" s="405"/>
      <c r="F8" s="405"/>
      <c r="G8" s="405"/>
      <c r="H8" s="405"/>
      <c r="I8" s="405"/>
      <c r="J8" s="405"/>
      <c r="K8" s="405"/>
      <c r="L8" s="405"/>
      <c r="M8" s="84"/>
      <c r="N8" s="84"/>
      <c r="O8" s="85"/>
      <c r="P8" s="85"/>
      <c r="Q8" s="87" t="s">
        <v>43</v>
      </c>
      <c r="R8" s="89"/>
      <c r="S8" s="90" t="s">
        <v>100</v>
      </c>
      <c r="T8" s="89"/>
    </row>
    <row r="9" spans="1:22" ht="21" customHeight="1" thickBot="1"/>
    <row r="10" spans="1:22" ht="28.95" customHeight="1">
      <c r="B10" s="406" t="s">
        <v>44</v>
      </c>
      <c r="C10" s="407"/>
      <c r="D10" s="412" t="s">
        <v>45</v>
      </c>
      <c r="E10" s="415" t="s">
        <v>46</v>
      </c>
      <c r="F10" s="418" t="s">
        <v>47</v>
      </c>
      <c r="G10" s="418"/>
      <c r="H10" s="419"/>
      <c r="I10" s="420" t="s">
        <v>101</v>
      </c>
      <c r="J10" s="423" t="s">
        <v>102</v>
      </c>
      <c r="K10" s="419" t="s">
        <v>48</v>
      </c>
      <c r="L10" s="426"/>
      <c r="M10" s="426"/>
      <c r="N10" s="426"/>
      <c r="O10" s="426"/>
      <c r="P10" s="427"/>
      <c r="Q10" s="419" t="s">
        <v>49</v>
      </c>
      <c r="R10" s="428"/>
      <c r="S10" s="420" t="s">
        <v>103</v>
      </c>
      <c r="T10" s="429" t="s">
        <v>104</v>
      </c>
    </row>
    <row r="11" spans="1:22" ht="28.95" customHeight="1">
      <c r="B11" s="408"/>
      <c r="C11" s="409"/>
      <c r="D11" s="413"/>
      <c r="E11" s="416"/>
      <c r="F11" s="412" t="s">
        <v>50</v>
      </c>
      <c r="G11" s="415" t="s">
        <v>105</v>
      </c>
      <c r="H11" s="406" t="s">
        <v>51</v>
      </c>
      <c r="I11" s="421"/>
      <c r="J11" s="424"/>
      <c r="K11" s="432" t="s">
        <v>106</v>
      </c>
      <c r="L11" s="433"/>
      <c r="M11" s="91" t="s">
        <v>107</v>
      </c>
      <c r="N11" s="434" t="s">
        <v>108</v>
      </c>
      <c r="O11" s="435"/>
      <c r="P11" s="413" t="s">
        <v>109</v>
      </c>
      <c r="Q11" s="92" t="s">
        <v>110</v>
      </c>
      <c r="R11" s="93" t="s">
        <v>111</v>
      </c>
      <c r="S11" s="421"/>
      <c r="T11" s="430"/>
      <c r="V11" s="92" t="s">
        <v>110</v>
      </c>
    </row>
    <row r="12" spans="1:22" ht="28.95" customHeight="1">
      <c r="B12" s="410"/>
      <c r="C12" s="411"/>
      <c r="D12" s="414"/>
      <c r="E12" s="417"/>
      <c r="F12" s="414"/>
      <c r="G12" s="417"/>
      <c r="H12" s="410"/>
      <c r="I12" s="422"/>
      <c r="J12" s="425"/>
      <c r="K12" s="94" t="s">
        <v>52</v>
      </c>
      <c r="L12" s="94" t="s">
        <v>112</v>
      </c>
      <c r="M12" s="94" t="s">
        <v>112</v>
      </c>
      <c r="N12" s="94" t="s">
        <v>52</v>
      </c>
      <c r="O12" s="94" t="s">
        <v>112</v>
      </c>
      <c r="P12" s="414"/>
      <c r="Q12" s="95"/>
      <c r="R12" s="96"/>
      <c r="S12" s="422"/>
      <c r="T12" s="431"/>
      <c r="V12" s="95" t="s">
        <v>113</v>
      </c>
    </row>
    <row r="13" spans="1:22" ht="21" customHeight="1">
      <c r="B13" s="436" t="s">
        <v>133</v>
      </c>
      <c r="C13" s="437"/>
      <c r="D13" s="97"/>
      <c r="E13" s="98"/>
      <c r="F13" s="98"/>
      <c r="G13" s="98"/>
      <c r="H13" s="23"/>
      <c r="I13" s="99">
        <f t="shared" ref="I13:I24" si="0">SUM(E13:H13)</f>
        <v>0</v>
      </c>
      <c r="J13" s="100"/>
      <c r="K13" s="98"/>
      <c r="L13" s="98"/>
      <c r="M13" s="98"/>
      <c r="N13" s="98"/>
      <c r="O13" s="98"/>
      <c r="P13" s="98"/>
      <c r="Q13" s="101" t="str">
        <f>IF(ISERROR(ROUNDDOWN(V13/$Q$32*$Q$31,0)),"",(ROUNDDOWN(V13/$Q$32*$Q$31,0)))</f>
        <v/>
      </c>
      <c r="R13" s="102" t="str">
        <f>IF(ISERROR(ROUNDDOWN(Q13*$R$31/$Q$31,0)),"",ROUNDDOWN(Q13*$R$31/$Q$31,0))</f>
        <v/>
      </c>
      <c r="S13" s="99" t="str">
        <f>IF(ISERROR(L13+M13+O13+P13+Q13+R13),"",(L13+M13+O13+P13+Q13+R13))</f>
        <v/>
      </c>
      <c r="T13" s="103" t="str">
        <f>IF(ISERROR(I13+S13),"",(I13+S13))</f>
        <v/>
      </c>
      <c r="V13" s="98"/>
    </row>
    <row r="14" spans="1:22" ht="21" customHeight="1">
      <c r="B14" s="436" t="s">
        <v>134</v>
      </c>
      <c r="C14" s="437"/>
      <c r="D14" s="97"/>
      <c r="E14" s="98"/>
      <c r="F14" s="98"/>
      <c r="G14" s="98"/>
      <c r="H14" s="23"/>
      <c r="I14" s="99">
        <f t="shared" si="0"/>
        <v>0</v>
      </c>
      <c r="J14" s="100"/>
      <c r="K14" s="98"/>
      <c r="L14" s="98"/>
      <c r="M14" s="98"/>
      <c r="N14" s="98"/>
      <c r="O14" s="98"/>
      <c r="P14" s="98"/>
      <c r="Q14" s="101" t="str">
        <f>IF(ISERROR(ROUNDDOWN(V14/$Q$32*$Q$31,0)),"",(ROUNDDOWN(V14/$Q$32*$Q$31,0)))</f>
        <v/>
      </c>
      <c r="R14" s="102" t="str">
        <f>IF(ISERROR(ROUNDDOWN(Q14*$R$31/$Q$31,0)),"",ROUNDDOWN(Q14*$R$31/$Q$31,0))</f>
        <v/>
      </c>
      <c r="S14" s="99" t="str">
        <f>IF(ISERROR(L14+M14+O14+P14+Q14+R14),"",(L14+M14+O14+P14+Q14+R14))</f>
        <v/>
      </c>
      <c r="T14" s="103" t="str">
        <f>IF(ISERROR(I14+S14),"",(I14+S14))</f>
        <v/>
      </c>
      <c r="V14" s="98"/>
    </row>
    <row r="15" spans="1:22" ht="21" customHeight="1">
      <c r="B15" s="436" t="s">
        <v>135</v>
      </c>
      <c r="C15" s="437"/>
      <c r="D15" s="97"/>
      <c r="E15" s="98"/>
      <c r="F15" s="98"/>
      <c r="G15" s="98"/>
      <c r="H15" s="23"/>
      <c r="I15" s="99">
        <f t="shared" si="0"/>
        <v>0</v>
      </c>
      <c r="J15" s="100"/>
      <c r="K15" s="98"/>
      <c r="L15" s="98"/>
      <c r="M15" s="98"/>
      <c r="N15" s="98"/>
      <c r="O15" s="98"/>
      <c r="P15" s="98"/>
      <c r="Q15" s="101" t="str">
        <f t="shared" ref="Q15:Q26" si="1">IF(ISERROR(ROUNDDOWN(V15/$Q$32*$Q$31,0)),"",(ROUNDDOWN(V15/$Q$32*$Q$31,0)))</f>
        <v/>
      </c>
      <c r="R15" s="102" t="str">
        <f t="shared" ref="R15:R26" si="2">IF(ISERROR(ROUNDDOWN(Q15*$R$31/$Q$31,0)),"",ROUNDDOWN(Q15*$R$31/$Q$31,0))</f>
        <v/>
      </c>
      <c r="S15" s="99" t="str">
        <f t="shared" ref="S15:S26" si="3">IF(ISERROR(L15+M15+O15+P15+Q15+R15),"",(L15+M15+O15+P15+Q15+R15))</f>
        <v/>
      </c>
      <c r="T15" s="103" t="str">
        <f t="shared" ref="T15:T26" si="4">IF(ISERROR(I15+S15),"",(I15+S15))</f>
        <v/>
      </c>
      <c r="V15" s="98"/>
    </row>
    <row r="16" spans="1:22" ht="21" customHeight="1">
      <c r="B16" s="436" t="s">
        <v>136</v>
      </c>
      <c r="C16" s="437"/>
      <c r="D16" s="97"/>
      <c r="E16" s="98"/>
      <c r="F16" s="98"/>
      <c r="G16" s="98"/>
      <c r="H16" s="23"/>
      <c r="I16" s="99">
        <f t="shared" si="0"/>
        <v>0</v>
      </c>
      <c r="J16" s="100"/>
      <c r="K16" s="98"/>
      <c r="L16" s="98"/>
      <c r="M16" s="98"/>
      <c r="N16" s="98"/>
      <c r="O16" s="98"/>
      <c r="P16" s="98"/>
      <c r="Q16" s="101" t="str">
        <f t="shared" si="1"/>
        <v/>
      </c>
      <c r="R16" s="102" t="str">
        <f t="shared" si="2"/>
        <v/>
      </c>
      <c r="S16" s="99" t="str">
        <f t="shared" si="3"/>
        <v/>
      </c>
      <c r="T16" s="103" t="str">
        <f t="shared" si="4"/>
        <v/>
      </c>
      <c r="V16" s="98"/>
    </row>
    <row r="17" spans="2:22" ht="21" customHeight="1">
      <c r="B17" s="436" t="s">
        <v>137</v>
      </c>
      <c r="C17" s="437"/>
      <c r="D17" s="97"/>
      <c r="E17" s="98"/>
      <c r="F17" s="98"/>
      <c r="G17" s="98"/>
      <c r="H17" s="23"/>
      <c r="I17" s="99">
        <f t="shared" si="0"/>
        <v>0</v>
      </c>
      <c r="J17" s="100"/>
      <c r="K17" s="98"/>
      <c r="L17" s="98"/>
      <c r="M17" s="98"/>
      <c r="N17" s="98"/>
      <c r="O17" s="98"/>
      <c r="P17" s="98"/>
      <c r="Q17" s="101" t="str">
        <f t="shared" si="1"/>
        <v/>
      </c>
      <c r="R17" s="102" t="str">
        <f t="shared" si="2"/>
        <v/>
      </c>
      <c r="S17" s="99" t="str">
        <f t="shared" si="3"/>
        <v/>
      </c>
      <c r="T17" s="103" t="str">
        <f t="shared" si="4"/>
        <v/>
      </c>
      <c r="V17" s="98"/>
    </row>
    <row r="18" spans="2:22" ht="21" customHeight="1">
      <c r="B18" s="436" t="s">
        <v>138</v>
      </c>
      <c r="C18" s="437"/>
      <c r="D18" s="97"/>
      <c r="E18" s="98"/>
      <c r="F18" s="98"/>
      <c r="G18" s="98"/>
      <c r="H18" s="23"/>
      <c r="I18" s="99">
        <f t="shared" si="0"/>
        <v>0</v>
      </c>
      <c r="J18" s="100"/>
      <c r="K18" s="98"/>
      <c r="L18" s="98"/>
      <c r="M18" s="98"/>
      <c r="N18" s="98"/>
      <c r="O18" s="98"/>
      <c r="P18" s="98"/>
      <c r="Q18" s="101" t="str">
        <f t="shared" si="1"/>
        <v/>
      </c>
      <c r="R18" s="102" t="str">
        <f t="shared" si="2"/>
        <v/>
      </c>
      <c r="S18" s="99" t="str">
        <f t="shared" si="3"/>
        <v/>
      </c>
      <c r="T18" s="103" t="str">
        <f t="shared" si="4"/>
        <v/>
      </c>
      <c r="V18" s="98"/>
    </row>
    <row r="19" spans="2:22" ht="21" customHeight="1">
      <c r="B19" s="436" t="s">
        <v>139</v>
      </c>
      <c r="C19" s="437"/>
      <c r="D19" s="97"/>
      <c r="E19" s="98"/>
      <c r="F19" s="98"/>
      <c r="G19" s="98"/>
      <c r="H19" s="23"/>
      <c r="I19" s="99">
        <f t="shared" si="0"/>
        <v>0</v>
      </c>
      <c r="J19" s="100"/>
      <c r="K19" s="98"/>
      <c r="L19" s="98"/>
      <c r="M19" s="98"/>
      <c r="N19" s="98"/>
      <c r="O19" s="98"/>
      <c r="P19" s="98"/>
      <c r="Q19" s="101" t="str">
        <f t="shared" si="1"/>
        <v/>
      </c>
      <c r="R19" s="102" t="str">
        <f t="shared" si="2"/>
        <v/>
      </c>
      <c r="S19" s="99" t="str">
        <f t="shared" si="3"/>
        <v/>
      </c>
      <c r="T19" s="103" t="str">
        <f t="shared" si="4"/>
        <v/>
      </c>
      <c r="V19" s="98"/>
    </row>
    <row r="20" spans="2:22" ht="21" customHeight="1">
      <c r="B20" s="436" t="s">
        <v>140</v>
      </c>
      <c r="C20" s="437"/>
      <c r="D20" s="97"/>
      <c r="E20" s="98"/>
      <c r="F20" s="98"/>
      <c r="G20" s="98"/>
      <c r="H20" s="23"/>
      <c r="I20" s="99">
        <f t="shared" si="0"/>
        <v>0</v>
      </c>
      <c r="J20" s="100"/>
      <c r="K20" s="98"/>
      <c r="L20" s="98"/>
      <c r="M20" s="98"/>
      <c r="N20" s="98"/>
      <c r="O20" s="98"/>
      <c r="P20" s="98"/>
      <c r="Q20" s="101" t="str">
        <f t="shared" si="1"/>
        <v/>
      </c>
      <c r="R20" s="102" t="str">
        <f t="shared" si="2"/>
        <v/>
      </c>
      <c r="S20" s="99" t="str">
        <f t="shared" si="3"/>
        <v/>
      </c>
      <c r="T20" s="103" t="str">
        <f t="shared" si="4"/>
        <v/>
      </c>
      <c r="V20" s="98"/>
    </row>
    <row r="21" spans="2:22" ht="21" customHeight="1">
      <c r="B21" s="436" t="s">
        <v>141</v>
      </c>
      <c r="C21" s="437"/>
      <c r="D21" s="97"/>
      <c r="E21" s="98"/>
      <c r="F21" s="98"/>
      <c r="G21" s="98"/>
      <c r="H21" s="23"/>
      <c r="I21" s="99">
        <f t="shared" si="0"/>
        <v>0</v>
      </c>
      <c r="J21" s="100"/>
      <c r="K21" s="98"/>
      <c r="L21" s="98"/>
      <c r="M21" s="98"/>
      <c r="N21" s="98"/>
      <c r="O21" s="98"/>
      <c r="P21" s="98"/>
      <c r="Q21" s="101" t="str">
        <f t="shared" si="1"/>
        <v/>
      </c>
      <c r="R21" s="102" t="str">
        <f t="shared" si="2"/>
        <v/>
      </c>
      <c r="S21" s="99" t="str">
        <f t="shared" si="3"/>
        <v/>
      </c>
      <c r="T21" s="103" t="str">
        <f t="shared" si="4"/>
        <v/>
      </c>
      <c r="V21" s="98"/>
    </row>
    <row r="22" spans="2:22" ht="21" customHeight="1">
      <c r="B22" s="436" t="s">
        <v>130</v>
      </c>
      <c r="C22" s="437"/>
      <c r="D22" s="97"/>
      <c r="E22" s="98"/>
      <c r="F22" s="98"/>
      <c r="G22" s="98"/>
      <c r="H22" s="23"/>
      <c r="I22" s="99">
        <f t="shared" si="0"/>
        <v>0</v>
      </c>
      <c r="J22" s="100"/>
      <c r="K22" s="98"/>
      <c r="L22" s="98"/>
      <c r="M22" s="98"/>
      <c r="N22" s="98"/>
      <c r="O22" s="98"/>
      <c r="P22" s="98"/>
      <c r="Q22" s="101" t="str">
        <f t="shared" si="1"/>
        <v/>
      </c>
      <c r="R22" s="102" t="str">
        <f t="shared" si="2"/>
        <v/>
      </c>
      <c r="S22" s="99" t="str">
        <f t="shared" si="3"/>
        <v/>
      </c>
      <c r="T22" s="103" t="str">
        <f t="shared" si="4"/>
        <v/>
      </c>
      <c r="V22" s="98"/>
    </row>
    <row r="23" spans="2:22" ht="21" customHeight="1">
      <c r="B23" s="436" t="s">
        <v>131</v>
      </c>
      <c r="C23" s="437"/>
      <c r="D23" s="97"/>
      <c r="E23" s="98"/>
      <c r="F23" s="98"/>
      <c r="G23" s="98"/>
      <c r="H23" s="23"/>
      <c r="I23" s="99">
        <f t="shared" si="0"/>
        <v>0</v>
      </c>
      <c r="J23" s="100"/>
      <c r="K23" s="98"/>
      <c r="L23" s="98"/>
      <c r="M23" s="98"/>
      <c r="N23" s="98"/>
      <c r="O23" s="98"/>
      <c r="P23" s="98"/>
      <c r="Q23" s="101" t="str">
        <f t="shared" si="1"/>
        <v/>
      </c>
      <c r="R23" s="102" t="str">
        <f t="shared" si="2"/>
        <v/>
      </c>
      <c r="S23" s="99" t="str">
        <f t="shared" si="3"/>
        <v/>
      </c>
      <c r="T23" s="103" t="str">
        <f t="shared" si="4"/>
        <v/>
      </c>
      <c r="V23" s="98"/>
    </row>
    <row r="24" spans="2:22" ht="21" customHeight="1">
      <c r="B24" s="436" t="s">
        <v>132</v>
      </c>
      <c r="C24" s="437"/>
      <c r="D24" s="97"/>
      <c r="E24" s="98"/>
      <c r="F24" s="98"/>
      <c r="G24" s="98"/>
      <c r="H24" s="23"/>
      <c r="I24" s="99">
        <f t="shared" si="0"/>
        <v>0</v>
      </c>
      <c r="J24" s="100"/>
      <c r="K24" s="98"/>
      <c r="L24" s="98"/>
      <c r="M24" s="98"/>
      <c r="N24" s="98"/>
      <c r="O24" s="98"/>
      <c r="P24" s="98"/>
      <c r="Q24" s="101" t="str">
        <f t="shared" si="1"/>
        <v/>
      </c>
      <c r="R24" s="102" t="str">
        <f t="shared" si="2"/>
        <v/>
      </c>
      <c r="S24" s="99" t="str">
        <f t="shared" si="3"/>
        <v/>
      </c>
      <c r="T24" s="103" t="str">
        <f t="shared" si="4"/>
        <v/>
      </c>
      <c r="V24" s="98"/>
    </row>
    <row r="25" spans="2:22" ht="21" customHeight="1">
      <c r="B25" s="442" t="s">
        <v>114</v>
      </c>
      <c r="C25" s="443"/>
      <c r="D25" s="97"/>
      <c r="E25" s="98"/>
      <c r="F25" s="98"/>
      <c r="G25" s="98"/>
      <c r="H25" s="23"/>
      <c r="I25" s="99">
        <f>SUM(E25:H25)</f>
        <v>0</v>
      </c>
      <c r="J25" s="100"/>
      <c r="K25" s="98"/>
      <c r="L25" s="98"/>
      <c r="M25" s="98"/>
      <c r="N25" s="98"/>
      <c r="O25" s="98"/>
      <c r="P25" s="98"/>
      <c r="Q25" s="101" t="str">
        <f t="shared" si="1"/>
        <v/>
      </c>
      <c r="R25" s="102" t="str">
        <f t="shared" si="2"/>
        <v/>
      </c>
      <c r="S25" s="99" t="str">
        <f t="shared" si="3"/>
        <v/>
      </c>
      <c r="T25" s="103" t="str">
        <f t="shared" si="4"/>
        <v/>
      </c>
      <c r="V25" s="98"/>
    </row>
    <row r="26" spans="2:22" ht="21" customHeight="1">
      <c r="B26" s="442" t="s">
        <v>115</v>
      </c>
      <c r="C26" s="443"/>
      <c r="D26" s="97"/>
      <c r="E26" s="98"/>
      <c r="F26" s="98"/>
      <c r="G26" s="98"/>
      <c r="H26" s="23"/>
      <c r="I26" s="99">
        <f>SUM(E26:H26)</f>
        <v>0</v>
      </c>
      <c r="J26" s="100"/>
      <c r="K26" s="98"/>
      <c r="L26" s="98"/>
      <c r="M26" s="98"/>
      <c r="N26" s="98"/>
      <c r="O26" s="98"/>
      <c r="P26" s="98"/>
      <c r="Q26" s="101" t="str">
        <f t="shared" si="1"/>
        <v/>
      </c>
      <c r="R26" s="102" t="str">
        <f t="shared" si="2"/>
        <v/>
      </c>
      <c r="S26" s="99" t="str">
        <f t="shared" si="3"/>
        <v/>
      </c>
      <c r="T26" s="103" t="str">
        <f t="shared" si="4"/>
        <v/>
      </c>
      <c r="V26" s="98"/>
    </row>
    <row r="27" spans="2:22" ht="21" customHeight="1" thickBot="1">
      <c r="B27" s="444" t="s">
        <v>53</v>
      </c>
      <c r="C27" s="445"/>
      <c r="D27" s="104">
        <f>SUM(D13:D24)</f>
        <v>0</v>
      </c>
      <c r="E27" s="105">
        <f>SUM(E13:E26)</f>
        <v>0</v>
      </c>
      <c r="F27" s="105">
        <f>SUM(F13:F26)</f>
        <v>0</v>
      </c>
      <c r="G27" s="105">
        <f>SUM(G13:G26)</f>
        <v>0</v>
      </c>
      <c r="H27" s="102">
        <f>SUM(H13:H26)</f>
        <v>0</v>
      </c>
      <c r="I27" s="106">
        <f>SUM(I13:I26)</f>
        <v>0</v>
      </c>
      <c r="J27" s="107"/>
      <c r="K27" s="108"/>
      <c r="L27" s="105">
        <f>SUM(L13:L26)</f>
        <v>0</v>
      </c>
      <c r="M27" s="105">
        <f>SUM(M13:M26)</f>
        <v>0</v>
      </c>
      <c r="N27" s="108"/>
      <c r="O27" s="105">
        <f>SUM(O13:O26)</f>
        <v>0</v>
      </c>
      <c r="P27" s="105">
        <f>SUM(P13:P26)</f>
        <v>0</v>
      </c>
      <c r="Q27" s="105">
        <f>SUM(Q13:Q26)</f>
        <v>0</v>
      </c>
      <c r="R27" s="102">
        <f>SUM(R13:R26)</f>
        <v>0</v>
      </c>
      <c r="S27" s="99">
        <f t="shared" ref="S27" si="5">L27+M27+O27+P27+Q27+R27</f>
        <v>0</v>
      </c>
      <c r="T27" s="103">
        <f t="shared" ref="T27" si="6">I27+S27</f>
        <v>0</v>
      </c>
      <c r="V27" s="105">
        <f t="shared" ref="V27" si="7">SUM(V13:V26)</f>
        <v>0</v>
      </c>
    </row>
    <row r="28" spans="2:22" ht="21.75" customHeight="1"/>
    <row r="29" spans="2:22" ht="37.200000000000003" customHeight="1">
      <c r="B29" s="419" t="s">
        <v>54</v>
      </c>
      <c r="C29" s="427"/>
      <c r="D29" s="438">
        <f>IF(ISERROR(T27-H27),"",(T27-H27))</f>
        <v>0</v>
      </c>
      <c r="E29" s="439"/>
      <c r="F29" s="109" t="s">
        <v>55</v>
      </c>
      <c r="M29" s="446" t="s">
        <v>116</v>
      </c>
      <c r="N29" s="447"/>
      <c r="O29" s="448" t="s">
        <v>117</v>
      </c>
      <c r="P29" s="449"/>
      <c r="Q29" s="450" t="s">
        <v>118</v>
      </c>
      <c r="R29" s="450" t="s">
        <v>119</v>
      </c>
    </row>
    <row r="30" spans="2:22" ht="37.200000000000003" customHeight="1">
      <c r="B30" s="419" t="s">
        <v>120</v>
      </c>
      <c r="C30" s="427"/>
      <c r="D30" s="438">
        <f>ROUNDUP(H27/1.1,0)</f>
        <v>0</v>
      </c>
      <c r="E30" s="439"/>
      <c r="F30" s="109" t="s">
        <v>55</v>
      </c>
      <c r="M30" s="432"/>
      <c r="N30" s="433"/>
      <c r="O30" s="110"/>
      <c r="P30" s="110"/>
      <c r="Q30" s="450"/>
      <c r="R30" s="450"/>
      <c r="S30" s="111"/>
    </row>
    <row r="31" spans="2:22" ht="22.05" customHeight="1">
      <c r="B31" s="419" t="s">
        <v>123</v>
      </c>
      <c r="C31" s="427"/>
      <c r="D31" s="438">
        <f>IF(ISERROR(D29+D30),"",(D29+D30))</f>
        <v>0</v>
      </c>
      <c r="E31" s="439"/>
      <c r="F31" s="109" t="s">
        <v>55</v>
      </c>
      <c r="M31" s="440" t="s">
        <v>124</v>
      </c>
      <c r="N31" s="441"/>
      <c r="O31" s="112"/>
      <c r="P31" s="112"/>
      <c r="Q31" s="112"/>
      <c r="R31" s="112"/>
    </row>
    <row r="32" spans="2:22" ht="22.05" customHeight="1">
      <c r="D32" s="113"/>
      <c r="E32" s="113"/>
      <c r="M32" s="440" t="s">
        <v>125</v>
      </c>
      <c r="N32" s="441"/>
      <c r="O32" s="114" t="s">
        <v>9</v>
      </c>
      <c r="P32" s="114" t="s">
        <v>9</v>
      </c>
      <c r="Q32" s="112"/>
      <c r="R32" s="114" t="s">
        <v>9</v>
      </c>
    </row>
    <row r="33" spans="2:18" ht="22.05" customHeight="1">
      <c r="B33" s="419" t="s">
        <v>56</v>
      </c>
      <c r="C33" s="427"/>
      <c r="D33" s="455"/>
      <c r="E33" s="456"/>
      <c r="F33" s="109" t="s">
        <v>57</v>
      </c>
      <c r="M33" s="457" t="s">
        <v>126</v>
      </c>
      <c r="N33" s="441"/>
      <c r="O33" s="458">
        <v>1</v>
      </c>
      <c r="P33" s="459"/>
      <c r="Q33" s="115"/>
      <c r="R33" s="114">
        <v>1</v>
      </c>
    </row>
    <row r="34" spans="2:18" ht="22.05" customHeight="1">
      <c r="B34" s="419" t="s">
        <v>127</v>
      </c>
      <c r="C34" s="427"/>
      <c r="D34" s="460">
        <f>D27*D33</f>
        <v>0</v>
      </c>
      <c r="E34" s="461"/>
      <c r="F34" s="109" t="s">
        <v>57</v>
      </c>
    </row>
    <row r="35" spans="2:18">
      <c r="D35" s="113"/>
      <c r="E35" s="113"/>
    </row>
    <row r="36" spans="2:18" ht="16.2">
      <c r="B36" s="419" t="s">
        <v>58</v>
      </c>
      <c r="C36" s="426"/>
      <c r="D36" s="451" t="s">
        <v>128</v>
      </c>
      <c r="E36" s="451"/>
      <c r="F36" s="451"/>
      <c r="G36" s="451"/>
      <c r="H36" s="451"/>
      <c r="I36" s="451"/>
      <c r="J36" s="451"/>
      <c r="K36" s="451"/>
      <c r="L36" s="451"/>
      <c r="M36" s="451"/>
      <c r="N36" s="451"/>
      <c r="O36" s="451"/>
      <c r="P36" s="452"/>
      <c r="Q36" s="116" t="str">
        <f>IF(ISERROR(ROUNDDOWN(D31/D34,0)),"",(ROUNDDOWN(D31/D34,0)))</f>
        <v/>
      </c>
      <c r="R36" s="109" t="s">
        <v>55</v>
      </c>
    </row>
    <row r="37" spans="2:18" ht="16.2">
      <c r="B37" s="419" t="s">
        <v>59</v>
      </c>
      <c r="C37" s="426"/>
      <c r="D37" s="453"/>
      <c r="E37" s="453"/>
      <c r="F37" s="453"/>
      <c r="G37" s="453"/>
      <c r="H37" s="453"/>
      <c r="I37" s="453"/>
      <c r="J37" s="453"/>
      <c r="K37" s="453"/>
      <c r="L37" s="453"/>
      <c r="M37" s="453"/>
      <c r="N37" s="453"/>
      <c r="O37" s="453"/>
      <c r="P37" s="454"/>
      <c r="Q37" s="116"/>
      <c r="R37" s="109" t="s">
        <v>55</v>
      </c>
    </row>
    <row r="38" spans="2:18">
      <c r="L38" s="117"/>
      <c r="M38" s="117"/>
      <c r="N38" s="117"/>
    </row>
    <row r="39" spans="2:18">
      <c r="B39" s="111"/>
    </row>
    <row r="40" spans="2:18">
      <c r="Q40" s="111"/>
    </row>
    <row r="41" spans="2:18">
      <c r="Q41" s="111"/>
    </row>
    <row r="42" spans="2:18">
      <c r="Q42" s="111"/>
    </row>
    <row r="43" spans="2:18">
      <c r="Q43" s="111"/>
    </row>
  </sheetData>
  <mergeCells count="63">
    <mergeCell ref="B36:C36"/>
    <mergeCell ref="D36:P36"/>
    <mergeCell ref="B37:C37"/>
    <mergeCell ref="D37:P37"/>
    <mergeCell ref="M32:N32"/>
    <mergeCell ref="B33:C33"/>
    <mergeCell ref="D33:E33"/>
    <mergeCell ref="M33:N33"/>
    <mergeCell ref="O33:P33"/>
    <mergeCell ref="B34:C34"/>
    <mergeCell ref="D34:E34"/>
    <mergeCell ref="O29:P29"/>
    <mergeCell ref="Q29:Q30"/>
    <mergeCell ref="R29:R30"/>
    <mergeCell ref="B30:C30"/>
    <mergeCell ref="D30:E30"/>
    <mergeCell ref="B31:C31"/>
    <mergeCell ref="D31:E31"/>
    <mergeCell ref="M31:N31"/>
    <mergeCell ref="B25:C25"/>
    <mergeCell ref="B26:C26"/>
    <mergeCell ref="B27:C27"/>
    <mergeCell ref="B29:C29"/>
    <mergeCell ref="D29:E29"/>
    <mergeCell ref="M29:N30"/>
    <mergeCell ref="B24:C24"/>
    <mergeCell ref="B13:C13"/>
    <mergeCell ref="B14:C14"/>
    <mergeCell ref="B15:C15"/>
    <mergeCell ref="B16:C16"/>
    <mergeCell ref="B17:C17"/>
    <mergeCell ref="B18:C18"/>
    <mergeCell ref="B19:C19"/>
    <mergeCell ref="B20:C20"/>
    <mergeCell ref="B21:C21"/>
    <mergeCell ref="B22:C22"/>
    <mergeCell ref="B23:C23"/>
    <mergeCell ref="Q10:R10"/>
    <mergeCell ref="S10:S12"/>
    <mergeCell ref="T10:T12"/>
    <mergeCell ref="F11:F12"/>
    <mergeCell ref="G11:G12"/>
    <mergeCell ref="H11:H12"/>
    <mergeCell ref="K11:L11"/>
    <mergeCell ref="N11:O11"/>
    <mergeCell ref="P11:P12"/>
    <mergeCell ref="B7:C7"/>
    <mergeCell ref="D7:L7"/>
    <mergeCell ref="B8:C8"/>
    <mergeCell ref="D8:L8"/>
    <mergeCell ref="B10:C12"/>
    <mergeCell ref="D10:D12"/>
    <mergeCell ref="E10:E12"/>
    <mergeCell ref="F10:H10"/>
    <mergeCell ref="I10:I12"/>
    <mergeCell ref="J10:J12"/>
    <mergeCell ref="K10:P10"/>
    <mergeCell ref="A3:T3"/>
    <mergeCell ref="B5:C5"/>
    <mergeCell ref="D5:L5"/>
    <mergeCell ref="R5:T5"/>
    <mergeCell ref="B6:C6"/>
    <mergeCell ref="D6:L6"/>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2BB0-C203-4210-8D4D-BFFE9FD13CFF}">
  <sheetPr>
    <tabColor theme="5"/>
    <pageSetUpPr fitToPage="1"/>
  </sheetPr>
  <dimension ref="A2:V43"/>
  <sheetViews>
    <sheetView showGridLines="0" view="pageBreakPreview" topLeftCell="A10" zoomScale="92" zoomScaleNormal="70" zoomScaleSheetLayoutView="92" workbookViewId="0">
      <selection activeCell="M20" sqref="M20"/>
    </sheetView>
  </sheetViews>
  <sheetFormatPr defaultColWidth="9" defaultRowHeight="13.2"/>
  <cols>
    <col min="1" max="1" width="2.6640625" customWidth="1"/>
    <col min="3" max="3" width="10.6640625" style="38" customWidth="1"/>
    <col min="4" max="4" width="10" customWidth="1"/>
    <col min="5" max="5" width="11" customWidth="1"/>
    <col min="6" max="8" width="10.44140625" customWidth="1"/>
    <col min="9" max="10" width="12.44140625" customWidth="1"/>
    <col min="11" max="11" width="5.88671875" customWidth="1"/>
    <col min="12" max="12" width="10.77734375" customWidth="1"/>
    <col min="13" max="13" width="10.44140625" customWidth="1"/>
    <col min="14" max="14" width="6" customWidth="1"/>
    <col min="15" max="16" width="10.77734375" customWidth="1"/>
    <col min="17" max="17" width="11.33203125" customWidth="1"/>
    <col min="18" max="18" width="11" customWidth="1"/>
    <col min="19" max="19" width="13.21875" customWidth="1"/>
    <col min="20" max="20" width="11.88671875" customWidth="1"/>
    <col min="21" max="21" width="2.6640625" customWidth="1"/>
    <col min="22" max="22" width="12.6640625" customWidth="1"/>
  </cols>
  <sheetData>
    <row r="2" spans="1:22" ht="23.25" customHeight="1"/>
    <row r="3" spans="1:22" ht="23.25" customHeight="1">
      <c r="A3" s="396" t="s">
        <v>99</v>
      </c>
      <c r="B3" s="396"/>
      <c r="C3" s="396"/>
      <c r="D3" s="396"/>
      <c r="E3" s="396"/>
      <c r="F3" s="396"/>
      <c r="G3" s="396"/>
      <c r="H3" s="396"/>
      <c r="I3" s="396"/>
      <c r="J3" s="396"/>
      <c r="K3" s="396"/>
      <c r="L3" s="396"/>
      <c r="M3" s="396"/>
      <c r="N3" s="396"/>
      <c r="O3" s="396"/>
      <c r="P3" s="396"/>
      <c r="Q3" s="396"/>
      <c r="R3" s="396"/>
      <c r="S3" s="396"/>
      <c r="T3" s="396"/>
      <c r="U3" s="77"/>
      <c r="V3" s="78"/>
    </row>
    <row r="4" spans="1:22" ht="23.25" customHeight="1">
      <c r="B4" s="79"/>
      <c r="C4" s="79"/>
      <c r="D4" s="79"/>
      <c r="E4" s="79"/>
      <c r="F4" s="79"/>
      <c r="G4" s="79"/>
      <c r="H4" s="79"/>
      <c r="I4" s="79"/>
      <c r="J4" s="79"/>
      <c r="K4" s="79"/>
      <c r="L4" s="79"/>
      <c r="M4" s="79"/>
      <c r="N4" s="79"/>
      <c r="O4" s="79"/>
      <c r="P4" s="79"/>
      <c r="Q4" s="79"/>
      <c r="R4" s="79"/>
      <c r="S4" s="79"/>
      <c r="T4" s="79"/>
      <c r="U4" s="79"/>
      <c r="V4" s="79"/>
    </row>
    <row r="5" spans="1:22" ht="15">
      <c r="B5" s="397" t="s">
        <v>37</v>
      </c>
      <c r="C5" s="397"/>
      <c r="D5" s="398"/>
      <c r="E5" s="398"/>
      <c r="F5" s="398"/>
      <c r="G5" s="398"/>
      <c r="H5" s="398"/>
      <c r="I5" s="398"/>
      <c r="J5" s="398"/>
      <c r="K5" s="398"/>
      <c r="L5" s="398"/>
      <c r="M5" s="80"/>
      <c r="N5" s="80"/>
      <c r="O5" s="81"/>
      <c r="P5" s="81"/>
      <c r="Q5" s="82" t="s">
        <v>38</v>
      </c>
      <c r="R5" s="399"/>
      <c r="S5" s="399"/>
      <c r="T5" s="399"/>
      <c r="U5" s="83"/>
    </row>
    <row r="6" spans="1:22" ht="27" customHeight="1">
      <c r="B6" s="397" t="s">
        <v>39</v>
      </c>
      <c r="C6" s="397"/>
      <c r="D6" s="400"/>
      <c r="E6" s="400"/>
      <c r="F6" s="400"/>
      <c r="G6" s="400"/>
      <c r="H6" s="400"/>
      <c r="I6" s="400"/>
      <c r="J6" s="400"/>
      <c r="K6" s="400"/>
      <c r="L6" s="400"/>
      <c r="M6" s="84"/>
      <c r="N6" s="84"/>
      <c r="O6" s="81"/>
      <c r="P6" s="81"/>
      <c r="Q6" s="81"/>
      <c r="R6" s="81"/>
      <c r="S6" s="81"/>
      <c r="T6" s="81"/>
      <c r="U6" s="83"/>
    </row>
    <row r="7" spans="1:22" ht="49.5" customHeight="1">
      <c r="B7" s="401"/>
      <c r="C7" s="401"/>
      <c r="D7" s="402"/>
      <c r="E7" s="402"/>
      <c r="F7" s="402"/>
      <c r="G7" s="402"/>
      <c r="H7" s="402"/>
      <c r="I7" s="402"/>
      <c r="J7" s="402"/>
      <c r="K7" s="402"/>
      <c r="L7" s="402"/>
      <c r="M7" s="84"/>
      <c r="N7" s="84"/>
      <c r="O7" s="85"/>
      <c r="P7" s="86" t="s">
        <v>40</v>
      </c>
      <c r="Q7" s="87" t="s">
        <v>41</v>
      </c>
      <c r="R7" s="88"/>
      <c r="S7" s="88"/>
      <c r="T7" s="88"/>
    </row>
    <row r="8" spans="1:22" ht="30" customHeight="1">
      <c r="B8" s="403" t="s">
        <v>42</v>
      </c>
      <c r="C8" s="403"/>
      <c r="D8" s="404"/>
      <c r="E8" s="405"/>
      <c r="F8" s="405"/>
      <c r="G8" s="405"/>
      <c r="H8" s="405"/>
      <c r="I8" s="405"/>
      <c r="J8" s="405"/>
      <c r="K8" s="405"/>
      <c r="L8" s="405"/>
      <c r="M8" s="84"/>
      <c r="N8" s="84"/>
      <c r="O8" s="85"/>
      <c r="P8" s="85"/>
      <c r="Q8" s="87" t="s">
        <v>43</v>
      </c>
      <c r="R8" s="89"/>
      <c r="S8" s="90" t="s">
        <v>100</v>
      </c>
      <c r="T8" s="89"/>
    </row>
    <row r="9" spans="1:22" ht="21" customHeight="1" thickBot="1"/>
    <row r="10" spans="1:22" ht="28.95" customHeight="1">
      <c r="B10" s="406" t="s">
        <v>44</v>
      </c>
      <c r="C10" s="407"/>
      <c r="D10" s="412" t="s">
        <v>45</v>
      </c>
      <c r="E10" s="415" t="s">
        <v>46</v>
      </c>
      <c r="F10" s="418" t="s">
        <v>47</v>
      </c>
      <c r="G10" s="418"/>
      <c r="H10" s="419"/>
      <c r="I10" s="420" t="s">
        <v>101</v>
      </c>
      <c r="J10" s="423" t="s">
        <v>102</v>
      </c>
      <c r="K10" s="419" t="s">
        <v>48</v>
      </c>
      <c r="L10" s="426"/>
      <c r="M10" s="426"/>
      <c r="N10" s="426"/>
      <c r="O10" s="426"/>
      <c r="P10" s="427"/>
      <c r="Q10" s="419" t="s">
        <v>49</v>
      </c>
      <c r="R10" s="428"/>
      <c r="S10" s="420" t="s">
        <v>103</v>
      </c>
      <c r="T10" s="429" t="s">
        <v>104</v>
      </c>
    </row>
    <row r="11" spans="1:22" ht="28.95" customHeight="1">
      <c r="B11" s="408"/>
      <c r="C11" s="409"/>
      <c r="D11" s="413"/>
      <c r="E11" s="416"/>
      <c r="F11" s="412" t="s">
        <v>50</v>
      </c>
      <c r="G11" s="415" t="s">
        <v>105</v>
      </c>
      <c r="H11" s="406" t="s">
        <v>51</v>
      </c>
      <c r="I11" s="421"/>
      <c r="J11" s="424"/>
      <c r="K11" s="432" t="s">
        <v>106</v>
      </c>
      <c r="L11" s="433"/>
      <c r="M11" s="91" t="s">
        <v>107</v>
      </c>
      <c r="N11" s="434" t="s">
        <v>108</v>
      </c>
      <c r="O11" s="435"/>
      <c r="P11" s="413" t="s">
        <v>109</v>
      </c>
      <c r="Q11" s="92" t="s">
        <v>110</v>
      </c>
      <c r="R11" s="93" t="s">
        <v>111</v>
      </c>
      <c r="S11" s="421"/>
      <c r="T11" s="430"/>
      <c r="V11" s="92" t="s">
        <v>110</v>
      </c>
    </row>
    <row r="12" spans="1:22" ht="28.95" customHeight="1">
      <c r="B12" s="410"/>
      <c r="C12" s="411"/>
      <c r="D12" s="414"/>
      <c r="E12" s="417"/>
      <c r="F12" s="414"/>
      <c r="G12" s="417"/>
      <c r="H12" s="410"/>
      <c r="I12" s="422"/>
      <c r="J12" s="425"/>
      <c r="K12" s="94" t="s">
        <v>52</v>
      </c>
      <c r="L12" s="94" t="s">
        <v>112</v>
      </c>
      <c r="M12" s="94" t="s">
        <v>112</v>
      </c>
      <c r="N12" s="94" t="s">
        <v>52</v>
      </c>
      <c r="O12" s="94" t="s">
        <v>112</v>
      </c>
      <c r="P12" s="414"/>
      <c r="Q12" s="95"/>
      <c r="R12" s="96"/>
      <c r="S12" s="422"/>
      <c r="T12" s="431"/>
      <c r="V12" s="95" t="s">
        <v>113</v>
      </c>
    </row>
    <row r="13" spans="1:22" ht="21" customHeight="1">
      <c r="B13" s="436" t="s">
        <v>133</v>
      </c>
      <c r="C13" s="437"/>
      <c r="D13" s="97">
        <v>21</v>
      </c>
      <c r="E13" s="98">
        <v>470000</v>
      </c>
      <c r="F13" s="98">
        <v>50000</v>
      </c>
      <c r="G13" s="98">
        <v>75000</v>
      </c>
      <c r="H13" s="23">
        <v>20000</v>
      </c>
      <c r="I13" s="99">
        <f t="shared" ref="I13:I24" si="0">SUM(E13:H13)</f>
        <v>615000</v>
      </c>
      <c r="J13" s="100">
        <v>560000</v>
      </c>
      <c r="K13" s="98">
        <v>32</v>
      </c>
      <c r="L13" s="98">
        <v>27720</v>
      </c>
      <c r="M13" s="98">
        <v>4844</v>
      </c>
      <c r="N13" s="98">
        <v>29</v>
      </c>
      <c r="O13" s="98">
        <v>42000</v>
      </c>
      <c r="P13" s="98">
        <v>1624</v>
      </c>
      <c r="Q13" s="101">
        <f>IF(ISERROR(ROUNDDOWN(V13/$Q$32*$Q$31,0)),"",(ROUNDDOWN(V13/$Q$32*$Q$31,0)))</f>
        <v>6457</v>
      </c>
      <c r="R13" s="102">
        <f>IF(ISERROR(ROUNDDOWN(Q13*$R$31/$Q$31,0)),"",ROUNDDOWN(Q13*$R$31/$Q$31,0))</f>
        <v>4612</v>
      </c>
      <c r="S13" s="99">
        <f>IF(ISERROR(L13+M13+O13+P13+Q13+R13),"",(L13+M13+O13+P13+Q13+R13))</f>
        <v>87257</v>
      </c>
      <c r="T13" s="103">
        <f>IF(ISERROR(I13+S13),"",(I13+S13))</f>
        <v>702257</v>
      </c>
      <c r="V13" s="98">
        <v>3690</v>
      </c>
    </row>
    <row r="14" spans="1:22" ht="21" customHeight="1">
      <c r="B14" s="436" t="s">
        <v>134</v>
      </c>
      <c r="C14" s="437"/>
      <c r="D14" s="97">
        <v>17</v>
      </c>
      <c r="E14" s="98">
        <v>470000</v>
      </c>
      <c r="F14" s="98">
        <v>50000</v>
      </c>
      <c r="G14" s="98">
        <v>75000</v>
      </c>
      <c r="H14" s="23">
        <v>0</v>
      </c>
      <c r="I14" s="99">
        <f t="shared" si="0"/>
        <v>595000</v>
      </c>
      <c r="J14" s="100">
        <v>560000</v>
      </c>
      <c r="K14" s="98">
        <v>32</v>
      </c>
      <c r="L14" s="98">
        <v>27720</v>
      </c>
      <c r="M14" s="98">
        <v>4844</v>
      </c>
      <c r="N14" s="98">
        <v>29</v>
      </c>
      <c r="O14" s="98">
        <v>42000</v>
      </c>
      <c r="P14" s="98">
        <v>1904</v>
      </c>
      <c r="Q14" s="101">
        <f>IF(ISERROR(ROUNDDOWN(V14/$Q$32*$Q$31,0)),"",(ROUNDDOWN(V14/$Q$32*$Q$31,0)))</f>
        <v>6247</v>
      </c>
      <c r="R14" s="102">
        <f>IF(ISERROR(ROUNDDOWN(Q14*$R$31/$Q$31,0)),"",ROUNDDOWN(Q14*$R$31/$Q$31,0))</f>
        <v>4462</v>
      </c>
      <c r="S14" s="99">
        <f>IF(ISERROR(L14+M14+O14+P14+Q14+R14),"",(L14+M14+O14+P14+Q14+R14))</f>
        <v>87177</v>
      </c>
      <c r="T14" s="103">
        <f>IF(ISERROR(I14+S14),"",(I14+S14))</f>
        <v>682177</v>
      </c>
      <c r="V14" s="98">
        <v>3570</v>
      </c>
    </row>
    <row r="15" spans="1:22" ht="21" customHeight="1">
      <c r="B15" s="436" t="s">
        <v>135</v>
      </c>
      <c r="C15" s="437"/>
      <c r="D15" s="97">
        <v>22</v>
      </c>
      <c r="E15" s="98">
        <v>470000</v>
      </c>
      <c r="F15" s="98">
        <v>50000</v>
      </c>
      <c r="G15" s="98">
        <v>75000</v>
      </c>
      <c r="H15" s="23">
        <v>0</v>
      </c>
      <c r="I15" s="99">
        <f t="shared" si="0"/>
        <v>595000</v>
      </c>
      <c r="J15" s="100">
        <v>560000</v>
      </c>
      <c r="K15" s="98">
        <v>32</v>
      </c>
      <c r="L15" s="98">
        <v>27720</v>
      </c>
      <c r="M15" s="98">
        <v>4844</v>
      </c>
      <c r="N15" s="98">
        <v>29</v>
      </c>
      <c r="O15" s="98">
        <v>42000</v>
      </c>
      <c r="P15" s="98">
        <v>1904</v>
      </c>
      <c r="Q15" s="101">
        <f t="shared" ref="Q15:Q26" si="1">IF(ISERROR(ROUNDDOWN(V15/$Q$32*$Q$31,0)),"",(ROUNDDOWN(V15/$Q$32*$Q$31,0)))</f>
        <v>6247</v>
      </c>
      <c r="R15" s="102">
        <f t="shared" ref="R15:R26" si="2">IF(ISERROR(ROUNDDOWN(Q15*$R$31/$Q$31,0)),"",ROUNDDOWN(Q15*$R$31/$Q$31,0))</f>
        <v>4462</v>
      </c>
      <c r="S15" s="99">
        <f t="shared" ref="S15:S26" si="3">IF(ISERROR(L15+M15+O15+P15+Q15+R15),"",(L15+M15+O15+P15+Q15+R15))</f>
        <v>87177</v>
      </c>
      <c r="T15" s="103">
        <f t="shared" ref="T15:T26" si="4">IF(ISERROR(I15+S15),"",(I15+S15))</f>
        <v>682177</v>
      </c>
      <c r="V15" s="98">
        <v>3570</v>
      </c>
    </row>
    <row r="16" spans="1:22" ht="21" customHeight="1">
      <c r="B16" s="436" t="s">
        <v>136</v>
      </c>
      <c r="C16" s="437"/>
      <c r="D16" s="97">
        <v>22</v>
      </c>
      <c r="E16" s="98">
        <v>470000</v>
      </c>
      <c r="F16" s="98">
        <v>50000</v>
      </c>
      <c r="G16" s="98">
        <v>75000</v>
      </c>
      <c r="H16" s="23">
        <v>0</v>
      </c>
      <c r="I16" s="99">
        <f t="shared" si="0"/>
        <v>595000</v>
      </c>
      <c r="J16" s="100">
        <v>560000</v>
      </c>
      <c r="K16" s="98">
        <v>32</v>
      </c>
      <c r="L16" s="98">
        <v>27720</v>
      </c>
      <c r="M16" s="98">
        <v>4844</v>
      </c>
      <c r="N16" s="98">
        <v>29</v>
      </c>
      <c r="O16" s="98">
        <v>42000</v>
      </c>
      <c r="P16" s="98">
        <v>1904</v>
      </c>
      <c r="Q16" s="101">
        <f t="shared" si="1"/>
        <v>6247</v>
      </c>
      <c r="R16" s="102">
        <f t="shared" si="2"/>
        <v>4462</v>
      </c>
      <c r="S16" s="99">
        <f t="shared" si="3"/>
        <v>87177</v>
      </c>
      <c r="T16" s="103">
        <f t="shared" si="4"/>
        <v>682177</v>
      </c>
      <c r="V16" s="98">
        <v>3570</v>
      </c>
    </row>
    <row r="17" spans="2:22" ht="21" customHeight="1">
      <c r="B17" s="436" t="s">
        <v>137</v>
      </c>
      <c r="C17" s="437"/>
      <c r="D17" s="97">
        <v>21</v>
      </c>
      <c r="E17" s="98">
        <v>470000</v>
      </c>
      <c r="F17" s="98">
        <v>50000</v>
      </c>
      <c r="G17" s="98">
        <v>75000</v>
      </c>
      <c r="H17" s="23">
        <v>0</v>
      </c>
      <c r="I17" s="99">
        <f t="shared" si="0"/>
        <v>595000</v>
      </c>
      <c r="J17" s="100">
        <v>560000</v>
      </c>
      <c r="K17" s="98">
        <v>32</v>
      </c>
      <c r="L17" s="98">
        <v>27720</v>
      </c>
      <c r="M17" s="98">
        <v>4844</v>
      </c>
      <c r="N17" s="98">
        <v>29</v>
      </c>
      <c r="O17" s="98">
        <v>42000</v>
      </c>
      <c r="P17" s="98">
        <v>1904</v>
      </c>
      <c r="Q17" s="101">
        <f t="shared" si="1"/>
        <v>6247</v>
      </c>
      <c r="R17" s="102">
        <f t="shared" si="2"/>
        <v>4462</v>
      </c>
      <c r="S17" s="99">
        <f t="shared" si="3"/>
        <v>87177</v>
      </c>
      <c r="T17" s="103">
        <f t="shared" si="4"/>
        <v>682177</v>
      </c>
      <c r="V17" s="98">
        <v>3570</v>
      </c>
    </row>
    <row r="18" spans="2:22" ht="21" customHeight="1">
      <c r="B18" s="436" t="s">
        <v>138</v>
      </c>
      <c r="C18" s="437"/>
      <c r="D18" s="97">
        <v>19</v>
      </c>
      <c r="E18" s="98">
        <v>470000</v>
      </c>
      <c r="F18" s="98">
        <v>50000</v>
      </c>
      <c r="G18" s="98">
        <v>75000</v>
      </c>
      <c r="H18" s="23">
        <v>0</v>
      </c>
      <c r="I18" s="99">
        <f t="shared" si="0"/>
        <v>595000</v>
      </c>
      <c r="J18" s="100">
        <v>560000</v>
      </c>
      <c r="K18" s="98">
        <v>32</v>
      </c>
      <c r="L18" s="98">
        <v>27720</v>
      </c>
      <c r="M18" s="98">
        <v>4844</v>
      </c>
      <c r="N18" s="98">
        <v>29</v>
      </c>
      <c r="O18" s="98">
        <v>42000</v>
      </c>
      <c r="P18" s="98">
        <v>1904</v>
      </c>
      <c r="Q18" s="101">
        <f t="shared" si="1"/>
        <v>6247</v>
      </c>
      <c r="R18" s="102">
        <f t="shared" si="2"/>
        <v>4462</v>
      </c>
      <c r="S18" s="99">
        <f t="shared" si="3"/>
        <v>87177</v>
      </c>
      <c r="T18" s="103">
        <f t="shared" si="4"/>
        <v>682177</v>
      </c>
      <c r="V18" s="98">
        <v>3570</v>
      </c>
    </row>
    <row r="19" spans="2:22" ht="21" customHeight="1">
      <c r="B19" s="436" t="s">
        <v>139</v>
      </c>
      <c r="C19" s="437"/>
      <c r="D19" s="97">
        <v>21</v>
      </c>
      <c r="E19" s="98">
        <v>470000</v>
      </c>
      <c r="F19" s="98">
        <v>50000</v>
      </c>
      <c r="G19" s="98">
        <v>75000</v>
      </c>
      <c r="H19" s="23">
        <v>20000</v>
      </c>
      <c r="I19" s="99">
        <f t="shared" si="0"/>
        <v>615000</v>
      </c>
      <c r="J19" s="100">
        <v>590000</v>
      </c>
      <c r="K19" s="98">
        <v>33</v>
      </c>
      <c r="L19" s="98">
        <v>29205</v>
      </c>
      <c r="M19" s="98">
        <v>5103</v>
      </c>
      <c r="N19" s="98">
        <v>30</v>
      </c>
      <c r="O19" s="98">
        <v>45000</v>
      </c>
      <c r="P19" s="98">
        <v>2006</v>
      </c>
      <c r="Q19" s="101">
        <f t="shared" si="1"/>
        <v>6457</v>
      </c>
      <c r="R19" s="102">
        <f t="shared" si="2"/>
        <v>4612</v>
      </c>
      <c r="S19" s="99">
        <f t="shared" si="3"/>
        <v>92383</v>
      </c>
      <c r="T19" s="103">
        <f t="shared" si="4"/>
        <v>707383</v>
      </c>
      <c r="V19" s="98">
        <v>3690</v>
      </c>
    </row>
    <row r="20" spans="2:22" ht="21" customHeight="1">
      <c r="B20" s="436" t="s">
        <v>140</v>
      </c>
      <c r="C20" s="437"/>
      <c r="D20" s="97">
        <v>19</v>
      </c>
      <c r="E20" s="98">
        <v>470000</v>
      </c>
      <c r="F20" s="98">
        <v>50000</v>
      </c>
      <c r="G20" s="98">
        <v>75000</v>
      </c>
      <c r="H20" s="23">
        <v>0</v>
      </c>
      <c r="I20" s="99">
        <f t="shared" si="0"/>
        <v>595000</v>
      </c>
      <c r="J20" s="100">
        <v>590000</v>
      </c>
      <c r="K20" s="98">
        <v>33</v>
      </c>
      <c r="L20" s="98">
        <v>29205</v>
      </c>
      <c r="M20" s="98">
        <v>5103</v>
      </c>
      <c r="N20" s="98">
        <v>30</v>
      </c>
      <c r="O20" s="98">
        <v>45000</v>
      </c>
      <c r="P20" s="98">
        <v>2006</v>
      </c>
      <c r="Q20" s="101">
        <f t="shared" si="1"/>
        <v>6247</v>
      </c>
      <c r="R20" s="102">
        <f t="shared" si="2"/>
        <v>4462</v>
      </c>
      <c r="S20" s="99">
        <f t="shared" si="3"/>
        <v>92023</v>
      </c>
      <c r="T20" s="103">
        <f t="shared" si="4"/>
        <v>687023</v>
      </c>
      <c r="V20" s="98">
        <v>3570</v>
      </c>
    </row>
    <row r="21" spans="2:22" ht="21" customHeight="1">
      <c r="B21" s="436" t="s">
        <v>141</v>
      </c>
      <c r="C21" s="437"/>
      <c r="D21" s="97">
        <v>18</v>
      </c>
      <c r="E21" s="98">
        <v>470000</v>
      </c>
      <c r="F21" s="98">
        <v>50000</v>
      </c>
      <c r="G21" s="98">
        <v>75000</v>
      </c>
      <c r="H21" s="23">
        <v>0</v>
      </c>
      <c r="I21" s="99">
        <f t="shared" si="0"/>
        <v>595000</v>
      </c>
      <c r="J21" s="100">
        <v>590000</v>
      </c>
      <c r="K21" s="98">
        <v>33</v>
      </c>
      <c r="L21" s="98">
        <v>29205</v>
      </c>
      <c r="M21" s="98">
        <v>5103</v>
      </c>
      <c r="N21" s="98">
        <v>30</v>
      </c>
      <c r="O21" s="98">
        <v>45000</v>
      </c>
      <c r="P21" s="98">
        <v>2006</v>
      </c>
      <c r="Q21" s="101">
        <f t="shared" si="1"/>
        <v>6247</v>
      </c>
      <c r="R21" s="102">
        <f t="shared" si="2"/>
        <v>4462</v>
      </c>
      <c r="S21" s="99">
        <f t="shared" si="3"/>
        <v>92023</v>
      </c>
      <c r="T21" s="103">
        <f t="shared" si="4"/>
        <v>687023</v>
      </c>
      <c r="V21" s="98">
        <v>3570</v>
      </c>
    </row>
    <row r="22" spans="2:22" ht="21" customHeight="1">
      <c r="B22" s="436" t="s">
        <v>130</v>
      </c>
      <c r="C22" s="437"/>
      <c r="D22" s="97">
        <v>18</v>
      </c>
      <c r="E22" s="98">
        <v>470000</v>
      </c>
      <c r="F22" s="98">
        <v>50000</v>
      </c>
      <c r="G22" s="98">
        <v>75000</v>
      </c>
      <c r="H22" s="23">
        <v>0</v>
      </c>
      <c r="I22" s="99">
        <f t="shared" si="0"/>
        <v>595000</v>
      </c>
      <c r="J22" s="100">
        <v>590000</v>
      </c>
      <c r="K22" s="98">
        <v>33</v>
      </c>
      <c r="L22" s="98">
        <v>29205</v>
      </c>
      <c r="M22" s="98">
        <v>5103</v>
      </c>
      <c r="N22" s="98">
        <v>30</v>
      </c>
      <c r="O22" s="98">
        <v>45000</v>
      </c>
      <c r="P22" s="98">
        <v>2006</v>
      </c>
      <c r="Q22" s="101">
        <f t="shared" si="1"/>
        <v>6247</v>
      </c>
      <c r="R22" s="102">
        <f t="shared" si="2"/>
        <v>4462</v>
      </c>
      <c r="S22" s="99">
        <f t="shared" si="3"/>
        <v>92023</v>
      </c>
      <c r="T22" s="103">
        <f t="shared" si="4"/>
        <v>687023</v>
      </c>
      <c r="V22" s="98">
        <v>3570</v>
      </c>
    </row>
    <row r="23" spans="2:22" ht="21" customHeight="1">
      <c r="B23" s="436" t="s">
        <v>131</v>
      </c>
      <c r="C23" s="437"/>
      <c r="D23" s="97">
        <v>20</v>
      </c>
      <c r="E23" s="98">
        <v>470000</v>
      </c>
      <c r="F23" s="98">
        <v>50000</v>
      </c>
      <c r="G23" s="98">
        <v>75000</v>
      </c>
      <c r="H23" s="23">
        <v>0</v>
      </c>
      <c r="I23" s="99">
        <f t="shared" si="0"/>
        <v>595000</v>
      </c>
      <c r="J23" s="100">
        <v>590000</v>
      </c>
      <c r="K23" s="98">
        <v>33</v>
      </c>
      <c r="L23" s="98">
        <v>29205</v>
      </c>
      <c r="M23" s="98">
        <v>5103</v>
      </c>
      <c r="N23" s="98">
        <v>30</v>
      </c>
      <c r="O23" s="98">
        <v>45000</v>
      </c>
      <c r="P23" s="98">
        <v>2006</v>
      </c>
      <c r="Q23" s="101">
        <f t="shared" si="1"/>
        <v>6247</v>
      </c>
      <c r="R23" s="102">
        <f t="shared" si="2"/>
        <v>4462</v>
      </c>
      <c r="S23" s="99">
        <f t="shared" si="3"/>
        <v>92023</v>
      </c>
      <c r="T23" s="103">
        <f t="shared" si="4"/>
        <v>687023</v>
      </c>
      <c r="V23" s="98">
        <v>3570</v>
      </c>
    </row>
    <row r="24" spans="2:22" ht="21" customHeight="1">
      <c r="B24" s="436" t="s">
        <v>132</v>
      </c>
      <c r="C24" s="437"/>
      <c r="D24" s="97">
        <v>22</v>
      </c>
      <c r="E24" s="98">
        <v>470000</v>
      </c>
      <c r="F24" s="98">
        <v>50000</v>
      </c>
      <c r="G24" s="98">
        <v>75000</v>
      </c>
      <c r="H24" s="23">
        <v>0</v>
      </c>
      <c r="I24" s="99">
        <f t="shared" si="0"/>
        <v>595000</v>
      </c>
      <c r="J24" s="100">
        <v>590000</v>
      </c>
      <c r="K24" s="98">
        <v>33</v>
      </c>
      <c r="L24" s="98">
        <v>29205</v>
      </c>
      <c r="M24" s="98">
        <v>5103</v>
      </c>
      <c r="N24" s="98">
        <v>30</v>
      </c>
      <c r="O24" s="98">
        <v>45000</v>
      </c>
      <c r="P24" s="98">
        <v>2006</v>
      </c>
      <c r="Q24" s="101">
        <f t="shared" si="1"/>
        <v>6247</v>
      </c>
      <c r="R24" s="102">
        <f t="shared" si="2"/>
        <v>4462</v>
      </c>
      <c r="S24" s="99">
        <f t="shared" si="3"/>
        <v>92023</v>
      </c>
      <c r="T24" s="103">
        <f t="shared" si="4"/>
        <v>687023</v>
      </c>
      <c r="V24" s="98">
        <v>3570</v>
      </c>
    </row>
    <row r="25" spans="2:22" ht="21" customHeight="1">
      <c r="B25" s="442" t="s">
        <v>114</v>
      </c>
      <c r="C25" s="443"/>
      <c r="D25" s="97"/>
      <c r="E25" s="98">
        <v>750000</v>
      </c>
      <c r="F25" s="98"/>
      <c r="G25" s="98"/>
      <c r="H25" s="23"/>
      <c r="I25" s="99">
        <f>SUM(E25:H25)</f>
        <v>750000</v>
      </c>
      <c r="J25" s="100">
        <f>SUM(F25:I25)</f>
        <v>750000</v>
      </c>
      <c r="K25" s="98"/>
      <c r="L25" s="98">
        <v>37125</v>
      </c>
      <c r="M25" s="98">
        <v>6487</v>
      </c>
      <c r="N25" s="98"/>
      <c r="O25" s="98">
        <v>89200</v>
      </c>
      <c r="P25" s="98">
        <v>2550</v>
      </c>
      <c r="Q25" s="101">
        <f t="shared" si="1"/>
        <v>7875</v>
      </c>
      <c r="R25" s="102">
        <f t="shared" si="2"/>
        <v>5625</v>
      </c>
      <c r="S25" s="99">
        <f t="shared" si="3"/>
        <v>148862</v>
      </c>
      <c r="T25" s="103">
        <f t="shared" si="4"/>
        <v>898862</v>
      </c>
      <c r="V25" s="98">
        <v>4500</v>
      </c>
    </row>
    <row r="26" spans="2:22" ht="21" customHeight="1">
      <c r="B26" s="442" t="s">
        <v>115</v>
      </c>
      <c r="C26" s="443"/>
      <c r="D26" s="97"/>
      <c r="E26" s="98">
        <v>750000</v>
      </c>
      <c r="F26" s="98"/>
      <c r="G26" s="98"/>
      <c r="H26" s="23"/>
      <c r="I26" s="99">
        <f>SUM(E26:H26)</f>
        <v>750000</v>
      </c>
      <c r="J26" s="100">
        <v>750000</v>
      </c>
      <c r="K26" s="98"/>
      <c r="L26" s="98">
        <v>37125</v>
      </c>
      <c r="M26" s="98">
        <v>6487</v>
      </c>
      <c r="N26" s="98"/>
      <c r="O26" s="98">
        <v>91100</v>
      </c>
      <c r="P26" s="98">
        <v>2550</v>
      </c>
      <c r="Q26" s="101">
        <f t="shared" si="1"/>
        <v>7875</v>
      </c>
      <c r="R26" s="102">
        <f t="shared" si="2"/>
        <v>5625</v>
      </c>
      <c r="S26" s="99">
        <f t="shared" si="3"/>
        <v>150762</v>
      </c>
      <c r="T26" s="103">
        <f t="shared" si="4"/>
        <v>900762</v>
      </c>
      <c r="V26" s="98">
        <v>4500</v>
      </c>
    </row>
    <row r="27" spans="2:22" ht="21" customHeight="1" thickBot="1">
      <c r="B27" s="444" t="s">
        <v>53</v>
      </c>
      <c r="C27" s="445"/>
      <c r="D27" s="104">
        <f>SUM(D13:D24)</f>
        <v>240</v>
      </c>
      <c r="E27" s="105">
        <f>SUM(E13:E26)</f>
        <v>7140000</v>
      </c>
      <c r="F27" s="105">
        <f>SUM(F13:F26)</f>
        <v>600000</v>
      </c>
      <c r="G27" s="105">
        <f>SUM(G13:G26)</f>
        <v>900000</v>
      </c>
      <c r="H27" s="102">
        <f>SUM(H13:H26)</f>
        <v>40000</v>
      </c>
      <c r="I27" s="106">
        <f>SUM(I13:I26)</f>
        <v>8680000</v>
      </c>
      <c r="J27" s="107"/>
      <c r="K27" s="108"/>
      <c r="L27" s="105">
        <f>SUM(L13:L26)</f>
        <v>415800</v>
      </c>
      <c r="M27" s="105">
        <f>SUM(M13:M26)</f>
        <v>72656</v>
      </c>
      <c r="N27" s="108"/>
      <c r="O27" s="105">
        <f>SUM(O13:O26)</f>
        <v>702300</v>
      </c>
      <c r="P27" s="105">
        <f>SUM(P13:P26)</f>
        <v>28280</v>
      </c>
      <c r="Q27" s="105">
        <f>SUM(Q13:Q26)</f>
        <v>91134</v>
      </c>
      <c r="R27" s="102">
        <f>SUM(R13:R26)</f>
        <v>65094</v>
      </c>
      <c r="S27" s="99">
        <f t="shared" ref="S27" si="5">L27+M27+O27+P27+Q27+R27</f>
        <v>1375264</v>
      </c>
      <c r="T27" s="103">
        <f t="shared" ref="T27" si="6">I27+S27</f>
        <v>10055264</v>
      </c>
      <c r="V27" s="105">
        <f t="shared" ref="V27" si="7">SUM(V13:V26)</f>
        <v>52080</v>
      </c>
    </row>
    <row r="28" spans="2:22" ht="21.75" customHeight="1"/>
    <row r="29" spans="2:22" ht="37.200000000000003" customHeight="1">
      <c r="B29" s="419" t="s">
        <v>54</v>
      </c>
      <c r="C29" s="427"/>
      <c r="D29" s="438">
        <f>IF(ISERROR(T27-H27),"",(T27-H27))</f>
        <v>10015264</v>
      </c>
      <c r="E29" s="439"/>
      <c r="F29" s="109" t="s">
        <v>55</v>
      </c>
      <c r="M29" s="446" t="s">
        <v>116</v>
      </c>
      <c r="N29" s="447"/>
      <c r="O29" s="448" t="s">
        <v>117</v>
      </c>
      <c r="P29" s="449"/>
      <c r="Q29" s="450" t="s">
        <v>118</v>
      </c>
      <c r="R29" s="450" t="s">
        <v>119</v>
      </c>
    </row>
    <row r="30" spans="2:22" ht="37.200000000000003" customHeight="1">
      <c r="B30" s="419" t="s">
        <v>120</v>
      </c>
      <c r="C30" s="427"/>
      <c r="D30" s="438">
        <f>ROUNDUP(H27/1.1,0)</f>
        <v>36364</v>
      </c>
      <c r="E30" s="439"/>
      <c r="F30" s="109" t="s">
        <v>55</v>
      </c>
      <c r="M30" s="432"/>
      <c r="N30" s="433"/>
      <c r="O30" s="110" t="s">
        <v>121</v>
      </c>
      <c r="P30" s="110" t="s">
        <v>122</v>
      </c>
      <c r="Q30" s="450"/>
      <c r="R30" s="450"/>
      <c r="S30" s="111"/>
    </row>
    <row r="31" spans="2:22" ht="22.05" customHeight="1">
      <c r="B31" s="419" t="s">
        <v>123</v>
      </c>
      <c r="C31" s="427"/>
      <c r="D31" s="438">
        <f>IF(ISERROR(D29+D30),"",(D29+D30))</f>
        <v>10051628</v>
      </c>
      <c r="E31" s="439"/>
      <c r="F31" s="109" t="s">
        <v>55</v>
      </c>
      <c r="M31" s="440" t="s">
        <v>124</v>
      </c>
      <c r="N31" s="441"/>
      <c r="O31" s="112">
        <v>2.8999999999999998E-3</v>
      </c>
      <c r="P31" s="112">
        <v>3.3999999999999998E-3</v>
      </c>
      <c r="Q31" s="112">
        <v>7.0000000000000001E-3</v>
      </c>
      <c r="R31" s="112">
        <v>5.0000000000000001E-3</v>
      </c>
    </row>
    <row r="32" spans="2:22" ht="22.05" customHeight="1">
      <c r="D32" s="113"/>
      <c r="E32" s="113"/>
      <c r="M32" s="440" t="s">
        <v>125</v>
      </c>
      <c r="N32" s="441"/>
      <c r="O32" s="114" t="s">
        <v>9</v>
      </c>
      <c r="P32" s="114" t="s">
        <v>9</v>
      </c>
      <c r="Q32" s="112">
        <v>4.0000000000000001E-3</v>
      </c>
      <c r="R32" s="114" t="s">
        <v>9</v>
      </c>
    </row>
    <row r="33" spans="2:18" ht="22.05" customHeight="1">
      <c r="B33" s="419" t="s">
        <v>56</v>
      </c>
      <c r="C33" s="427"/>
      <c r="D33" s="455">
        <v>8</v>
      </c>
      <c r="E33" s="456"/>
      <c r="F33" s="109" t="s">
        <v>57</v>
      </c>
      <c r="M33" s="457" t="s">
        <v>126</v>
      </c>
      <c r="N33" s="441"/>
      <c r="O33" s="458">
        <v>1</v>
      </c>
      <c r="P33" s="459"/>
      <c r="Q33" s="115">
        <f>7/11</f>
        <v>0.63636363636363635</v>
      </c>
      <c r="R33" s="114">
        <v>1</v>
      </c>
    </row>
    <row r="34" spans="2:18" ht="22.05" customHeight="1">
      <c r="B34" s="419" t="s">
        <v>127</v>
      </c>
      <c r="C34" s="427"/>
      <c r="D34" s="460">
        <f>D27*D33</f>
        <v>1920</v>
      </c>
      <c r="E34" s="461"/>
      <c r="F34" s="109" t="s">
        <v>57</v>
      </c>
    </row>
    <row r="35" spans="2:18">
      <c r="D35" s="113"/>
      <c r="E35" s="113"/>
    </row>
    <row r="36" spans="2:18" ht="16.2">
      <c r="B36" s="419" t="s">
        <v>58</v>
      </c>
      <c r="C36" s="426"/>
      <c r="D36" s="451" t="s">
        <v>128</v>
      </c>
      <c r="E36" s="451"/>
      <c r="F36" s="451"/>
      <c r="G36" s="451"/>
      <c r="H36" s="451"/>
      <c r="I36" s="451"/>
      <c r="J36" s="451"/>
      <c r="K36" s="451"/>
      <c r="L36" s="451"/>
      <c r="M36" s="451"/>
      <c r="N36" s="451"/>
      <c r="O36" s="451"/>
      <c r="P36" s="452"/>
      <c r="Q36" s="116">
        <f>ROUNDDOWN(D31/D34,0)</f>
        <v>5235</v>
      </c>
      <c r="R36" s="109" t="s">
        <v>55</v>
      </c>
    </row>
    <row r="37" spans="2:18" ht="16.2">
      <c r="B37" s="419" t="s">
        <v>59</v>
      </c>
      <c r="C37" s="426"/>
      <c r="D37" s="453"/>
      <c r="E37" s="453"/>
      <c r="F37" s="453"/>
      <c r="G37" s="453"/>
      <c r="H37" s="453"/>
      <c r="I37" s="453"/>
      <c r="J37" s="453"/>
      <c r="K37" s="453"/>
      <c r="L37" s="453"/>
      <c r="M37" s="453"/>
      <c r="N37" s="453"/>
      <c r="O37" s="453"/>
      <c r="P37" s="454"/>
      <c r="Q37" s="116"/>
      <c r="R37" s="109" t="s">
        <v>55</v>
      </c>
    </row>
    <row r="38" spans="2:18">
      <c r="L38" s="117"/>
      <c r="M38" s="117"/>
      <c r="N38" s="117"/>
    </row>
    <row r="39" spans="2:18">
      <c r="B39" s="111"/>
    </row>
    <row r="40" spans="2:18">
      <c r="Q40" s="111"/>
    </row>
    <row r="41" spans="2:18">
      <c r="Q41" s="111"/>
    </row>
    <row r="42" spans="2:18">
      <c r="Q42" s="111"/>
    </row>
    <row r="43" spans="2:18">
      <c r="Q43" s="111"/>
    </row>
  </sheetData>
  <mergeCells count="63">
    <mergeCell ref="B36:C36"/>
    <mergeCell ref="D36:P36"/>
    <mergeCell ref="B37:C37"/>
    <mergeCell ref="D37:P37"/>
    <mergeCell ref="M32:N32"/>
    <mergeCell ref="B33:C33"/>
    <mergeCell ref="D33:E33"/>
    <mergeCell ref="M33:N33"/>
    <mergeCell ref="O33:P33"/>
    <mergeCell ref="B34:C34"/>
    <mergeCell ref="D34:E34"/>
    <mergeCell ref="O29:P29"/>
    <mergeCell ref="Q29:Q30"/>
    <mergeCell ref="R29:R30"/>
    <mergeCell ref="B30:C30"/>
    <mergeCell ref="D30:E30"/>
    <mergeCell ref="B31:C31"/>
    <mergeCell ref="D31:E31"/>
    <mergeCell ref="M31:N31"/>
    <mergeCell ref="B25:C25"/>
    <mergeCell ref="B26:C26"/>
    <mergeCell ref="B27:C27"/>
    <mergeCell ref="B29:C29"/>
    <mergeCell ref="D29:E29"/>
    <mergeCell ref="M29:N30"/>
    <mergeCell ref="B24:C24"/>
    <mergeCell ref="B13:C13"/>
    <mergeCell ref="B14:C14"/>
    <mergeCell ref="B15:C15"/>
    <mergeCell ref="B16:C16"/>
    <mergeCell ref="B17:C17"/>
    <mergeCell ref="B18:C18"/>
    <mergeCell ref="B19:C19"/>
    <mergeCell ref="B20:C20"/>
    <mergeCell ref="B21:C21"/>
    <mergeCell ref="B22:C22"/>
    <mergeCell ref="B23:C23"/>
    <mergeCell ref="Q10:R10"/>
    <mergeCell ref="S10:S12"/>
    <mergeCell ref="T10:T12"/>
    <mergeCell ref="F11:F12"/>
    <mergeCell ref="G11:G12"/>
    <mergeCell ref="H11:H12"/>
    <mergeCell ref="K11:L11"/>
    <mergeCell ref="N11:O11"/>
    <mergeCell ref="P11:P12"/>
    <mergeCell ref="B7:C7"/>
    <mergeCell ref="D7:L7"/>
    <mergeCell ref="B8:C8"/>
    <mergeCell ref="D8:L8"/>
    <mergeCell ref="B10:C12"/>
    <mergeCell ref="D10:D12"/>
    <mergeCell ref="E10:E12"/>
    <mergeCell ref="F10:H10"/>
    <mergeCell ref="I10:I12"/>
    <mergeCell ref="J10:J12"/>
    <mergeCell ref="K10:P10"/>
    <mergeCell ref="A3:T3"/>
    <mergeCell ref="B5:C5"/>
    <mergeCell ref="D5:L5"/>
    <mergeCell ref="R5:T5"/>
    <mergeCell ref="B6:C6"/>
    <mergeCell ref="D6:L6"/>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9C59-BE03-45F2-9F9B-9C5E44697259}">
  <sheetPr>
    <tabColor rgb="FFFF99FF"/>
    <pageSetUpPr fitToPage="1"/>
  </sheetPr>
  <dimension ref="B2:R18"/>
  <sheetViews>
    <sheetView showGridLines="0" view="pageBreakPreview" zoomScaleNormal="100" zoomScaleSheetLayoutView="100" workbookViewId="0">
      <selection activeCell="H19" sqref="H19"/>
    </sheetView>
  </sheetViews>
  <sheetFormatPr defaultRowHeight="13.2"/>
  <cols>
    <col min="1" max="1" width="2.109375" customWidth="1"/>
    <col min="2" max="2" width="13.88671875" customWidth="1"/>
    <col min="3" max="3" width="18.88671875" customWidth="1"/>
    <col min="4" max="14" width="7.6640625" customWidth="1"/>
    <col min="15" max="15" width="7.6640625" style="3" customWidth="1"/>
    <col min="16" max="16" width="9" bestFit="1" customWidth="1"/>
    <col min="17" max="17" width="12.6640625" customWidth="1"/>
    <col min="18" max="18" width="10.88671875" customWidth="1"/>
  </cols>
  <sheetData>
    <row r="2" spans="2:18" ht="16.2">
      <c r="B2" s="2" t="s">
        <v>10</v>
      </c>
      <c r="C2" s="2"/>
    </row>
    <row r="3" spans="2:18" ht="16.2">
      <c r="B3" s="2" t="s">
        <v>30</v>
      </c>
      <c r="C3" s="4"/>
    </row>
    <row r="4" spans="2:18" ht="15" customHeight="1" thickBot="1">
      <c r="B4" s="2"/>
      <c r="C4" s="4"/>
      <c r="G4" t="s">
        <v>29</v>
      </c>
      <c r="M4" t="s">
        <v>31</v>
      </c>
    </row>
    <row r="5" spans="2:18" ht="27" thickBot="1">
      <c r="B5" s="5" t="s">
        <v>11</v>
      </c>
      <c r="C5" s="6" t="s">
        <v>12</v>
      </c>
      <c r="D5" s="7" t="s">
        <v>13</v>
      </c>
      <c r="E5" s="7" t="s">
        <v>14</v>
      </c>
      <c r="F5" s="7" t="s">
        <v>15</v>
      </c>
      <c r="G5" s="7" t="s">
        <v>16</v>
      </c>
      <c r="H5" s="7" t="s">
        <v>17</v>
      </c>
      <c r="I5" s="7" t="s">
        <v>18</v>
      </c>
      <c r="J5" s="7" t="s">
        <v>19</v>
      </c>
      <c r="K5" s="7" t="s">
        <v>20</v>
      </c>
      <c r="L5" s="7" t="s">
        <v>21</v>
      </c>
      <c r="M5" s="7" t="s">
        <v>22</v>
      </c>
      <c r="N5" s="7" t="s">
        <v>23</v>
      </c>
      <c r="O5" s="7" t="s">
        <v>24</v>
      </c>
      <c r="P5" s="8" t="s">
        <v>25</v>
      </c>
      <c r="Q5" s="9" t="s">
        <v>26</v>
      </c>
      <c r="R5" s="10" t="s">
        <v>27</v>
      </c>
    </row>
    <row r="6" spans="2:18" ht="18.75" customHeight="1">
      <c r="B6" s="11"/>
      <c r="C6" s="12"/>
      <c r="D6" s="13"/>
      <c r="E6" s="13"/>
      <c r="F6" s="13"/>
      <c r="G6" s="15"/>
      <c r="H6" s="16"/>
      <c r="I6" s="15"/>
      <c r="J6" s="16"/>
      <c r="K6" s="16"/>
      <c r="L6" s="16"/>
      <c r="M6" s="15"/>
      <c r="N6" s="15"/>
      <c r="O6" s="16"/>
      <c r="P6" s="17">
        <f>SUM(D6:O6)</f>
        <v>0</v>
      </c>
      <c r="Q6" s="18"/>
      <c r="R6" s="19">
        <f>ROUNDDOWN(P6*Q6,0)</f>
        <v>0</v>
      </c>
    </row>
    <row r="7" spans="2:18" ht="18.75" customHeight="1">
      <c r="B7" s="20"/>
      <c r="C7" s="21"/>
      <c r="D7" s="13"/>
      <c r="E7" s="13"/>
      <c r="F7" s="13"/>
      <c r="G7" s="15"/>
      <c r="H7" s="15"/>
      <c r="I7" s="15"/>
      <c r="J7" s="15"/>
      <c r="K7" s="15"/>
      <c r="L7" s="15"/>
      <c r="M7" s="15"/>
      <c r="N7" s="15"/>
      <c r="O7" s="15"/>
      <c r="P7" s="22">
        <f t="shared" ref="P7:P8" si="0">SUM(D7:O7)</f>
        <v>0</v>
      </c>
      <c r="Q7" s="23"/>
      <c r="R7" s="24">
        <f>ROUNDDOWN(P7*Q7,0)</f>
        <v>0</v>
      </c>
    </row>
    <row r="8" spans="2:18" ht="18.75" customHeight="1" thickBot="1">
      <c r="B8" s="20"/>
      <c r="C8" s="25"/>
      <c r="D8" s="26"/>
      <c r="E8" s="26"/>
      <c r="F8" s="26"/>
      <c r="G8" s="27"/>
      <c r="H8" s="27"/>
      <c r="I8" s="27"/>
      <c r="J8" s="27"/>
      <c r="K8" s="27"/>
      <c r="L8" s="27"/>
      <c r="M8" s="27"/>
      <c r="N8" s="27"/>
      <c r="O8" s="27"/>
      <c r="P8" s="22">
        <f t="shared" si="0"/>
        <v>0</v>
      </c>
      <c r="Q8" s="23"/>
      <c r="R8" s="28">
        <f>ROUNDDOWN(P8*Q8,0)</f>
        <v>0</v>
      </c>
    </row>
    <row r="9" spans="2:18" ht="18.75" customHeight="1" thickTop="1" thickBot="1">
      <c r="B9" s="462" t="s">
        <v>28</v>
      </c>
      <c r="C9" s="463"/>
      <c r="D9" s="29"/>
      <c r="E9" s="29"/>
      <c r="F9" s="29"/>
      <c r="G9" s="30"/>
      <c r="H9" s="30"/>
      <c r="I9" s="30"/>
      <c r="J9" s="30"/>
      <c r="K9" s="30"/>
      <c r="L9" s="30"/>
      <c r="M9" s="30"/>
      <c r="N9" s="30"/>
      <c r="O9" s="30"/>
      <c r="P9" s="31"/>
      <c r="Q9" s="32"/>
      <c r="R9" s="33">
        <f>SUM(R6:R8)</f>
        <v>0</v>
      </c>
    </row>
    <row r="10" spans="2:18">
      <c r="B10" s="464"/>
      <c r="C10" s="464"/>
      <c r="D10" s="464"/>
      <c r="E10" s="464"/>
      <c r="F10" s="464"/>
      <c r="G10" s="464"/>
      <c r="H10" s="464"/>
      <c r="I10" s="464"/>
      <c r="J10" s="464"/>
      <c r="K10" s="464"/>
      <c r="L10" s="464"/>
      <c r="M10" s="464"/>
      <c r="N10" s="464"/>
      <c r="O10" s="464"/>
    </row>
    <row r="12" spans="2:18" ht="16.2">
      <c r="B12" s="2" t="s">
        <v>96</v>
      </c>
      <c r="C12" s="4"/>
    </row>
    <row r="13" spans="2:18" ht="15" customHeight="1" thickBot="1">
      <c r="B13" s="2"/>
      <c r="C13" s="4"/>
      <c r="D13" t="s">
        <v>31</v>
      </c>
      <c r="M13" t="s">
        <v>97</v>
      </c>
    </row>
    <row r="14" spans="2:18" ht="27" thickBot="1">
      <c r="B14" s="5" t="s">
        <v>11</v>
      </c>
      <c r="C14" s="6" t="s">
        <v>12</v>
      </c>
      <c r="D14" s="7" t="s">
        <v>13</v>
      </c>
      <c r="E14" s="7" t="s">
        <v>14</v>
      </c>
      <c r="F14" s="7" t="s">
        <v>15</v>
      </c>
      <c r="G14" s="7" t="s">
        <v>16</v>
      </c>
      <c r="H14" s="7" t="s">
        <v>17</v>
      </c>
      <c r="I14" s="7" t="s">
        <v>18</v>
      </c>
      <c r="J14" s="7" t="s">
        <v>19</v>
      </c>
      <c r="K14" s="7" t="s">
        <v>20</v>
      </c>
      <c r="L14" s="7" t="s">
        <v>21</v>
      </c>
      <c r="M14" s="7" t="s">
        <v>22</v>
      </c>
      <c r="N14" s="7" t="s">
        <v>23</v>
      </c>
      <c r="O14" s="7" t="s">
        <v>24</v>
      </c>
      <c r="P14" s="8" t="s">
        <v>25</v>
      </c>
      <c r="Q14" s="9" t="s">
        <v>26</v>
      </c>
      <c r="R14" s="10" t="s">
        <v>27</v>
      </c>
    </row>
    <row r="15" spans="2:18" ht="18.75" customHeight="1">
      <c r="B15" s="11"/>
      <c r="C15" s="12"/>
      <c r="D15" s="16"/>
      <c r="E15" s="16"/>
      <c r="F15" s="16"/>
      <c r="G15" s="16"/>
      <c r="H15" s="16"/>
      <c r="I15" s="15"/>
      <c r="J15" s="16"/>
      <c r="K15" s="16"/>
      <c r="L15" s="16"/>
      <c r="M15" s="15"/>
      <c r="N15" s="13"/>
      <c r="O15" s="14"/>
      <c r="P15" s="17">
        <f>SUM(D15:O15)</f>
        <v>0</v>
      </c>
      <c r="Q15" s="18"/>
      <c r="R15" s="19">
        <f>ROUNDDOWN(P15*Q15,0)</f>
        <v>0</v>
      </c>
    </row>
    <row r="16" spans="2:18" ht="18.75" customHeight="1">
      <c r="B16" s="20"/>
      <c r="C16" s="21"/>
      <c r="D16" s="15"/>
      <c r="E16" s="15"/>
      <c r="F16" s="15"/>
      <c r="G16" s="15"/>
      <c r="H16" s="15"/>
      <c r="I16" s="15"/>
      <c r="J16" s="15"/>
      <c r="K16" s="15"/>
      <c r="L16" s="15"/>
      <c r="M16" s="15"/>
      <c r="N16" s="13"/>
      <c r="O16" s="13"/>
      <c r="P16" s="22">
        <f t="shared" ref="P16:P17" si="1">SUM(D16:O16)</f>
        <v>0</v>
      </c>
      <c r="Q16" s="23"/>
      <c r="R16" s="24">
        <f>ROUNDDOWN(P16*Q16,0)</f>
        <v>0</v>
      </c>
    </row>
    <row r="17" spans="2:18" ht="18.75" customHeight="1" thickBot="1">
      <c r="B17" s="20"/>
      <c r="C17" s="25"/>
      <c r="D17" s="27"/>
      <c r="E17" s="27"/>
      <c r="F17" s="27"/>
      <c r="G17" s="27"/>
      <c r="H17" s="27"/>
      <c r="I17" s="27"/>
      <c r="J17" s="27"/>
      <c r="K17" s="27"/>
      <c r="L17" s="27"/>
      <c r="M17" s="27"/>
      <c r="N17" s="26"/>
      <c r="O17" s="26"/>
      <c r="P17" s="22">
        <f t="shared" si="1"/>
        <v>0</v>
      </c>
      <c r="Q17" s="23"/>
      <c r="R17" s="28">
        <f>ROUNDDOWN(P17*Q17,0)</f>
        <v>0</v>
      </c>
    </row>
    <row r="18" spans="2:18" ht="18.75" customHeight="1" thickTop="1" thickBot="1">
      <c r="B18" s="462" t="s">
        <v>28</v>
      </c>
      <c r="C18" s="463"/>
      <c r="D18" s="30"/>
      <c r="E18" s="30"/>
      <c r="F18" s="30"/>
      <c r="G18" s="30"/>
      <c r="H18" s="30"/>
      <c r="I18" s="30"/>
      <c r="J18" s="30"/>
      <c r="K18" s="30"/>
      <c r="L18" s="30"/>
      <c r="M18" s="30"/>
      <c r="N18" s="29"/>
      <c r="O18" s="29"/>
      <c r="P18" s="31"/>
      <c r="Q18" s="32"/>
      <c r="R18" s="33">
        <f>SUM(R15:R17)</f>
        <v>0</v>
      </c>
    </row>
  </sheetData>
  <mergeCells count="3">
    <mergeCell ref="B9:C9"/>
    <mergeCell ref="B10:O10"/>
    <mergeCell ref="B18:C18"/>
  </mergeCells>
  <phoneticPr fontId="2"/>
  <pageMargins left="0.54" right="0.28999999999999998" top="0.97"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C5F8-7CAE-4799-B303-6056FFD91A77}">
  <sheetPr>
    <tabColor rgb="FFFF99FF"/>
    <pageSetUpPr fitToPage="1"/>
  </sheetPr>
  <dimension ref="B2:R18"/>
  <sheetViews>
    <sheetView showGridLines="0" view="pageBreakPreview" topLeftCell="A4" zoomScaleNormal="100" zoomScaleSheetLayoutView="100" workbookViewId="0">
      <selection activeCell="N12" sqref="N12"/>
    </sheetView>
  </sheetViews>
  <sheetFormatPr defaultRowHeight="13.2"/>
  <cols>
    <col min="1" max="1" width="2.109375" customWidth="1"/>
    <col min="2" max="2" width="13.88671875" customWidth="1"/>
    <col min="3" max="3" width="18.88671875" customWidth="1"/>
    <col min="4" max="14" width="7.6640625" customWidth="1"/>
    <col min="15" max="15" width="7.6640625" style="3" customWidth="1"/>
    <col min="16" max="16" width="9" bestFit="1" customWidth="1"/>
    <col min="17" max="17" width="12.6640625" customWidth="1"/>
    <col min="18" max="18" width="10.88671875" customWidth="1"/>
  </cols>
  <sheetData>
    <row r="2" spans="2:18" ht="16.2">
      <c r="B2" s="2" t="s">
        <v>10</v>
      </c>
      <c r="C2" s="2"/>
    </row>
    <row r="3" spans="2:18" ht="16.2">
      <c r="B3" s="2" t="s">
        <v>30</v>
      </c>
      <c r="C3" s="4"/>
    </row>
    <row r="4" spans="2:18" ht="15" customHeight="1" thickBot="1">
      <c r="B4" s="2"/>
      <c r="C4" s="4"/>
      <c r="G4" t="s">
        <v>29</v>
      </c>
      <c r="M4" t="s">
        <v>31</v>
      </c>
    </row>
    <row r="5" spans="2:18" ht="27" thickBot="1">
      <c r="B5" s="5" t="s">
        <v>11</v>
      </c>
      <c r="C5" s="6" t="s">
        <v>12</v>
      </c>
      <c r="D5" s="7" t="s">
        <v>13</v>
      </c>
      <c r="E5" s="7" t="s">
        <v>14</v>
      </c>
      <c r="F5" s="7" t="s">
        <v>15</v>
      </c>
      <c r="G5" s="7" t="s">
        <v>16</v>
      </c>
      <c r="H5" s="7" t="s">
        <v>17</v>
      </c>
      <c r="I5" s="7" t="s">
        <v>18</v>
      </c>
      <c r="J5" s="7" t="s">
        <v>19</v>
      </c>
      <c r="K5" s="7" t="s">
        <v>20</v>
      </c>
      <c r="L5" s="7" t="s">
        <v>21</v>
      </c>
      <c r="M5" s="7" t="s">
        <v>22</v>
      </c>
      <c r="N5" s="7" t="s">
        <v>23</v>
      </c>
      <c r="O5" s="7" t="s">
        <v>24</v>
      </c>
      <c r="P5" s="8" t="s">
        <v>25</v>
      </c>
      <c r="Q5" s="9" t="s">
        <v>26</v>
      </c>
      <c r="R5" s="10" t="s">
        <v>27</v>
      </c>
    </row>
    <row r="6" spans="2:18" ht="18.75" customHeight="1">
      <c r="B6" s="11" t="s">
        <v>32</v>
      </c>
      <c r="C6" s="12" t="s">
        <v>33</v>
      </c>
      <c r="D6" s="13"/>
      <c r="E6" s="13"/>
      <c r="F6" s="13"/>
      <c r="G6" s="15">
        <v>3</v>
      </c>
      <c r="H6" s="15">
        <v>10</v>
      </c>
      <c r="I6" s="15">
        <v>10</v>
      </c>
      <c r="J6" s="16">
        <v>10</v>
      </c>
      <c r="K6" s="16">
        <v>10</v>
      </c>
      <c r="L6" s="16">
        <v>10</v>
      </c>
      <c r="M6" s="15">
        <v>10</v>
      </c>
      <c r="N6" s="15">
        <v>10</v>
      </c>
      <c r="O6" s="16">
        <v>10</v>
      </c>
      <c r="P6" s="17">
        <f>SUM(D6:O6)</f>
        <v>83</v>
      </c>
      <c r="Q6" s="18">
        <v>2780</v>
      </c>
      <c r="R6" s="19">
        <f>ROUNDDOWN(P6*Q6,0)</f>
        <v>230740</v>
      </c>
    </row>
    <row r="7" spans="2:18" ht="18.75" customHeight="1">
      <c r="B7" s="20" t="s">
        <v>34</v>
      </c>
      <c r="C7" s="21" t="s">
        <v>35</v>
      </c>
      <c r="D7" s="13"/>
      <c r="E7" s="13"/>
      <c r="F7" s="13"/>
      <c r="G7" s="15">
        <v>3</v>
      </c>
      <c r="H7" s="15">
        <v>10</v>
      </c>
      <c r="I7" s="15">
        <v>10</v>
      </c>
      <c r="J7" s="15">
        <v>10</v>
      </c>
      <c r="K7" s="15">
        <v>50</v>
      </c>
      <c r="L7" s="15">
        <v>50</v>
      </c>
      <c r="M7" s="15">
        <v>20</v>
      </c>
      <c r="N7" s="15">
        <v>20</v>
      </c>
      <c r="O7" s="15">
        <v>10</v>
      </c>
      <c r="P7" s="22">
        <f t="shared" ref="P7:P8" si="0">SUM(D7:O7)</f>
        <v>183</v>
      </c>
      <c r="Q7" s="23">
        <v>2000</v>
      </c>
      <c r="R7" s="24">
        <f>ROUNDDOWN(P7*Q7,0)</f>
        <v>366000</v>
      </c>
    </row>
    <row r="8" spans="2:18" ht="18.75" customHeight="1" thickBot="1">
      <c r="B8" s="20" t="s">
        <v>36</v>
      </c>
      <c r="C8" s="25" t="s">
        <v>35</v>
      </c>
      <c r="D8" s="26"/>
      <c r="E8" s="26"/>
      <c r="F8" s="26"/>
      <c r="G8" s="27">
        <v>5</v>
      </c>
      <c r="H8" s="27">
        <v>14</v>
      </c>
      <c r="I8" s="27">
        <v>14</v>
      </c>
      <c r="J8" s="27">
        <v>14</v>
      </c>
      <c r="K8" s="27">
        <v>14</v>
      </c>
      <c r="L8" s="27">
        <v>14</v>
      </c>
      <c r="M8" s="27">
        <v>10</v>
      </c>
      <c r="N8" s="27">
        <v>10</v>
      </c>
      <c r="O8" s="27">
        <v>10</v>
      </c>
      <c r="P8" s="22">
        <f t="shared" si="0"/>
        <v>105</v>
      </c>
      <c r="Q8" s="23">
        <v>1540</v>
      </c>
      <c r="R8" s="28">
        <f>ROUNDDOWN(P8*Q8,0)</f>
        <v>161700</v>
      </c>
    </row>
    <row r="9" spans="2:18" ht="18.75" customHeight="1" thickTop="1" thickBot="1">
      <c r="B9" s="462" t="s">
        <v>28</v>
      </c>
      <c r="C9" s="463"/>
      <c r="D9" s="29"/>
      <c r="E9" s="29"/>
      <c r="F9" s="29"/>
      <c r="G9" s="30"/>
      <c r="H9" s="30"/>
      <c r="I9" s="30"/>
      <c r="J9" s="30"/>
      <c r="K9" s="30"/>
      <c r="L9" s="30"/>
      <c r="M9" s="30"/>
      <c r="N9" s="30"/>
      <c r="O9" s="30"/>
      <c r="P9" s="31"/>
      <c r="Q9" s="32"/>
      <c r="R9" s="33">
        <f>SUM(R6:R8)</f>
        <v>758440</v>
      </c>
    </row>
    <row r="10" spans="2:18">
      <c r="B10" s="464"/>
      <c r="C10" s="464"/>
      <c r="D10" s="464"/>
      <c r="E10" s="464"/>
      <c r="F10" s="464"/>
      <c r="G10" s="464"/>
      <c r="H10" s="464"/>
      <c r="I10" s="464"/>
      <c r="J10" s="464"/>
      <c r="K10" s="464"/>
      <c r="L10" s="464"/>
      <c r="M10" s="464"/>
      <c r="N10" s="464"/>
      <c r="O10" s="464"/>
    </row>
    <row r="12" spans="2:18" ht="16.2">
      <c r="B12" s="2" t="s">
        <v>96</v>
      </c>
      <c r="C12" s="4"/>
    </row>
    <row r="13" spans="2:18" ht="15" customHeight="1" thickBot="1">
      <c r="B13" s="2"/>
      <c r="C13" s="4"/>
      <c r="D13" t="s">
        <v>31</v>
      </c>
      <c r="M13" t="s">
        <v>97</v>
      </c>
    </row>
    <row r="14" spans="2:18" ht="27" thickBot="1">
      <c r="B14" s="5" t="s">
        <v>11</v>
      </c>
      <c r="C14" s="6" t="s">
        <v>12</v>
      </c>
      <c r="D14" s="7" t="s">
        <v>13</v>
      </c>
      <c r="E14" s="7" t="s">
        <v>14</v>
      </c>
      <c r="F14" s="7" t="s">
        <v>15</v>
      </c>
      <c r="G14" s="7" t="s">
        <v>16</v>
      </c>
      <c r="H14" s="7" t="s">
        <v>17</v>
      </c>
      <c r="I14" s="7" t="s">
        <v>18</v>
      </c>
      <c r="J14" s="7" t="s">
        <v>19</v>
      </c>
      <c r="K14" s="7" t="s">
        <v>20</v>
      </c>
      <c r="L14" s="7" t="s">
        <v>21</v>
      </c>
      <c r="M14" s="7" t="s">
        <v>22</v>
      </c>
      <c r="N14" s="7" t="s">
        <v>23</v>
      </c>
      <c r="O14" s="7" t="s">
        <v>24</v>
      </c>
      <c r="P14" s="8" t="s">
        <v>25</v>
      </c>
      <c r="Q14" s="9" t="s">
        <v>26</v>
      </c>
      <c r="R14" s="10" t="s">
        <v>27</v>
      </c>
    </row>
    <row r="15" spans="2:18" ht="18.75" customHeight="1">
      <c r="B15" s="11" t="s">
        <v>32</v>
      </c>
      <c r="C15" s="12" t="s">
        <v>33</v>
      </c>
      <c r="D15" s="16">
        <v>10</v>
      </c>
      <c r="E15" s="16">
        <v>10</v>
      </c>
      <c r="F15" s="16">
        <v>10</v>
      </c>
      <c r="G15" s="16">
        <v>10</v>
      </c>
      <c r="H15" s="16">
        <v>10</v>
      </c>
      <c r="I15" s="15">
        <v>10</v>
      </c>
      <c r="J15" s="16">
        <v>10</v>
      </c>
      <c r="K15" s="16">
        <v>10</v>
      </c>
      <c r="L15" s="16">
        <v>10</v>
      </c>
      <c r="M15" s="15">
        <v>10</v>
      </c>
      <c r="N15" s="13"/>
      <c r="O15" s="13"/>
      <c r="P15" s="17">
        <f>SUM(D15:O15)</f>
        <v>100</v>
      </c>
      <c r="Q15" s="18">
        <v>2850</v>
      </c>
      <c r="R15" s="19">
        <f>ROUNDDOWN(P15*Q15,0)</f>
        <v>285000</v>
      </c>
    </row>
    <row r="16" spans="2:18" ht="18.75" customHeight="1">
      <c r="B16" s="20" t="s">
        <v>34</v>
      </c>
      <c r="C16" s="21" t="s">
        <v>35</v>
      </c>
      <c r="D16" s="15">
        <v>55</v>
      </c>
      <c r="E16" s="15">
        <v>38</v>
      </c>
      <c r="F16" s="15">
        <v>24</v>
      </c>
      <c r="G16" s="15">
        <v>55</v>
      </c>
      <c r="H16" s="15">
        <v>35</v>
      </c>
      <c r="I16" s="15">
        <v>10</v>
      </c>
      <c r="J16" s="15">
        <v>12</v>
      </c>
      <c r="K16" s="15">
        <v>50</v>
      </c>
      <c r="L16" s="15">
        <v>50</v>
      </c>
      <c r="M16" s="15">
        <v>25</v>
      </c>
      <c r="N16" s="13"/>
      <c r="O16" s="13"/>
      <c r="P16" s="22">
        <f t="shared" ref="P16:P17" si="1">SUM(D16:O16)</f>
        <v>354</v>
      </c>
      <c r="Q16" s="23">
        <v>2070</v>
      </c>
      <c r="R16" s="24">
        <f>ROUNDDOWN(P16*Q16,0)</f>
        <v>732780</v>
      </c>
    </row>
    <row r="17" spans="2:18" ht="18.75" customHeight="1" thickBot="1">
      <c r="B17" s="20" t="s">
        <v>36</v>
      </c>
      <c r="C17" s="25" t="s">
        <v>35</v>
      </c>
      <c r="D17" s="27">
        <v>25</v>
      </c>
      <c r="E17" s="27">
        <v>33</v>
      </c>
      <c r="F17" s="27">
        <v>16</v>
      </c>
      <c r="G17" s="27">
        <v>22</v>
      </c>
      <c r="H17" s="27">
        <v>34</v>
      </c>
      <c r="I17" s="27">
        <v>14</v>
      </c>
      <c r="J17" s="27">
        <v>14</v>
      </c>
      <c r="K17" s="27">
        <v>14</v>
      </c>
      <c r="L17" s="27">
        <v>14</v>
      </c>
      <c r="M17" s="27">
        <v>10</v>
      </c>
      <c r="N17" s="26"/>
      <c r="O17" s="26"/>
      <c r="P17" s="22">
        <f t="shared" si="1"/>
        <v>196</v>
      </c>
      <c r="Q17" s="23">
        <v>1630</v>
      </c>
      <c r="R17" s="28">
        <f>ROUNDDOWN(P17*Q17,0)</f>
        <v>319480</v>
      </c>
    </row>
    <row r="18" spans="2:18" ht="18.75" customHeight="1" thickTop="1" thickBot="1">
      <c r="B18" s="462" t="s">
        <v>28</v>
      </c>
      <c r="C18" s="463"/>
      <c r="D18" s="30"/>
      <c r="E18" s="30"/>
      <c r="F18" s="30"/>
      <c r="G18" s="30"/>
      <c r="H18" s="30"/>
      <c r="I18" s="30"/>
      <c r="J18" s="30"/>
      <c r="K18" s="30"/>
      <c r="L18" s="30"/>
      <c r="M18" s="30"/>
      <c r="N18" s="29"/>
      <c r="O18" s="29"/>
      <c r="P18" s="31"/>
      <c r="Q18" s="32"/>
      <c r="R18" s="33">
        <f>SUM(R15:R17)</f>
        <v>1337260</v>
      </c>
    </row>
  </sheetData>
  <mergeCells count="3">
    <mergeCell ref="B9:C9"/>
    <mergeCell ref="B10:O10"/>
    <mergeCell ref="B18:C18"/>
  </mergeCells>
  <phoneticPr fontId="2"/>
  <pageMargins left="0.54" right="0.28999999999999998" top="0.97"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D17F-DEA5-4975-90C0-AB81DBE6BFD8}">
  <sheetPr>
    <tabColor rgb="FFFF99FF"/>
    <pageSetUpPr fitToPage="1"/>
  </sheetPr>
  <dimension ref="B2:U22"/>
  <sheetViews>
    <sheetView showGridLines="0" view="pageBreakPreview" topLeftCell="A13" zoomScale="90" zoomScaleNormal="70" zoomScaleSheetLayoutView="90" workbookViewId="0">
      <selection activeCell="F25" sqref="F25"/>
    </sheetView>
  </sheetViews>
  <sheetFormatPr defaultColWidth="9" defaultRowHeight="20.25" customHeight="1"/>
  <cols>
    <col min="1" max="1" width="2.6640625" style="51" customWidth="1"/>
    <col min="2" max="2" width="5.109375" style="51" customWidth="1"/>
    <col min="3" max="3" width="14.88671875" style="70" customWidth="1"/>
    <col min="4" max="4" width="12.109375" style="71" bestFit="1" customWidth="1"/>
    <col min="5" max="5" width="15" style="51" bestFit="1" customWidth="1"/>
    <col min="6" max="6" width="8.88671875" style="51" customWidth="1"/>
    <col min="7" max="7" width="16.109375" style="51" bestFit="1" customWidth="1"/>
    <col min="8" max="8" width="12.109375" style="72" customWidth="1"/>
    <col min="9" max="10" width="11" style="72" customWidth="1"/>
    <col min="11" max="11" width="11.88671875" style="72" customWidth="1"/>
    <col min="12" max="15" width="11" style="72" customWidth="1"/>
    <col min="16" max="16" width="13.109375" style="73" customWidth="1"/>
    <col min="17" max="17" width="12.88671875" style="74" customWidth="1"/>
    <col min="18" max="18" width="1.109375" style="50" customWidth="1"/>
    <col min="19" max="16384" width="9" style="51"/>
  </cols>
  <sheetData>
    <row r="2" spans="2:21" customFormat="1" ht="20.25" customHeight="1">
      <c r="B2" s="2" t="s">
        <v>60</v>
      </c>
      <c r="C2" s="34"/>
      <c r="D2" s="35"/>
      <c r="U2" s="3"/>
    </row>
    <row r="3" spans="2:21" customFormat="1" ht="20.25" customHeight="1">
      <c r="B3" s="2" t="s">
        <v>75</v>
      </c>
      <c r="C3" s="36"/>
      <c r="D3" s="37"/>
      <c r="N3" s="38"/>
      <c r="O3" s="38"/>
      <c r="U3" s="3"/>
    </row>
    <row r="4" spans="2:21" s="42" customFormat="1" ht="20.25" customHeight="1">
      <c r="B4" s="39"/>
      <c r="C4" s="475" t="s">
        <v>61</v>
      </c>
      <c r="D4" s="477" t="s">
        <v>62</v>
      </c>
      <c r="E4" s="479" t="s">
        <v>63</v>
      </c>
      <c r="F4" s="479" t="s">
        <v>64</v>
      </c>
      <c r="G4" s="481" t="s">
        <v>65</v>
      </c>
      <c r="H4" s="468" t="s">
        <v>8</v>
      </c>
      <c r="I4" s="40" t="s">
        <v>66</v>
      </c>
      <c r="J4" s="465" t="s">
        <v>67</v>
      </c>
      <c r="K4" s="467"/>
      <c r="L4" s="465" t="s">
        <v>68</v>
      </c>
      <c r="M4" s="467"/>
      <c r="N4" s="465" t="s">
        <v>69</v>
      </c>
      <c r="O4" s="466"/>
      <c r="P4" s="467"/>
      <c r="Q4" s="473" t="s">
        <v>70</v>
      </c>
      <c r="R4" s="41"/>
    </row>
    <row r="5" spans="2:21" s="42" customFormat="1" ht="20.25" customHeight="1">
      <c r="B5" s="39"/>
      <c r="C5" s="476"/>
      <c r="D5" s="478"/>
      <c r="E5" s="480"/>
      <c r="F5" s="480"/>
      <c r="G5" s="482"/>
      <c r="H5" s="469"/>
      <c r="I5" s="43" t="s">
        <v>53</v>
      </c>
      <c r="J5" s="43" t="s">
        <v>53</v>
      </c>
      <c r="K5" s="43" t="s">
        <v>71</v>
      </c>
      <c r="L5" s="43" t="s">
        <v>53</v>
      </c>
      <c r="M5" s="43" t="s">
        <v>71</v>
      </c>
      <c r="N5" s="43" t="s">
        <v>53</v>
      </c>
      <c r="O5" s="43" t="s">
        <v>72</v>
      </c>
      <c r="P5" s="43" t="s">
        <v>73</v>
      </c>
      <c r="Q5" s="474"/>
      <c r="R5" s="41"/>
    </row>
    <row r="6" spans="2:21" ht="45.75" customHeight="1">
      <c r="B6" s="44">
        <v>1</v>
      </c>
      <c r="C6" s="45"/>
      <c r="D6" s="46"/>
      <c r="E6" s="47"/>
      <c r="F6" s="47"/>
      <c r="G6" s="44"/>
      <c r="H6" s="48">
        <f>SUM(I6:N6)</f>
        <v>0</v>
      </c>
      <c r="I6" s="48"/>
      <c r="J6" s="48"/>
      <c r="K6" s="48"/>
      <c r="L6" s="48"/>
      <c r="M6" s="48"/>
      <c r="N6" s="48">
        <f>SUM(O6:P6)</f>
        <v>0</v>
      </c>
      <c r="O6" s="48"/>
      <c r="P6" s="48"/>
      <c r="Q6" s="49"/>
    </row>
    <row r="7" spans="2:21" ht="45" customHeight="1">
      <c r="B7" s="44">
        <v>2</v>
      </c>
      <c r="C7" s="45"/>
      <c r="D7" s="46"/>
      <c r="E7" s="47"/>
      <c r="F7" s="47"/>
      <c r="G7" s="44"/>
      <c r="H7" s="48">
        <f>SUM(I7:N7)</f>
        <v>0</v>
      </c>
      <c r="I7" s="48"/>
      <c r="J7" s="48"/>
      <c r="K7" s="48"/>
      <c r="L7" s="48"/>
      <c r="M7" s="48"/>
      <c r="N7" s="48">
        <f t="shared" ref="N7:N9" si="0">SUM(O7:P7)</f>
        <v>0</v>
      </c>
      <c r="O7" s="48"/>
      <c r="P7" s="48"/>
      <c r="Q7" s="49"/>
    </row>
    <row r="8" spans="2:21" s="61" customFormat="1" ht="45" customHeight="1">
      <c r="B8" s="52">
        <v>3</v>
      </c>
      <c r="C8" s="53"/>
      <c r="D8" s="54"/>
      <c r="E8" s="55"/>
      <c r="F8" s="55"/>
      <c r="G8" s="56"/>
      <c r="H8" s="57">
        <f>SUM(I8:N8)</f>
        <v>0</v>
      </c>
      <c r="I8" s="58"/>
      <c r="J8" s="58"/>
      <c r="K8" s="58"/>
      <c r="L8" s="59"/>
      <c r="M8" s="60"/>
      <c r="N8" s="48">
        <f t="shared" si="0"/>
        <v>0</v>
      </c>
      <c r="O8" s="48"/>
      <c r="P8" s="48"/>
      <c r="Q8" s="49"/>
    </row>
    <row r="9" spans="2:21" ht="45" customHeight="1" thickBot="1">
      <c r="B9" s="62">
        <v>4</v>
      </c>
      <c r="C9" s="63"/>
      <c r="D9" s="64"/>
      <c r="E9" s="65"/>
      <c r="F9" s="65"/>
      <c r="G9" s="62"/>
      <c r="H9" s="66">
        <f>SUM(I9:N9)</f>
        <v>0</v>
      </c>
      <c r="I9" s="66"/>
      <c r="J9" s="66"/>
      <c r="K9" s="66"/>
      <c r="L9" s="66"/>
      <c r="M9" s="66"/>
      <c r="N9" s="66">
        <f t="shared" si="0"/>
        <v>0</v>
      </c>
      <c r="O9" s="66"/>
      <c r="P9" s="66"/>
      <c r="Q9" s="49"/>
    </row>
    <row r="10" spans="2:21" s="68" customFormat="1" ht="20.25" customHeight="1" thickTop="1">
      <c r="B10" s="470" t="s">
        <v>74</v>
      </c>
      <c r="C10" s="471"/>
      <c r="D10" s="471"/>
      <c r="E10" s="471"/>
      <c r="F10" s="471"/>
      <c r="G10" s="472"/>
      <c r="H10" s="67">
        <f>SUM(H6:H9)</f>
        <v>0</v>
      </c>
      <c r="I10" s="67"/>
      <c r="J10" s="67"/>
      <c r="K10" s="67"/>
      <c r="L10" s="67"/>
      <c r="M10" s="67"/>
      <c r="N10" s="67"/>
      <c r="O10" s="67"/>
      <c r="P10" s="67"/>
      <c r="Q10" s="67"/>
      <c r="R10" s="50"/>
      <c r="S10" s="51"/>
      <c r="T10" s="51"/>
      <c r="U10" s="51"/>
    </row>
    <row r="11" spans="2:21" ht="20.25" customHeight="1">
      <c r="B11" s="69"/>
    </row>
    <row r="12" spans="2:21" customFormat="1" ht="20.25" customHeight="1">
      <c r="B12" s="2" t="s">
        <v>98</v>
      </c>
      <c r="C12" s="36"/>
      <c r="D12" s="37"/>
      <c r="N12" s="38"/>
      <c r="O12" s="38"/>
      <c r="U12" s="3"/>
    </row>
    <row r="13" spans="2:21" s="42" customFormat="1" ht="20.25" customHeight="1">
      <c r="B13" s="39"/>
      <c r="C13" s="475" t="s">
        <v>61</v>
      </c>
      <c r="D13" s="477" t="s">
        <v>62</v>
      </c>
      <c r="E13" s="479" t="s">
        <v>63</v>
      </c>
      <c r="F13" s="479" t="s">
        <v>64</v>
      </c>
      <c r="G13" s="481" t="s">
        <v>65</v>
      </c>
      <c r="H13" s="468" t="s">
        <v>8</v>
      </c>
      <c r="I13" s="40" t="s">
        <v>66</v>
      </c>
      <c r="J13" s="465" t="s">
        <v>67</v>
      </c>
      <c r="K13" s="467"/>
      <c r="L13" s="465" t="s">
        <v>68</v>
      </c>
      <c r="M13" s="467"/>
      <c r="N13" s="465" t="s">
        <v>69</v>
      </c>
      <c r="O13" s="466"/>
      <c r="P13" s="467"/>
      <c r="Q13" s="473" t="s">
        <v>70</v>
      </c>
      <c r="R13" s="41"/>
    </row>
    <row r="14" spans="2:21" s="42" customFormat="1" ht="20.25" customHeight="1">
      <c r="B14" s="39"/>
      <c r="C14" s="476"/>
      <c r="D14" s="478"/>
      <c r="E14" s="480"/>
      <c r="F14" s="480"/>
      <c r="G14" s="482"/>
      <c r="H14" s="469"/>
      <c r="I14" s="43" t="s">
        <v>53</v>
      </c>
      <c r="J14" s="43" t="s">
        <v>53</v>
      </c>
      <c r="K14" s="43" t="s">
        <v>71</v>
      </c>
      <c r="L14" s="43" t="s">
        <v>53</v>
      </c>
      <c r="M14" s="43" t="s">
        <v>71</v>
      </c>
      <c r="N14" s="43" t="s">
        <v>53</v>
      </c>
      <c r="O14" s="43" t="s">
        <v>72</v>
      </c>
      <c r="P14" s="43" t="s">
        <v>73</v>
      </c>
      <c r="Q14" s="474"/>
      <c r="R14" s="41"/>
    </row>
    <row r="15" spans="2:21" ht="45.75" customHeight="1">
      <c r="B15" s="44">
        <v>1</v>
      </c>
      <c r="C15" s="45"/>
      <c r="D15" s="46"/>
      <c r="E15" s="47"/>
      <c r="F15" s="47"/>
      <c r="G15" s="44"/>
      <c r="H15" s="48">
        <f>SUM(I15:N15)</f>
        <v>0</v>
      </c>
      <c r="I15" s="48"/>
      <c r="J15" s="48"/>
      <c r="K15" s="48"/>
      <c r="L15" s="48"/>
      <c r="M15" s="48"/>
      <c r="N15" s="48">
        <f>SUM(O15:P15)</f>
        <v>0</v>
      </c>
      <c r="O15" s="48"/>
      <c r="P15" s="48"/>
      <c r="Q15" s="49"/>
    </row>
    <row r="16" spans="2:21" ht="45" customHeight="1">
      <c r="B16" s="44">
        <v>2</v>
      </c>
      <c r="C16" s="45"/>
      <c r="D16" s="46"/>
      <c r="E16" s="47"/>
      <c r="F16" s="47"/>
      <c r="G16" s="44"/>
      <c r="H16" s="48">
        <f>SUM(I16:N16)</f>
        <v>0</v>
      </c>
      <c r="I16" s="48"/>
      <c r="J16" s="48"/>
      <c r="K16" s="48"/>
      <c r="L16" s="48"/>
      <c r="M16" s="48"/>
      <c r="N16" s="48">
        <f t="shared" ref="N16:N18" si="1">SUM(O16:P16)</f>
        <v>0</v>
      </c>
      <c r="O16" s="48"/>
      <c r="P16" s="48"/>
      <c r="Q16" s="49"/>
    </row>
    <row r="17" spans="2:21" s="61" customFormat="1" ht="45" customHeight="1">
      <c r="B17" s="52">
        <v>3</v>
      </c>
      <c r="C17" s="53"/>
      <c r="D17" s="54"/>
      <c r="E17" s="55"/>
      <c r="F17" s="55"/>
      <c r="G17" s="56"/>
      <c r="H17" s="57">
        <f>SUM(I17:N17)</f>
        <v>0</v>
      </c>
      <c r="I17" s="58"/>
      <c r="J17" s="58"/>
      <c r="K17" s="58"/>
      <c r="L17" s="59"/>
      <c r="M17" s="60"/>
      <c r="N17" s="48">
        <f t="shared" si="1"/>
        <v>0</v>
      </c>
      <c r="O17" s="48"/>
      <c r="P17" s="48"/>
      <c r="Q17" s="49"/>
    </row>
    <row r="18" spans="2:21" ht="45" customHeight="1" thickBot="1">
      <c r="B18" s="62">
        <v>4</v>
      </c>
      <c r="C18" s="63"/>
      <c r="D18" s="64"/>
      <c r="E18" s="65"/>
      <c r="F18" s="65"/>
      <c r="G18" s="62"/>
      <c r="H18" s="66">
        <f>SUM(I18:N18)</f>
        <v>0</v>
      </c>
      <c r="I18" s="66"/>
      <c r="J18" s="66"/>
      <c r="K18" s="66"/>
      <c r="L18" s="66"/>
      <c r="M18" s="66"/>
      <c r="N18" s="66">
        <f t="shared" si="1"/>
        <v>0</v>
      </c>
      <c r="O18" s="66"/>
      <c r="P18" s="66"/>
      <c r="Q18" s="49"/>
    </row>
    <row r="19" spans="2:21" s="68" customFormat="1" ht="20.25" customHeight="1" thickTop="1">
      <c r="B19" s="470" t="s">
        <v>74</v>
      </c>
      <c r="C19" s="471"/>
      <c r="D19" s="471"/>
      <c r="E19" s="471"/>
      <c r="F19" s="471"/>
      <c r="G19" s="472"/>
      <c r="H19" s="67">
        <f>SUM(H15:H18)</f>
        <v>0</v>
      </c>
      <c r="I19" s="67"/>
      <c r="J19" s="67"/>
      <c r="K19" s="67"/>
      <c r="L19" s="67"/>
      <c r="M19" s="67"/>
      <c r="N19" s="67"/>
      <c r="O19" s="67"/>
      <c r="P19" s="67"/>
      <c r="Q19" s="67"/>
      <c r="R19" s="50"/>
      <c r="S19" s="51"/>
      <c r="T19" s="51"/>
      <c r="U19" s="51"/>
    </row>
    <row r="20" spans="2:21" ht="20.25" customHeight="1">
      <c r="B20" s="69"/>
    </row>
    <row r="21" spans="2:21" ht="20.25" customHeight="1">
      <c r="B21" s="69" t="s">
        <v>76</v>
      </c>
    </row>
    <row r="22" spans="2:21" ht="20.25" customHeight="1">
      <c r="B22" s="51" t="s">
        <v>77</v>
      </c>
    </row>
  </sheetData>
  <mergeCells count="22">
    <mergeCell ref="Q13:Q14"/>
    <mergeCell ref="Q4:Q5"/>
    <mergeCell ref="B10:G10"/>
    <mergeCell ref="C13:C14"/>
    <mergeCell ref="D13:D14"/>
    <mergeCell ref="E13:E14"/>
    <mergeCell ref="F13:F14"/>
    <mergeCell ref="G13:G14"/>
    <mergeCell ref="C4:C5"/>
    <mergeCell ref="D4:D5"/>
    <mergeCell ref="E4:E5"/>
    <mergeCell ref="F4:F5"/>
    <mergeCell ref="G4:G5"/>
    <mergeCell ref="H13:H14"/>
    <mergeCell ref="J13:K13"/>
    <mergeCell ref="L13:M13"/>
    <mergeCell ref="N13:P13"/>
    <mergeCell ref="H4:H5"/>
    <mergeCell ref="B19:G19"/>
    <mergeCell ref="J4:K4"/>
    <mergeCell ref="L4:M4"/>
    <mergeCell ref="N4:P4"/>
  </mergeCells>
  <phoneticPr fontId="2"/>
  <printOptions horizontalCentered="1"/>
  <pageMargins left="0.54" right="0.44" top="0.49" bottom="0.2" header="0.41" footer="0.2"/>
  <pageSetup paperSize="9" scale="72" orientation="landscape" r:id="rId1"/>
  <headerFooter scaleWithDoc="0"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492E-CF98-4D25-86FE-AA178C3005B2}">
  <sheetPr>
    <tabColor rgb="FFFF99FF"/>
    <pageSetUpPr fitToPage="1"/>
  </sheetPr>
  <dimension ref="B2:U13"/>
  <sheetViews>
    <sheetView showGridLines="0" view="pageBreakPreview" zoomScale="87" zoomScaleNormal="70" zoomScaleSheetLayoutView="87" workbookViewId="0">
      <selection activeCell="C9" sqref="C9"/>
    </sheetView>
  </sheetViews>
  <sheetFormatPr defaultColWidth="9" defaultRowHeight="20.25" customHeight="1"/>
  <cols>
    <col min="1" max="1" width="1.88671875" style="51" customWidth="1"/>
    <col min="2" max="2" width="5.109375" style="51" customWidth="1"/>
    <col min="3" max="3" width="14.88671875" style="70" customWidth="1"/>
    <col min="4" max="4" width="12.109375" style="71" bestFit="1" customWidth="1"/>
    <col min="5" max="5" width="15" style="51" bestFit="1" customWidth="1"/>
    <col min="6" max="6" width="8.88671875" style="51" customWidth="1"/>
    <col min="7" max="7" width="16.109375" style="51" bestFit="1" customWidth="1"/>
    <col min="8" max="8" width="12.109375" style="72" customWidth="1"/>
    <col min="9" max="10" width="11" style="72" customWidth="1"/>
    <col min="11" max="11" width="12.88671875" style="72" customWidth="1"/>
    <col min="12" max="15" width="11" style="72" customWidth="1"/>
    <col min="16" max="16" width="13.109375" style="73" customWidth="1"/>
    <col min="17" max="17" width="14.109375" style="74" customWidth="1"/>
    <col min="18" max="18" width="1.109375" style="50" customWidth="1"/>
    <col min="19" max="16384" width="9" style="51"/>
  </cols>
  <sheetData>
    <row r="2" spans="2:21" customFormat="1" ht="20.25" customHeight="1">
      <c r="B2" s="2" t="s">
        <v>60</v>
      </c>
      <c r="C2" s="34"/>
      <c r="D2" s="35"/>
      <c r="U2" s="3"/>
    </row>
    <row r="3" spans="2:21" customFormat="1" ht="20.25" customHeight="1">
      <c r="B3" s="2" t="s">
        <v>75</v>
      </c>
      <c r="C3" s="36"/>
      <c r="D3" s="37"/>
      <c r="N3" s="38"/>
      <c r="O3" s="38"/>
      <c r="U3" s="3"/>
    </row>
    <row r="4" spans="2:21" s="42" customFormat="1" ht="20.25" customHeight="1">
      <c r="B4" s="39"/>
      <c r="C4" s="475" t="s">
        <v>61</v>
      </c>
      <c r="D4" s="477" t="s">
        <v>62</v>
      </c>
      <c r="E4" s="479" t="s">
        <v>63</v>
      </c>
      <c r="F4" s="479" t="s">
        <v>64</v>
      </c>
      <c r="G4" s="481" t="s">
        <v>65</v>
      </c>
      <c r="H4" s="468" t="s">
        <v>8</v>
      </c>
      <c r="I4" s="40" t="s">
        <v>66</v>
      </c>
      <c r="J4" s="465" t="s">
        <v>67</v>
      </c>
      <c r="K4" s="467"/>
      <c r="L4" s="465" t="s">
        <v>68</v>
      </c>
      <c r="M4" s="467"/>
      <c r="N4" s="465" t="s">
        <v>69</v>
      </c>
      <c r="O4" s="466"/>
      <c r="P4" s="467"/>
      <c r="Q4" s="473" t="s">
        <v>70</v>
      </c>
      <c r="R4" s="41"/>
    </row>
    <row r="5" spans="2:21" s="42" customFormat="1" ht="20.25" customHeight="1">
      <c r="B5" s="39"/>
      <c r="C5" s="476"/>
      <c r="D5" s="478"/>
      <c r="E5" s="480"/>
      <c r="F5" s="480"/>
      <c r="G5" s="482"/>
      <c r="H5" s="469"/>
      <c r="I5" s="43" t="s">
        <v>53</v>
      </c>
      <c r="J5" s="43" t="s">
        <v>53</v>
      </c>
      <c r="K5" s="43" t="s">
        <v>71</v>
      </c>
      <c r="L5" s="43" t="s">
        <v>53</v>
      </c>
      <c r="M5" s="43" t="s">
        <v>71</v>
      </c>
      <c r="N5" s="43" t="s">
        <v>53</v>
      </c>
      <c r="O5" s="43" t="s">
        <v>72</v>
      </c>
      <c r="P5" s="43" t="s">
        <v>73</v>
      </c>
      <c r="Q5" s="474"/>
      <c r="R5" s="41"/>
    </row>
    <row r="6" spans="2:21" ht="45.75" customHeight="1">
      <c r="B6" s="44">
        <v>1</v>
      </c>
      <c r="C6" s="45" t="s">
        <v>142</v>
      </c>
      <c r="D6" s="46">
        <v>5</v>
      </c>
      <c r="E6" s="47" t="s">
        <v>78</v>
      </c>
      <c r="F6" s="47" t="s">
        <v>79</v>
      </c>
      <c r="G6" s="44" t="s">
        <v>80</v>
      </c>
      <c r="H6" s="48">
        <f>SUM(I6:N6)</f>
        <v>174000</v>
      </c>
      <c r="I6" s="48">
        <v>70000</v>
      </c>
      <c r="J6" s="48">
        <v>24000</v>
      </c>
      <c r="K6" s="48" t="s">
        <v>81</v>
      </c>
      <c r="L6" s="48">
        <v>50000</v>
      </c>
      <c r="M6" s="48" t="s">
        <v>82</v>
      </c>
      <c r="N6" s="48">
        <f>SUM(O6:P6)</f>
        <v>30000</v>
      </c>
      <c r="O6" s="48">
        <v>5000</v>
      </c>
      <c r="P6" s="48">
        <v>25000</v>
      </c>
      <c r="Q6" s="49" t="s">
        <v>83</v>
      </c>
    </row>
    <row r="7" spans="2:21" ht="45" customHeight="1">
      <c r="B7" s="44">
        <v>2</v>
      </c>
      <c r="C7" s="45" t="s">
        <v>142</v>
      </c>
      <c r="D7" s="46">
        <v>5</v>
      </c>
      <c r="E7" s="47" t="s">
        <v>84</v>
      </c>
      <c r="F7" s="47" t="s">
        <v>85</v>
      </c>
      <c r="G7" s="44" t="s">
        <v>80</v>
      </c>
      <c r="H7" s="48">
        <f>SUM(I7:N7)</f>
        <v>144000</v>
      </c>
      <c r="I7" s="48">
        <v>70000</v>
      </c>
      <c r="J7" s="48">
        <v>24000</v>
      </c>
      <c r="K7" s="48" t="s">
        <v>81</v>
      </c>
      <c r="L7" s="48">
        <v>40000</v>
      </c>
      <c r="M7" s="48" t="s">
        <v>86</v>
      </c>
      <c r="N7" s="48">
        <f t="shared" ref="N7:N9" si="0">SUM(O7:P7)</f>
        <v>10000</v>
      </c>
      <c r="O7" s="48">
        <v>5000</v>
      </c>
      <c r="P7" s="48">
        <v>5000</v>
      </c>
      <c r="Q7" s="49" t="s">
        <v>87</v>
      </c>
    </row>
    <row r="8" spans="2:21" s="61" customFormat="1" ht="45" customHeight="1">
      <c r="B8" s="52">
        <v>3</v>
      </c>
      <c r="C8" s="45" t="s">
        <v>143</v>
      </c>
      <c r="D8" s="54">
        <v>4</v>
      </c>
      <c r="E8" s="55" t="s">
        <v>88</v>
      </c>
      <c r="F8" s="55" t="s">
        <v>89</v>
      </c>
      <c r="G8" s="56" t="s">
        <v>90</v>
      </c>
      <c r="H8" s="57">
        <f>SUM(I8:N8)</f>
        <v>253000</v>
      </c>
      <c r="I8" s="58">
        <v>150000</v>
      </c>
      <c r="J8" s="58">
        <v>45000</v>
      </c>
      <c r="K8" s="58" t="s">
        <v>91</v>
      </c>
      <c r="L8" s="58">
        <v>48000</v>
      </c>
      <c r="M8" s="48" t="s">
        <v>92</v>
      </c>
      <c r="N8" s="48">
        <f t="shared" si="0"/>
        <v>10000</v>
      </c>
      <c r="O8" s="48">
        <v>5000</v>
      </c>
      <c r="P8" s="48">
        <v>5000</v>
      </c>
      <c r="Q8" s="49" t="s">
        <v>93</v>
      </c>
    </row>
    <row r="9" spans="2:21" ht="45" customHeight="1" thickBot="1">
      <c r="B9" s="62">
        <v>4</v>
      </c>
      <c r="C9" s="63" t="s">
        <v>144</v>
      </c>
      <c r="D9" s="64">
        <v>5</v>
      </c>
      <c r="E9" s="65" t="s">
        <v>84</v>
      </c>
      <c r="F9" s="65" t="s">
        <v>85</v>
      </c>
      <c r="G9" s="62" t="s">
        <v>94</v>
      </c>
      <c r="H9" s="66">
        <f>SUM(I9:N9)</f>
        <v>144000</v>
      </c>
      <c r="I9" s="66">
        <v>70000</v>
      </c>
      <c r="J9" s="66">
        <v>24000</v>
      </c>
      <c r="K9" s="66" t="s">
        <v>81</v>
      </c>
      <c r="L9" s="66">
        <v>40000</v>
      </c>
      <c r="M9" s="66" t="s">
        <v>86</v>
      </c>
      <c r="N9" s="66">
        <f t="shared" si="0"/>
        <v>10000</v>
      </c>
      <c r="O9" s="66">
        <v>5000</v>
      </c>
      <c r="P9" s="66">
        <v>5000</v>
      </c>
      <c r="Q9" s="75" t="s">
        <v>95</v>
      </c>
    </row>
    <row r="10" spans="2:21" s="68" customFormat="1" ht="20.25" customHeight="1" thickTop="1">
      <c r="B10" s="470" t="s">
        <v>74</v>
      </c>
      <c r="C10" s="471"/>
      <c r="D10" s="471"/>
      <c r="E10" s="471"/>
      <c r="F10" s="471"/>
      <c r="G10" s="472"/>
      <c r="H10" s="67">
        <f>SUM(H6:H9)</f>
        <v>715000</v>
      </c>
      <c r="I10" s="67"/>
      <c r="J10" s="67"/>
      <c r="K10" s="67"/>
      <c r="L10" s="67"/>
      <c r="M10" s="67"/>
      <c r="N10" s="67"/>
      <c r="O10" s="67"/>
      <c r="P10" s="67"/>
      <c r="Q10" s="67"/>
      <c r="R10" s="50"/>
      <c r="S10" s="51"/>
      <c r="T10" s="51"/>
      <c r="U10" s="51"/>
    </row>
    <row r="11" spans="2:21" ht="20.25" customHeight="1">
      <c r="B11" s="69" t="s">
        <v>76</v>
      </c>
    </row>
    <row r="12" spans="2:21" ht="20.25" customHeight="1">
      <c r="B12" s="51" t="s">
        <v>77</v>
      </c>
    </row>
    <row r="13" spans="2:21" ht="20.25" customHeight="1">
      <c r="C13" s="76"/>
    </row>
  </sheetData>
  <mergeCells count="11">
    <mergeCell ref="J4:K4"/>
    <mergeCell ref="L4:M4"/>
    <mergeCell ref="N4:P4"/>
    <mergeCell ref="Q4:Q5"/>
    <mergeCell ref="B10:G10"/>
    <mergeCell ref="C4:C5"/>
    <mergeCell ref="D4:D5"/>
    <mergeCell ref="E4:E5"/>
    <mergeCell ref="F4:F5"/>
    <mergeCell ref="G4:G5"/>
    <mergeCell ref="H4:H5"/>
  </mergeCells>
  <phoneticPr fontId="2"/>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91FAE1F5FD84A45A761A6BF878EF8FC" ma:contentTypeVersion="10" ma:contentTypeDescription="新しいドキュメントを作成します。" ma:contentTypeScope="" ma:versionID="08ee6fb9f9c6816cd79e586b9283ef30">
  <xsd:schema xmlns:xsd="http://www.w3.org/2001/XMLSchema" xmlns:xs="http://www.w3.org/2001/XMLSchema" xmlns:p="http://schemas.microsoft.com/office/2006/metadata/properties" xmlns:ns2="dcabf0e8-0514-48a0-b220-c67fd74a7077" targetNamespace="http://schemas.microsoft.com/office/2006/metadata/properties" ma:root="true" ma:fieldsID="fe910a5ca7e590a66fad6b70699adcf9" ns2:_="">
    <xsd:import namespace="dcabf0e8-0514-48a0-b220-c67fd74a70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bf0e8-0514-48a0-b220-c67fd74a70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711069-1443-4D2A-A285-60C7BB6F1F42}">
  <ds:schemaRefs>
    <ds:schemaRef ds:uri="http://www.w3.org/XML/1998/namespace"/>
    <ds:schemaRef ds:uri="dcabf0e8-0514-48a0-b220-c67fd74a7077"/>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5F9423E-03EF-48B7-9C2A-B1C65263A365}">
  <ds:schemaRefs>
    <ds:schemaRef ds:uri="http://schemas.microsoft.com/sharepoint/v3/contenttype/forms"/>
  </ds:schemaRefs>
</ds:datastoreItem>
</file>

<file path=customXml/itemProps3.xml><?xml version="1.0" encoding="utf-8"?>
<ds:datastoreItem xmlns:ds="http://schemas.openxmlformats.org/officeDocument/2006/customXml" ds:itemID="{EC8CAC66-083B-456C-BFA5-1C480C67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bf0e8-0514-48a0-b220-c67fd74a7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様式３　経費内訳 </vt:lpstr>
      <vt:lpstr>記入例) 様式３　経費内訳</vt:lpstr>
      <vt:lpstr>人件費単価算出表</vt:lpstr>
      <vt:lpstr>記入例) 人件費単価算出表</vt:lpstr>
      <vt:lpstr>積算表（人件費）</vt:lpstr>
      <vt:lpstr>記入例）積算表（人件費）</vt:lpstr>
      <vt:lpstr>積算表（旅費）</vt:lpstr>
      <vt:lpstr>記入例）積算表（旅費）</vt:lpstr>
      <vt:lpstr>'記入例) 人件費単価算出表'!Print_Area</vt:lpstr>
      <vt:lpstr>'記入例) 様式３　経費内訳'!Print_Area</vt:lpstr>
      <vt:lpstr>'記入例）積算表（人件費）'!Print_Area</vt:lpstr>
      <vt:lpstr>'記入例）積算表（旅費）'!Print_Area</vt:lpstr>
      <vt:lpstr>人件費単価算出表!Print_Area</vt:lpstr>
      <vt:lpstr>'積算表（人件費）'!Print_Area</vt:lpstr>
      <vt:lpstr>'積算表（旅費）'!Print_Area</vt:lpstr>
      <vt:lpstr>'様式３　経費内訳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yamane</cp:lastModifiedBy>
  <cp:lastPrinted>2022-05-09T22:02:55Z</cp:lastPrinted>
  <dcterms:created xsi:type="dcterms:W3CDTF">2006-10-24T02:43:33Z</dcterms:created>
  <dcterms:modified xsi:type="dcterms:W3CDTF">2022-05-09T23:41:33Z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0x010100491FAE1F5FD84A45A761A6BF878EF8FC</vt:lpwstr>
  </property>
  <property fmtid="{D5CDD505-2E9C-101B-9397-08002B2CF9AE}" pid="3" name="AuthorIds_UIVersion_2048">
    <vt:lpwstr>24</vt:lpwstr>
  </property>
</Properties>
</file>