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925" tabRatio="587"/>
  </bookViews>
  <sheets>
    <sheet name="PMS(input)" sheetId="30" r:id="rId1"/>
    <sheet name="PMS(calc_process)" sheetId="31" r:id="rId2"/>
  </sheets>
  <externalReferences>
    <externalReference r:id="rId3"/>
  </externalReferences>
  <definedNames>
    <definedName name="a">#REF!</definedName>
    <definedName name="aa">#REF!</definedName>
    <definedName name="b">#REF!</definedName>
    <definedName name="_xlnm.Print_Area" localSheetId="1">'PMS(calc_process)'!$A$1:$I$112</definedName>
    <definedName name="_xlnm.Print_Area" localSheetId="0">'PMS(input)'!$A$1:$K$34</definedName>
    <definedName name="v">'PMS(calc_process)'!#REF!</definedName>
    <definedName name="w">'[1]1-1_Exist_default_input'!#REF!</definedName>
    <definedName name="x">#REF!</definedName>
    <definedName name="z">#REF!</definedName>
    <definedName name="化石燃料種別1">'PMS(calc_process)'!$E$102:$E$109</definedName>
    <definedName name="化石燃料種別2">#REF!</definedName>
    <definedName name="化石燃料種別3">#REF!</definedName>
    <definedName name="係数種別1">'PMS(calc_process)'!#REF!</definedName>
    <definedName name="係数種別2">#REF!</definedName>
    <definedName name="係数種別3">#REF!</definedName>
    <definedName name="種別">'[1]1-2_Exist_default_result'!$C$22:$C$23</definedName>
    <definedName name="種類">'[1]1-1_Exist_default_input'!#REF!</definedName>
    <definedName name="植物種別1">'PMS(calc_process)'!#REF!</definedName>
    <definedName name="植物種別3">#REF!</definedName>
  </definedNames>
  <calcPr calcId="125725"/>
</workbook>
</file>

<file path=xl/calcChain.xml><?xml version="1.0" encoding="utf-8"?>
<calcChain xmlns="http://schemas.openxmlformats.org/spreadsheetml/2006/main">
  <c r="G6" i="31"/>
  <c r="G23"/>
  <c r="G53"/>
  <c r="G52"/>
  <c r="G51"/>
  <c r="G50"/>
  <c r="G49"/>
  <c r="G46"/>
  <c r="G45"/>
  <c r="G44"/>
  <c r="G43"/>
  <c r="G42"/>
  <c r="G39"/>
  <c r="G38"/>
  <c r="G37"/>
  <c r="G36"/>
  <c r="G35"/>
  <c r="G48"/>
  <c r="G41"/>
  <c r="G34"/>
  <c r="H10"/>
  <c r="G33" l="1"/>
  <c r="G47"/>
  <c r="G40"/>
  <c r="G93"/>
  <c r="G92"/>
  <c r="G86"/>
  <c r="G85"/>
  <c r="G79"/>
  <c r="G78"/>
  <c r="G91"/>
  <c r="G84"/>
  <c r="G77"/>
  <c r="G89"/>
  <c r="G90" s="1"/>
  <c r="G82"/>
  <c r="G83" s="1"/>
  <c r="G75"/>
  <c r="G76" s="1"/>
  <c r="G70"/>
  <c r="G71" s="1"/>
  <c r="G68" s="1"/>
  <c r="G67"/>
  <c r="G66"/>
  <c r="G62"/>
  <c r="G63" s="1"/>
  <c r="G94"/>
  <c r="G88"/>
  <c r="G81"/>
  <c r="G74"/>
  <c r="G73" s="1"/>
  <c r="G98"/>
  <c r="H98"/>
  <c r="H14"/>
  <c r="G14"/>
  <c r="G13"/>
  <c r="G32" l="1"/>
  <c r="G64"/>
  <c r="G80"/>
  <c r="G60"/>
  <c r="G87"/>
  <c r="G59" l="1"/>
  <c r="G72"/>
  <c r="G30"/>
  <c r="G31" s="1"/>
  <c r="G26"/>
  <c r="G10"/>
  <c r="G54"/>
  <c r="H11"/>
  <c r="G11"/>
  <c r="G22"/>
  <c r="H15"/>
  <c r="G15"/>
  <c r="H9"/>
  <c r="H12"/>
  <c r="H13"/>
  <c r="H8"/>
  <c r="G12"/>
  <c r="G9"/>
  <c r="G8"/>
  <c r="I1"/>
  <c r="G58" l="1"/>
  <c r="G28"/>
  <c r="G27"/>
  <c r="G24" s="1"/>
  <c r="G20"/>
  <c r="G19" l="1"/>
  <c r="G18" s="1"/>
  <c r="B25" i="30" s="1"/>
</calcChain>
</file>

<file path=xl/sharedStrings.xml><?xml version="1.0" encoding="utf-8"?>
<sst xmlns="http://schemas.openxmlformats.org/spreadsheetml/2006/main" count="467" uniqueCount="154">
  <si>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</si>
  <si>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RE</t>
    </r>
    <r>
      <rPr>
        <vertAlign val="subscript"/>
        <sz val="11"/>
        <color indexed="8"/>
        <rFont val="Arial"/>
        <family val="2"/>
      </rPr>
      <t>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</si>
  <si>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</si>
  <si>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</si>
  <si>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t>Value</t>
    <phoneticPr fontId="2"/>
  </si>
  <si>
    <t>Units</t>
    <phoneticPr fontId="2"/>
  </si>
  <si>
    <t>1. Calculations for emission reductions</t>
    <phoneticPr fontId="2"/>
  </si>
  <si>
    <t>2. Selected default values, etc.</t>
    <phoneticPr fontId="2"/>
  </si>
  <si>
    <t>3. Calculations for reference emissions</t>
    <phoneticPr fontId="2"/>
  </si>
  <si>
    <t>4. Calculations of the project emissions</t>
    <phoneticPr fontId="2"/>
  </si>
  <si>
    <t>Parameter</t>
  </si>
  <si>
    <t>[List of Default Values]</t>
    <phoneticPr fontId="2"/>
  </si>
  <si>
    <t>Emission reductions during the period of year y</t>
    <phoneticPr fontId="2"/>
  </si>
  <si>
    <t>Reference emissions during the period of year y</t>
    <phoneticPr fontId="2"/>
  </si>
  <si>
    <t>Project emissions during the period of year y</t>
    <phoneticPr fontId="2"/>
  </si>
  <si>
    <r>
      <t xml:space="preserve">Table 1: Parameters to be monitored </t>
    </r>
    <r>
      <rPr>
        <b/>
        <i/>
        <sz val="14"/>
        <color indexed="8"/>
        <rFont val="Arial"/>
        <family val="2"/>
      </rPr>
      <t>ex post</t>
    </r>
    <phoneticPr fontId="2"/>
  </si>
  <si>
    <r>
      <t xml:space="preserve">Table 2: Project-specific parameters to be fixed </t>
    </r>
    <r>
      <rPr>
        <b/>
        <i/>
        <sz val="14"/>
        <color indexed="8"/>
        <rFont val="Arial"/>
        <family val="2"/>
      </rPr>
      <t>ex ante</t>
    </r>
    <phoneticPr fontId="2"/>
  </si>
  <si>
    <r>
      <t xml:space="preserve">Table3: </t>
    </r>
    <r>
      <rPr>
        <b/>
        <i/>
        <sz val="14"/>
        <color indexed="8"/>
        <rFont val="Arial"/>
        <family val="2"/>
      </rPr>
      <t>Ex-ante</t>
    </r>
    <r>
      <rPr>
        <b/>
        <sz val="14"/>
        <color indexed="8"/>
        <rFont val="Arial"/>
        <family val="2"/>
      </rPr>
      <t xml:space="preserve"> estimation of CO</t>
    </r>
    <r>
      <rPr>
        <b/>
        <vertAlign val="subscript"/>
        <sz val="14"/>
        <color indexed="8"/>
        <rFont val="Arial"/>
        <family val="2"/>
      </rPr>
      <t>2</t>
    </r>
    <r>
      <rPr>
        <b/>
        <sz val="14"/>
        <color indexed="8"/>
        <rFont val="Arial"/>
        <family val="2"/>
      </rPr>
      <t xml:space="preserve"> emission reductions</t>
    </r>
    <phoneticPr fontId="2"/>
  </si>
  <si>
    <t>[Monitoring option]</t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</si>
  <si>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</si>
  <si>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</si>
  <si>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</si>
  <si>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</si>
  <si>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</si>
  <si>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</si>
  <si>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</si>
  <si>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</si>
  <si>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(i)</t>
    <phoneticPr fontId="2"/>
  </si>
  <si>
    <t>(j)</t>
    <phoneticPr fontId="2"/>
  </si>
  <si>
    <t>Monitoring point No.</t>
    <phoneticPr fontId="2"/>
  </si>
  <si>
    <t>Parameters</t>
    <phoneticPr fontId="2"/>
  </si>
  <si>
    <t>Description of data</t>
    <phoneticPr fontId="2"/>
  </si>
  <si>
    <t>Estimated Values</t>
    <phoneticPr fontId="2"/>
  </si>
  <si>
    <t>Units</t>
    <phoneticPr fontId="2"/>
  </si>
  <si>
    <t>Monitoring option</t>
    <phoneticPr fontId="2"/>
  </si>
  <si>
    <t>Source of data</t>
    <phoneticPr fontId="2"/>
  </si>
  <si>
    <t>Measurement methods and procedures</t>
    <phoneticPr fontId="2"/>
  </si>
  <si>
    <t>Monitoring frequency</t>
    <phoneticPr fontId="2"/>
  </si>
  <si>
    <t>Other comments</t>
    <phoneticPr fontId="2"/>
  </si>
  <si>
    <t>Option B</t>
    <phoneticPr fontId="2"/>
  </si>
  <si>
    <t>Option A</t>
    <phoneticPr fontId="2"/>
  </si>
  <si>
    <t>Based on public data which is measured by entities other than the project participants (Data used: publicly recognized data such as statistical data and specifications)</t>
    <phoneticPr fontId="2"/>
  </si>
  <si>
    <t>Based on the amount of transaction which is measured directly using measuring equipments (Data used: commercial evidence such as invoices)</t>
    <phoneticPr fontId="2"/>
  </si>
  <si>
    <t>Option C</t>
    <phoneticPr fontId="2"/>
  </si>
  <si>
    <t>Based on the actual measurement using measuring equipments (Data used: measured values)</t>
    <phoneticPr fontId="2"/>
  </si>
  <si>
    <r>
      <t>CO</t>
    </r>
    <r>
      <rPr>
        <b/>
        <vertAlign val="subscript"/>
        <sz val="14"/>
        <color indexed="9"/>
        <rFont val="Arial"/>
        <family val="2"/>
      </rPr>
      <t>2</t>
    </r>
    <r>
      <rPr>
        <b/>
        <sz val="14"/>
        <color indexed="9"/>
        <rFont val="Arial"/>
        <family val="2"/>
      </rPr>
      <t xml:space="preserve"> emission reductions</t>
    </r>
    <phoneticPr fontId="2"/>
  </si>
  <si>
    <r>
      <t>tCO</t>
    </r>
    <r>
      <rPr>
        <vertAlign val="subscript"/>
        <sz val="14"/>
        <color indexed="8"/>
        <rFont val="Arial"/>
        <family val="2"/>
      </rPr>
      <t>2</t>
    </r>
    <r>
      <rPr>
        <sz val="14"/>
        <color indexed="8"/>
        <rFont val="Arial"/>
        <family val="2"/>
      </rPr>
      <t>/y</t>
    </r>
    <phoneticPr fontId="2"/>
  </si>
  <si>
    <t xml:space="preserve">[Attachment to Proposed Methodology Form]  </t>
    <phoneticPr fontId="2"/>
  </si>
  <si>
    <t>JCM_ID_F_PMS_ver01.0</t>
    <phoneticPr fontId="2"/>
  </si>
  <si>
    <t>(1)</t>
    <phoneticPr fontId="2"/>
  </si>
  <si>
    <t>(2)</t>
  </si>
  <si>
    <t>(3)</t>
  </si>
  <si>
    <t>(4)</t>
  </si>
  <si>
    <t>(5)</t>
  </si>
  <si>
    <t>Option A</t>
    <phoneticPr fontId="2"/>
  </si>
  <si>
    <t>ARE</t>
    <phoneticPr fontId="2"/>
  </si>
  <si>
    <t>(6)</t>
  </si>
  <si>
    <t>(7)</t>
  </si>
  <si>
    <t>(8)</t>
  </si>
  <si>
    <t>(9)</t>
  </si>
  <si>
    <t>(10)</t>
  </si>
  <si>
    <t>BR</t>
    <phoneticPr fontId="2"/>
  </si>
  <si>
    <t>Area of reference area, which measn area of remained each class of forest</t>
    <phoneticPr fontId="2"/>
  </si>
  <si>
    <t>Mass of fuel available for combustion</t>
    <phoneticPr fontId="2"/>
  </si>
  <si>
    <t>Combustion factor</t>
  </si>
  <si>
    <t>Combustion factor</t>
    <phoneticPr fontId="2"/>
  </si>
  <si>
    <t>Emission factor for forest fires</t>
    <phoneticPr fontId="2"/>
  </si>
  <si>
    <r>
      <t>M</t>
    </r>
    <r>
      <rPr>
        <i/>
        <vertAlign val="subscript"/>
        <sz val="14"/>
        <color rgb="FFFF0000"/>
        <rFont val="Arial"/>
        <family val="2"/>
      </rPr>
      <t>B</t>
    </r>
    <phoneticPr fontId="2"/>
  </si>
  <si>
    <r>
      <t>G</t>
    </r>
    <r>
      <rPr>
        <i/>
        <vertAlign val="subscript"/>
        <sz val="14"/>
        <color rgb="FFFF0000"/>
        <rFont val="Arial"/>
        <family val="2"/>
      </rPr>
      <t>ef</t>
    </r>
    <phoneticPr fontId="2"/>
  </si>
  <si>
    <r>
      <t>DE</t>
    </r>
    <r>
      <rPr>
        <i/>
        <vertAlign val="subscript"/>
        <sz val="14"/>
        <color rgb="FFFF0000"/>
        <rFont val="Arial"/>
        <family val="2"/>
      </rPr>
      <t>M.y</t>
    </r>
    <phoneticPr fontId="2"/>
  </si>
  <si>
    <r>
      <t>DE</t>
    </r>
    <r>
      <rPr>
        <i/>
        <vertAlign val="subscript"/>
        <sz val="14"/>
        <color rgb="FFFF0000"/>
        <rFont val="Arial"/>
        <family val="2"/>
      </rPr>
      <t>A,y</t>
    </r>
    <phoneticPr fontId="2"/>
  </si>
  <si>
    <r>
      <t>C</t>
    </r>
    <r>
      <rPr>
        <i/>
        <vertAlign val="subscript"/>
        <sz val="14"/>
        <color rgb="FFFF0000"/>
        <rFont val="Arial"/>
        <family val="2"/>
      </rPr>
      <t>f</t>
    </r>
    <phoneticPr fontId="2"/>
  </si>
  <si>
    <r>
      <t>C</t>
    </r>
    <r>
      <rPr>
        <i/>
        <vertAlign val="subscript"/>
        <sz val="14"/>
        <color rgb="FFFF0000"/>
        <rFont val="Arial"/>
        <family val="2"/>
      </rPr>
      <t>i,y</t>
    </r>
    <phoneticPr fontId="2"/>
  </si>
  <si>
    <r>
      <t>A</t>
    </r>
    <r>
      <rPr>
        <i/>
        <vertAlign val="subscript"/>
        <sz val="14"/>
        <color rgb="FFFF0000"/>
        <rFont val="Arial"/>
        <family val="2"/>
      </rPr>
      <t>i,y</t>
    </r>
    <phoneticPr fontId="2"/>
  </si>
  <si>
    <r>
      <t>EF</t>
    </r>
    <r>
      <rPr>
        <i/>
        <vertAlign val="subscript"/>
        <sz val="14"/>
        <color rgb="FFFF0000"/>
        <rFont val="Arial"/>
        <family val="2"/>
      </rPr>
      <t>i</t>
    </r>
    <phoneticPr fontId="2"/>
  </si>
  <si>
    <r>
      <t>AB</t>
    </r>
    <r>
      <rPr>
        <i/>
        <vertAlign val="subscript"/>
        <sz val="14"/>
        <color rgb="FFFF0000"/>
        <rFont val="Arial"/>
        <family val="2"/>
      </rPr>
      <t>i,y</t>
    </r>
    <phoneticPr fontId="2"/>
  </si>
  <si>
    <r>
      <t xml:space="preserve">Burnd area of strata </t>
    </r>
    <r>
      <rPr>
        <i/>
        <sz val="14"/>
        <color rgb="FFFF0000"/>
        <rFont val="Arial"/>
        <family val="2"/>
      </rPr>
      <t>i</t>
    </r>
    <r>
      <rPr>
        <sz val="14"/>
        <color rgb="FFFF0000"/>
        <rFont val="Arial"/>
        <family val="2"/>
      </rPr>
      <t xml:space="preserve"> in year </t>
    </r>
    <r>
      <rPr>
        <i/>
        <sz val="14"/>
        <color rgb="FFFF0000"/>
        <rFont val="Arial"/>
        <family val="2"/>
      </rPr>
      <t>y</t>
    </r>
    <phoneticPr fontId="2"/>
  </si>
  <si>
    <r>
      <t xml:space="preserve">Emission factor of strata </t>
    </r>
    <r>
      <rPr>
        <i/>
        <sz val="14"/>
        <color rgb="FFFF0000"/>
        <rFont val="Arial"/>
        <family val="2"/>
      </rPr>
      <t>i</t>
    </r>
    <phoneticPr fontId="2"/>
  </si>
  <si>
    <r>
      <t xml:space="preserve">Carbon stock of each class (strata </t>
    </r>
    <r>
      <rPr>
        <i/>
        <sz val="14"/>
        <color rgb="FFFF0000"/>
        <rFont val="Arial"/>
        <family val="2"/>
      </rPr>
      <t>i</t>
    </r>
    <r>
      <rPr>
        <sz val="14"/>
        <color rgb="FFFF0000"/>
        <rFont val="Arial"/>
        <family val="2"/>
      </rPr>
      <t>) in year y</t>
    </r>
    <phoneticPr fontId="2"/>
  </si>
  <si>
    <r>
      <t xml:space="preserve">Area of each class of strata </t>
    </r>
    <r>
      <rPr>
        <i/>
        <sz val="14"/>
        <color rgb="FFFF0000"/>
        <rFont val="Arial"/>
        <family val="2"/>
      </rPr>
      <t xml:space="preserve">i </t>
    </r>
    <r>
      <rPr>
        <sz val="14"/>
        <color rgb="FFFF0000"/>
        <rFont val="Arial"/>
        <family val="2"/>
      </rPr>
      <t xml:space="preserve">in yeat </t>
    </r>
    <r>
      <rPr>
        <i/>
        <sz val="14"/>
        <color rgb="FFFF0000"/>
        <rFont val="Arial"/>
        <family val="2"/>
      </rPr>
      <t>y</t>
    </r>
    <phoneticPr fontId="2"/>
  </si>
  <si>
    <r>
      <t xml:space="preserve">Displavement of emissions by market in year </t>
    </r>
    <r>
      <rPr>
        <i/>
        <sz val="14"/>
        <color rgb="FFFF0000"/>
        <rFont val="Arial"/>
        <family val="2"/>
      </rPr>
      <t>y</t>
    </r>
    <phoneticPr fontId="2"/>
  </si>
  <si>
    <r>
      <t xml:space="preserve">Displacement of emissions by activity shifting in year </t>
    </r>
    <r>
      <rPr>
        <i/>
        <sz val="14"/>
        <color rgb="FFFF0000"/>
        <rFont val="Arial"/>
        <family val="2"/>
      </rPr>
      <t>y</t>
    </r>
    <phoneticPr fontId="2"/>
  </si>
  <si>
    <t>Ratio of buffer reserve</t>
    <phoneticPr fontId="2"/>
  </si>
  <si>
    <t>Option C</t>
    <phoneticPr fontId="2"/>
  </si>
  <si>
    <t>Option B</t>
    <phoneticPr fontId="2"/>
  </si>
  <si>
    <t>Option A or C</t>
    <phoneticPr fontId="2"/>
  </si>
  <si>
    <t>monitored data</t>
    <phoneticPr fontId="2"/>
  </si>
  <si>
    <t>IPCC Guidelines or monitored data</t>
    <phoneticPr fontId="2"/>
  </si>
  <si>
    <t>IPCC Guidelines or monitored data</t>
    <phoneticPr fontId="2"/>
  </si>
  <si>
    <t>IPCC Guidelines</t>
  </si>
  <si>
    <t>N/A</t>
    <phoneticPr fontId="2"/>
  </si>
  <si>
    <t>ha</t>
    <phoneticPr fontId="2"/>
  </si>
  <si>
    <r>
      <rPr>
        <sz val="14"/>
        <color rgb="FFFF0000"/>
        <rFont val="ＭＳ Ｐゴシック"/>
        <family val="3"/>
        <charset val="128"/>
      </rPr>
      <t>ｔ</t>
    </r>
    <r>
      <rPr>
        <sz val="14"/>
        <color rgb="FFFF0000"/>
        <rFont val="Arial"/>
        <family val="2"/>
      </rPr>
      <t>C</t>
    </r>
    <phoneticPr fontId="2"/>
  </si>
  <si>
    <t>t/ha</t>
  </si>
  <si>
    <t>t/ha</t>
    <phoneticPr fontId="2"/>
  </si>
  <si>
    <t>%</t>
    <phoneticPr fontId="2"/>
  </si>
  <si>
    <t>continuous</t>
    <phoneticPr fontId="2"/>
  </si>
  <si>
    <r>
      <t>C</t>
    </r>
    <r>
      <rPr>
        <i/>
        <vertAlign val="subscript"/>
        <sz val="11"/>
        <color indexed="8"/>
        <rFont val="Arial"/>
        <family val="2"/>
      </rPr>
      <t>i,y</t>
    </r>
    <phoneticPr fontId="2"/>
  </si>
  <si>
    <t>Reference emissions (forest fires) during the period of year y</t>
    <phoneticPr fontId="2"/>
  </si>
  <si>
    <t>g/kg-dm burnt</t>
  </si>
  <si>
    <t>g/kg-dm burnt</t>
    <phoneticPr fontId="2"/>
  </si>
  <si>
    <r>
      <t>t-CO</t>
    </r>
    <r>
      <rPr>
        <vertAlign val="subscript"/>
        <sz val="14"/>
        <color rgb="FFFF0000"/>
        <rFont val="Arial"/>
        <family val="2"/>
      </rPr>
      <t>2</t>
    </r>
    <r>
      <rPr>
        <sz val="14"/>
        <color rgb="FFFF0000"/>
        <rFont val="Arial"/>
        <family val="2"/>
      </rPr>
      <t>/y</t>
    </r>
    <phoneticPr fontId="2"/>
  </si>
  <si>
    <t>- Calculated by Ai,y and Efi</t>
    <phoneticPr fontId="2"/>
  </si>
  <si>
    <r>
      <t>C</t>
    </r>
    <r>
      <rPr>
        <i/>
        <vertAlign val="subscript"/>
        <sz val="11"/>
        <color indexed="8"/>
        <rFont val="Arial"/>
        <family val="2"/>
      </rPr>
      <t>f</t>
    </r>
    <phoneticPr fontId="2"/>
  </si>
  <si>
    <t>Ratio of buffer reserve</t>
    <phoneticPr fontId="2"/>
  </si>
  <si>
    <t>Buffer researve</t>
    <phoneticPr fontId="2"/>
  </si>
  <si>
    <t>Reference emissions (carbon stock changes) during the period of year y</t>
    <phoneticPr fontId="2"/>
  </si>
  <si>
    <t>tC/y</t>
    <phoneticPr fontId="2"/>
  </si>
  <si>
    <t>Above-ground</t>
    <phoneticPr fontId="2"/>
  </si>
  <si>
    <t>Pool/Sources</t>
    <phoneticPr fontId="2"/>
  </si>
  <si>
    <t>Biomass burning</t>
    <phoneticPr fontId="2"/>
  </si>
  <si>
    <t>below-ground</t>
    <phoneticPr fontId="2"/>
  </si>
  <si>
    <r>
      <t xml:space="preserve">Ratio to below-ground biomass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(all types of forest)</t>
    </r>
    <phoneticPr fontId="2"/>
  </si>
  <si>
    <t>Ratio to below-ground biomass of strata i (all types of forest)</t>
    <phoneticPr fontId="2"/>
  </si>
  <si>
    <t>Ratio to below-ground biomass of strata i (all types of forest)</t>
    <phoneticPr fontId="2"/>
  </si>
  <si>
    <t>Below-ground biomass</t>
    <phoneticPr fontId="2"/>
  </si>
  <si>
    <r>
      <t xml:space="preserve">Emission factor (carbon stock in above-ground)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(secondary forest)</t>
    </r>
    <phoneticPr fontId="2"/>
  </si>
  <si>
    <r>
      <t xml:space="preserve">Emission factor (carbon stock in above-ground)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(primary forest)</t>
    </r>
    <phoneticPr fontId="2"/>
  </si>
  <si>
    <t>Reference emissions (displacement by market) during the period of year y</t>
    <phoneticPr fontId="2"/>
  </si>
  <si>
    <t>Reference emissions (displacement by activity shifting) during the period of year y</t>
    <phoneticPr fontId="2"/>
  </si>
  <si>
    <t>Reference emissions (displacement) during the period of year y</t>
    <phoneticPr fontId="2"/>
  </si>
  <si>
    <r>
      <rPr>
        <sz val="11"/>
        <color indexed="8"/>
        <rFont val="ＭＳ Ｐゴシック"/>
        <family val="3"/>
        <charset val="128"/>
      </rPr>
      <t>←</t>
    </r>
    <r>
      <rPr>
        <sz val="11"/>
        <color indexed="8"/>
        <rFont val="Arial"/>
        <family val="2"/>
      </rPr>
      <t>direct monitoring</t>
    </r>
    <phoneticPr fontId="2"/>
  </si>
  <si>
    <t>5. Calculation of buffer researve</t>
    <phoneticPr fontId="2"/>
  </si>
  <si>
    <t>Buffer researve</t>
    <phoneticPr fontId="2"/>
  </si>
  <si>
    <t>JCM Proposed Methodology Spreadsheet Form for REDD+ (Calculation Process Sheet)</t>
    <phoneticPr fontId="2"/>
  </si>
  <si>
    <r>
      <t xml:space="preserve">JCM Proposed Methodology Spreadsheet Form for REDD+ (input sheet) </t>
    </r>
    <r>
      <rPr>
        <b/>
        <sz val="12"/>
        <color indexed="9"/>
        <rFont val="Arial"/>
        <family val="2"/>
      </rPr>
      <t xml:space="preserve">[Attachment to Proposed Methodology Form]  </t>
    </r>
    <phoneticPr fontId="2"/>
  </si>
  <si>
    <t>-</t>
    <phoneticPr fontId="2"/>
  </si>
  <si>
    <r>
      <t xml:space="preserve">Emission factor (carbon stock in above-ground)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(swamp forest)</t>
    </r>
    <phoneticPr fontId="2"/>
  </si>
  <si>
    <t>-</t>
    <phoneticPr fontId="2"/>
  </si>
  <si>
    <t>Emission factor for forest fires (CH4)</t>
  </si>
  <si>
    <t>Emission factor for forest fires (CH4)</t>
    <phoneticPr fontId="2"/>
  </si>
  <si>
    <t>Emission factor for forest fires (N2O)</t>
  </si>
  <si>
    <t>Emission factor for forest fires (N2O)</t>
    <phoneticPr fontId="2"/>
  </si>
  <si>
    <r>
      <t xml:space="preserve">Emission factor (carbon stock in above-ground)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(secondary forest)</t>
    </r>
    <phoneticPr fontId="2"/>
  </si>
  <si>
    <r>
      <rPr>
        <sz val="11"/>
        <color indexed="8"/>
        <rFont val="ＭＳ Ｐゴシック"/>
        <family val="3"/>
        <charset val="128"/>
      </rPr>
      <t>←</t>
    </r>
    <r>
      <rPr>
        <sz val="11"/>
        <color indexed="8"/>
        <rFont val="Arial"/>
        <family val="2"/>
      </rPr>
      <t>linkage</t>
    </r>
    <phoneticPr fontId="2"/>
  </si>
  <si>
    <r>
      <t>G</t>
    </r>
    <r>
      <rPr>
        <i/>
        <vertAlign val="subscript"/>
        <sz val="11"/>
        <color indexed="8"/>
        <rFont val="Arial"/>
        <family val="2"/>
      </rPr>
      <t>ef-CH4</t>
    </r>
    <phoneticPr fontId="2"/>
  </si>
  <si>
    <r>
      <t>G</t>
    </r>
    <r>
      <rPr>
        <i/>
        <vertAlign val="subscript"/>
        <sz val="11"/>
        <color indexed="8"/>
        <rFont val="Arial"/>
        <family val="2"/>
      </rPr>
      <t>ef-N2O</t>
    </r>
    <phoneticPr fontId="2"/>
  </si>
  <si>
    <t>Mixed forest</t>
    <phoneticPr fontId="2"/>
  </si>
  <si>
    <t>Slash-and-burn area</t>
    <phoneticPr fontId="2"/>
  </si>
  <si>
    <t>Fallow area</t>
    <phoneticPr fontId="2"/>
  </si>
  <si>
    <r>
      <t xml:space="preserve">Area of deforestation in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(Mixed forest)</t>
    </r>
    <phoneticPr fontId="2"/>
  </si>
  <si>
    <r>
      <t xml:space="preserve">Area of deforestation in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(Fallow area)</t>
    </r>
    <phoneticPr fontId="2"/>
  </si>
  <si>
    <r>
      <t xml:space="preserve">Area of deforestation in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(Slash-and-buen area)</t>
    </r>
    <phoneticPr fontId="2"/>
  </si>
  <si>
    <r>
      <t xml:space="preserve">Emission factor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(Carbon stock in Mixed forest)</t>
    </r>
    <phoneticPr fontId="2"/>
  </si>
  <si>
    <r>
      <t xml:space="preserve">Emission factor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(Carbon stock in Fallow area)</t>
    </r>
    <phoneticPr fontId="2"/>
  </si>
  <si>
    <r>
      <t xml:space="preserve">Emission factor of strata </t>
    </r>
    <r>
      <rPr>
        <i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 xml:space="preserve"> (Carbon stock in Slash-and-buen area)</t>
    </r>
    <phoneticPr fontId="2"/>
  </si>
  <si>
    <t>Carbob stock in Mixed forest</t>
    <phoneticPr fontId="2"/>
  </si>
  <si>
    <t>Carbob stock in Fallow area</t>
    <phoneticPr fontId="2"/>
  </si>
  <si>
    <t>Carbon stock in Slash-and-burn area</t>
    <phoneticPr fontId="2"/>
  </si>
  <si>
    <t>- Analyzing satellite imagery (LANDSAT 5 and 7, and PALSAR).</t>
    <phoneticPr fontId="2"/>
  </si>
  <si>
    <t>- Applying specific values prepared by ground-based survey (development of allometric equations and growth model).</t>
    <phoneticPr fontId="2"/>
  </si>
  <si>
    <t>Note: according to growth model (AGB = XXX )</t>
    <phoneticPr fontId="2"/>
  </si>
  <si>
    <t>- Analyzing by Participatory Rural Approval in target area.</t>
    <phoneticPr fontId="2"/>
  </si>
  <si>
    <t>N/A</t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</si>
</sst>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2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Arial"/>
      <family val="2"/>
    </font>
    <font>
      <sz val="10"/>
      <color indexed="8"/>
      <name val="Arial"/>
      <family val="2"/>
    </font>
    <font>
      <vertAlign val="subscript"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vertAlign val="subscript"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</font>
    <font>
      <b/>
      <vertAlign val="subscript"/>
      <sz val="14"/>
      <color indexed="9"/>
      <name val="Arial"/>
      <family val="2"/>
    </font>
    <font>
      <vertAlign val="subscript"/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rgb="FFFF0000"/>
      <name val="ＭＳ Ｐゴシック"/>
      <family val="3"/>
      <charset val="128"/>
    </font>
    <font>
      <vertAlign val="subscript"/>
      <sz val="14"/>
      <color rgb="FFFF0000"/>
      <name val="Arial"/>
      <family val="2"/>
    </font>
    <font>
      <i/>
      <sz val="14"/>
      <color rgb="FFFF0000"/>
      <name val="Arial"/>
      <family val="2"/>
    </font>
    <font>
      <i/>
      <vertAlign val="subscript"/>
      <sz val="14"/>
      <color rgb="FFFF0000"/>
      <name val="Arial"/>
      <family val="2"/>
    </font>
    <font>
      <i/>
      <sz val="11"/>
      <color indexed="8"/>
      <name val="Arial"/>
      <family val="2"/>
    </font>
    <font>
      <i/>
      <vertAlign val="subscript"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10"/>
      </bottom>
      <diagonal/>
    </border>
    <border>
      <left/>
      <right style="thin">
        <color indexed="23"/>
      </right>
      <top style="thin">
        <color indexed="23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5" borderId="3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9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6" borderId="9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5" borderId="18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3" borderId="2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21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3" fillId="0" borderId="21" xfId="0" applyFont="1" applyBorder="1">
      <alignment vertical="center"/>
    </xf>
    <xf numFmtId="0" fontId="3" fillId="2" borderId="23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/>
    </xf>
    <xf numFmtId="0" fontId="3" fillId="5" borderId="0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2" borderId="25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21" fillId="6" borderId="1" xfId="0" quotePrefix="1" applyFont="1" applyFill="1" applyBorder="1" applyAlignment="1">
      <alignment horizontal="center" vertical="center"/>
    </xf>
    <xf numFmtId="0" fontId="21" fillId="6" borderId="1" xfId="0" applyFont="1" applyFill="1" applyBorder="1">
      <alignment vertical="center"/>
    </xf>
    <xf numFmtId="38" fontId="17" fillId="4" borderId="1" xfId="1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38" fontId="17" fillId="4" borderId="1" xfId="1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8" fillId="6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4" fillId="6" borderId="19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3" fillId="5" borderId="19" xfId="0" applyFont="1" applyFill="1" applyBorder="1">
      <alignment vertical="center"/>
    </xf>
    <xf numFmtId="0" fontId="21" fillId="6" borderId="1" xfId="0" applyFont="1" applyFill="1" applyBorder="1" applyAlignment="1">
      <alignment vertical="center" wrapText="1"/>
    </xf>
    <xf numFmtId="0" fontId="17" fillId="4" borderId="1" xfId="0" quotePrefix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4" fillId="6" borderId="18" xfId="0" applyFont="1" applyFill="1" applyBorder="1">
      <alignment vertical="center"/>
    </xf>
    <xf numFmtId="0" fontId="3" fillId="6" borderId="18" xfId="0" applyFont="1" applyFill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3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176" fontId="8" fillId="0" borderId="1" xfId="1" applyNumberFormat="1" applyFont="1" applyFill="1" applyBorder="1">
      <alignment vertical="center"/>
    </xf>
    <xf numFmtId="176" fontId="6" fillId="2" borderId="3" xfId="1" applyNumberFormat="1" applyFont="1" applyFill="1" applyBorder="1">
      <alignment vertical="center"/>
    </xf>
    <xf numFmtId="176" fontId="3" fillId="3" borderId="2" xfId="1" applyNumberFormat="1" applyFont="1" applyFill="1" applyBorder="1" applyAlignment="1">
      <alignment horizontal="right" vertical="center"/>
    </xf>
    <xf numFmtId="0" fontId="3" fillId="6" borderId="19" xfId="0" applyFont="1" applyFill="1" applyBorder="1">
      <alignment vertical="center"/>
    </xf>
    <xf numFmtId="0" fontId="3" fillId="6" borderId="9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3" fillId="5" borderId="9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/>
    </xf>
    <xf numFmtId="176" fontId="3" fillId="8" borderId="1" xfId="1" applyNumberFormat="1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8" borderId="14" xfId="0" applyFont="1" applyFill="1" applyBorder="1" applyAlignment="1">
      <alignment horizontal="center" vertical="center"/>
    </xf>
    <xf numFmtId="176" fontId="8" fillId="8" borderId="1" xfId="1" applyNumberFormat="1" applyFont="1" applyFill="1" applyBorder="1">
      <alignment vertical="center"/>
    </xf>
    <xf numFmtId="0" fontId="8" fillId="8" borderId="1" xfId="0" applyFont="1" applyFill="1" applyBorder="1">
      <alignment vertical="center"/>
    </xf>
    <xf numFmtId="0" fontId="4" fillId="8" borderId="14" xfId="0" applyFont="1" applyFill="1" applyBorder="1" applyAlignment="1">
      <alignment horizontal="center" vertical="center"/>
    </xf>
    <xf numFmtId="0" fontId="17" fillId="0" borderId="1" xfId="0" quotePrefix="1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38" fontId="17" fillId="4" borderId="28" xfId="1" applyFont="1" applyFill="1" applyBorder="1" applyAlignment="1">
      <alignment horizontal="right" vertical="center"/>
    </xf>
    <xf numFmtId="38" fontId="17" fillId="4" borderId="29" xfId="1" applyFont="1" applyFill="1" applyBorder="1" applyAlignment="1">
      <alignment horizontal="right" vertical="center"/>
    </xf>
    <xf numFmtId="0" fontId="21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mmi/AppData/Roaming/Microsoft/Excel/MRV&#26041;&#27861;&#35542;_&#39640;&#24615;&#33021;&#24037;&#26989;&#28809;_&#31639;&#23450;&#12484;&#12540;&#12523;_PDD&#29992;_e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J_summary"/>
      <sheetName val="contact_info"/>
      <sheetName val="1-1_Exist_default_input"/>
      <sheetName val="1-2_Exist_default_result"/>
      <sheetName val="2-1_Exist_spesific_input"/>
      <sheetName val="2-2_Exist_spesific_result"/>
      <sheetName val="3-1_Green_default_input"/>
      <sheetName val="3-2Green_default_result"/>
      <sheetName val="4-1_Green_spesific_input"/>
      <sheetName val="4-2_Green_spesific_result"/>
    </sheetNames>
    <sheetDataSet>
      <sheetData sheetId="0" refreshError="1"/>
      <sheetData sheetId="1" refreshError="1"/>
      <sheetData sheetId="2"/>
      <sheetData sheetId="3">
        <row r="22">
          <cell r="C22" t="str">
            <v>LPG</v>
          </cell>
        </row>
        <row r="23">
          <cell r="C23" t="str">
            <v>Natural gas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30"/>
  <sheetViews>
    <sheetView showGridLines="0" tabSelected="1" topLeftCell="A18" zoomScale="55" zoomScaleNormal="55" workbookViewId="0">
      <selection activeCell="C21" sqref="C21:D21"/>
    </sheetView>
  </sheetViews>
  <sheetFormatPr defaultRowHeight="14.25"/>
  <cols>
    <col min="1" max="1" width="3.625" style="1" customWidth="1"/>
    <col min="2" max="2" width="15.625" style="1" customWidth="1"/>
    <col min="3" max="3" width="16.875" style="1" customWidth="1"/>
    <col min="4" max="4" width="32.25" style="1" customWidth="1"/>
    <col min="5" max="5" width="14.125" style="1" customWidth="1"/>
    <col min="6" max="6" width="13.125" style="1" customWidth="1"/>
    <col min="7" max="7" width="15.5" style="1" customWidth="1"/>
    <col min="8" max="8" width="21.375" style="1" customWidth="1"/>
    <col min="9" max="9" width="63.5" style="1" customWidth="1"/>
    <col min="10" max="10" width="15.75" style="1" customWidth="1"/>
    <col min="11" max="11" width="14.625" style="1" customWidth="1"/>
    <col min="12" max="16384" width="9" style="1"/>
  </cols>
  <sheetData>
    <row r="1" spans="1:11" ht="18" customHeight="1">
      <c r="K1" s="58" t="s">
        <v>48</v>
      </c>
    </row>
    <row r="2" spans="1:11" ht="27.75" customHeight="1">
      <c r="A2" s="72" t="s">
        <v>125</v>
      </c>
      <c r="B2" s="54"/>
      <c r="C2" s="54"/>
      <c r="D2" s="54"/>
      <c r="E2" s="54"/>
      <c r="F2" s="54"/>
      <c r="G2" s="54"/>
      <c r="H2" s="54"/>
      <c r="I2" s="54"/>
      <c r="J2" s="54"/>
      <c r="K2" s="57"/>
    </row>
    <row r="4" spans="1:11" ht="18.75" customHeight="1">
      <c r="A4" s="73" t="s">
        <v>15</v>
      </c>
      <c r="B4" s="12"/>
    </row>
    <row r="5" spans="1:11" ht="18.75" customHeight="1">
      <c r="A5" s="12"/>
      <c r="B5" s="75" t="s">
        <v>19</v>
      </c>
      <c r="C5" s="75" t="s">
        <v>20</v>
      </c>
      <c r="D5" s="75" t="s">
        <v>21</v>
      </c>
      <c r="E5" s="75" t="s">
        <v>22</v>
      </c>
      <c r="F5" s="75" t="s">
        <v>23</v>
      </c>
      <c r="G5" s="75" t="s">
        <v>24</v>
      </c>
      <c r="H5" s="75" t="s">
        <v>25</v>
      </c>
      <c r="I5" s="75" t="s">
        <v>26</v>
      </c>
      <c r="J5" s="75" t="s">
        <v>27</v>
      </c>
      <c r="K5" s="75" t="s">
        <v>28</v>
      </c>
    </row>
    <row r="6" spans="1:11" s="52" customFormat="1" ht="39" customHeight="1">
      <c r="B6" s="75" t="s">
        <v>29</v>
      </c>
      <c r="C6" s="75" t="s">
        <v>30</v>
      </c>
      <c r="D6" s="75" t="s">
        <v>31</v>
      </c>
      <c r="E6" s="75" t="s">
        <v>32</v>
      </c>
      <c r="F6" s="75" t="s">
        <v>33</v>
      </c>
      <c r="G6" s="75" t="s">
        <v>34</v>
      </c>
      <c r="H6" s="75" t="s">
        <v>35</v>
      </c>
      <c r="I6" s="75" t="s">
        <v>36</v>
      </c>
      <c r="J6" s="75" t="s">
        <v>37</v>
      </c>
      <c r="K6" s="75" t="s">
        <v>38</v>
      </c>
    </row>
    <row r="7" spans="1:11" ht="68.25" customHeight="1">
      <c r="B7" s="77" t="s">
        <v>49</v>
      </c>
      <c r="C7" s="78" t="s">
        <v>72</v>
      </c>
      <c r="D7" s="92" t="s">
        <v>78</v>
      </c>
      <c r="E7" s="79"/>
      <c r="F7" s="78" t="s">
        <v>92</v>
      </c>
      <c r="G7" s="80" t="s">
        <v>84</v>
      </c>
      <c r="H7" s="80" t="s">
        <v>90</v>
      </c>
      <c r="I7" s="93" t="s">
        <v>102</v>
      </c>
      <c r="J7" s="81" t="s">
        <v>90</v>
      </c>
      <c r="K7" s="81"/>
    </row>
    <row r="8" spans="1:11" ht="68.25" customHeight="1">
      <c r="B8" s="77" t="s">
        <v>50</v>
      </c>
      <c r="C8" s="78" t="s">
        <v>73</v>
      </c>
      <c r="D8" s="92" t="s">
        <v>79</v>
      </c>
      <c r="E8" s="79"/>
      <c r="F8" s="78" t="s">
        <v>91</v>
      </c>
      <c r="G8" s="80" t="s">
        <v>83</v>
      </c>
      <c r="H8" s="80" t="s">
        <v>86</v>
      </c>
      <c r="I8" s="93" t="s">
        <v>149</v>
      </c>
      <c r="J8" s="81" t="s">
        <v>96</v>
      </c>
      <c r="K8" s="83"/>
    </row>
    <row r="9" spans="1:11" ht="68.25" customHeight="1">
      <c r="A9" s="11"/>
      <c r="B9" s="77" t="s">
        <v>51</v>
      </c>
      <c r="C9" s="78" t="s">
        <v>74</v>
      </c>
      <c r="D9" s="92" t="s">
        <v>77</v>
      </c>
      <c r="E9" s="79"/>
      <c r="F9" s="78" t="s">
        <v>94</v>
      </c>
      <c r="G9" s="80" t="s">
        <v>85</v>
      </c>
      <c r="H9" s="80" t="s">
        <v>87</v>
      </c>
      <c r="I9" s="93" t="s">
        <v>150</v>
      </c>
      <c r="J9" s="81" t="s">
        <v>90</v>
      </c>
      <c r="K9" s="83"/>
    </row>
    <row r="10" spans="1:11" ht="68.25" customHeight="1">
      <c r="B10" s="77" t="s">
        <v>52</v>
      </c>
      <c r="C10" s="78" t="s">
        <v>75</v>
      </c>
      <c r="D10" s="92" t="s">
        <v>76</v>
      </c>
      <c r="E10" s="79"/>
      <c r="F10" s="78" t="s">
        <v>91</v>
      </c>
      <c r="G10" s="80" t="s">
        <v>83</v>
      </c>
      <c r="H10" s="80" t="s">
        <v>86</v>
      </c>
      <c r="I10" s="93" t="s">
        <v>149</v>
      </c>
      <c r="J10" s="81" t="s">
        <v>96</v>
      </c>
      <c r="K10" s="82"/>
    </row>
    <row r="11" spans="1:11" ht="68.25" customHeight="1">
      <c r="A11" s="11"/>
      <c r="B11" s="77" t="s">
        <v>53</v>
      </c>
      <c r="C11" s="78" t="s">
        <v>67</v>
      </c>
      <c r="D11" s="92" t="s">
        <v>63</v>
      </c>
      <c r="E11" s="79"/>
      <c r="F11" s="78" t="s">
        <v>94</v>
      </c>
      <c r="G11" s="80" t="s">
        <v>85</v>
      </c>
      <c r="H11" s="80" t="s">
        <v>87</v>
      </c>
      <c r="I11" s="115" t="s">
        <v>152</v>
      </c>
      <c r="J11" s="81" t="s">
        <v>90</v>
      </c>
      <c r="K11" s="83"/>
    </row>
    <row r="12" spans="1:11" ht="68.25" customHeight="1">
      <c r="A12" s="11"/>
      <c r="B12" s="77" t="s">
        <v>56</v>
      </c>
      <c r="C12" s="78" t="s">
        <v>71</v>
      </c>
      <c r="D12" s="92" t="s">
        <v>65</v>
      </c>
      <c r="E12" s="79"/>
      <c r="F12" s="78"/>
      <c r="G12" s="80" t="s">
        <v>54</v>
      </c>
      <c r="H12" s="80" t="s">
        <v>89</v>
      </c>
      <c r="I12" s="83" t="s">
        <v>90</v>
      </c>
      <c r="J12" s="81" t="s">
        <v>90</v>
      </c>
      <c r="K12" s="83"/>
    </row>
    <row r="13" spans="1:11" ht="68.25" customHeight="1">
      <c r="A13" s="11"/>
      <c r="B13" s="77" t="s">
        <v>57</v>
      </c>
      <c r="C13" s="78" t="s">
        <v>68</v>
      </c>
      <c r="D13" s="78" t="s">
        <v>66</v>
      </c>
      <c r="E13" s="79"/>
      <c r="F13" s="78" t="s">
        <v>100</v>
      </c>
      <c r="G13" s="80" t="s">
        <v>54</v>
      </c>
      <c r="H13" s="80" t="s">
        <v>89</v>
      </c>
      <c r="I13" s="83" t="s">
        <v>90</v>
      </c>
      <c r="J13" s="81" t="s">
        <v>90</v>
      </c>
      <c r="K13" s="83"/>
    </row>
    <row r="14" spans="1:11" ht="68.25" customHeight="1">
      <c r="A14" s="11"/>
      <c r="B14" s="77" t="s">
        <v>58</v>
      </c>
      <c r="C14" s="78" t="s">
        <v>69</v>
      </c>
      <c r="D14" s="92" t="s">
        <v>80</v>
      </c>
      <c r="E14" s="79"/>
      <c r="F14" s="78" t="s">
        <v>101</v>
      </c>
      <c r="G14" s="80" t="s">
        <v>84</v>
      </c>
      <c r="H14" s="80" t="s">
        <v>90</v>
      </c>
      <c r="I14" s="115" t="s">
        <v>152</v>
      </c>
      <c r="J14" s="81" t="s">
        <v>96</v>
      </c>
      <c r="K14" s="83"/>
    </row>
    <row r="15" spans="1:11" ht="68.25" customHeight="1">
      <c r="A15" s="11"/>
      <c r="B15" s="77" t="s">
        <v>59</v>
      </c>
      <c r="C15" s="78" t="s">
        <v>70</v>
      </c>
      <c r="D15" s="92" t="s">
        <v>81</v>
      </c>
      <c r="E15" s="79"/>
      <c r="F15" s="78" t="s">
        <v>101</v>
      </c>
      <c r="G15" s="80" t="s">
        <v>84</v>
      </c>
      <c r="H15" s="80" t="s">
        <v>90</v>
      </c>
      <c r="I15" s="115" t="s">
        <v>152</v>
      </c>
      <c r="J15" s="81" t="s">
        <v>96</v>
      </c>
      <c r="K15" s="83"/>
    </row>
    <row r="16" spans="1:11" ht="68.25" customHeight="1">
      <c r="A16" s="11"/>
      <c r="B16" s="77" t="s">
        <v>60</v>
      </c>
      <c r="C16" s="78" t="s">
        <v>61</v>
      </c>
      <c r="D16" s="92" t="s">
        <v>82</v>
      </c>
      <c r="E16" s="79"/>
      <c r="F16" s="78" t="s">
        <v>95</v>
      </c>
      <c r="G16" s="80" t="s">
        <v>85</v>
      </c>
      <c r="H16" s="80" t="s">
        <v>88</v>
      </c>
      <c r="I16" s="83" t="s">
        <v>153</v>
      </c>
      <c r="J16" s="81" t="s">
        <v>90</v>
      </c>
      <c r="K16" s="83"/>
    </row>
    <row r="17" spans="1:11" ht="8.25" customHeight="1"/>
    <row r="18" spans="1:11" ht="20.100000000000001" customHeight="1">
      <c r="A18" s="73" t="s">
        <v>16</v>
      </c>
    </row>
    <row r="19" spans="1:11" ht="20.100000000000001" customHeight="1">
      <c r="B19" s="75" t="s">
        <v>19</v>
      </c>
      <c r="C19" s="122" t="s">
        <v>20</v>
      </c>
      <c r="D19" s="122"/>
      <c r="E19" s="75" t="s">
        <v>21</v>
      </c>
      <c r="F19" s="75" t="s">
        <v>22</v>
      </c>
      <c r="G19" s="122" t="s">
        <v>23</v>
      </c>
      <c r="H19" s="122"/>
      <c r="I19" s="122"/>
      <c r="J19" s="122" t="s">
        <v>24</v>
      </c>
      <c r="K19" s="122"/>
    </row>
    <row r="20" spans="1:11" ht="39" customHeight="1">
      <c r="B20" s="75" t="s">
        <v>30</v>
      </c>
      <c r="C20" s="122" t="s">
        <v>31</v>
      </c>
      <c r="D20" s="122"/>
      <c r="E20" s="75" t="s">
        <v>32</v>
      </c>
      <c r="F20" s="75" t="s">
        <v>33</v>
      </c>
      <c r="G20" s="122" t="s">
        <v>35</v>
      </c>
      <c r="H20" s="122"/>
      <c r="I20" s="122"/>
      <c r="J20" s="122" t="s">
        <v>38</v>
      </c>
      <c r="K20" s="122"/>
    </row>
    <row r="21" spans="1:11" ht="68.25" customHeight="1">
      <c r="B21" s="78" t="s">
        <v>55</v>
      </c>
      <c r="C21" s="121" t="s">
        <v>62</v>
      </c>
      <c r="D21" s="121"/>
      <c r="E21" s="84"/>
      <c r="F21" s="78"/>
      <c r="G21" s="123"/>
      <c r="H21" s="123"/>
      <c r="I21" s="123"/>
      <c r="J21" s="124"/>
      <c r="K21" s="124"/>
    </row>
    <row r="22" spans="1:11" ht="6.75" customHeight="1"/>
    <row r="23" spans="1:11" ht="18.75" customHeight="1">
      <c r="A23" s="74" t="s">
        <v>17</v>
      </c>
      <c r="B23" s="10"/>
    </row>
    <row r="24" spans="1:11" ht="21.75" thickBot="1">
      <c r="B24" s="117" t="s">
        <v>45</v>
      </c>
      <c r="C24" s="118"/>
      <c r="D24" s="85" t="s">
        <v>33</v>
      </c>
    </row>
    <row r="25" spans="1:11" ht="21.75" thickBot="1">
      <c r="B25" s="119">
        <f>ROUNDDOWN('PMS(calc_process)'!G6, 0)</f>
        <v>223076</v>
      </c>
      <c r="C25" s="120"/>
      <c r="D25" s="86" t="s">
        <v>46</v>
      </c>
    </row>
    <row r="26" spans="1:11" ht="20.100000000000001" customHeight="1">
      <c r="B26" s="11"/>
      <c r="C26" s="11"/>
      <c r="F26" s="53"/>
      <c r="G26" s="53"/>
    </row>
    <row r="27" spans="1:11" ht="18.75" customHeight="1">
      <c r="A27" s="73" t="s">
        <v>18</v>
      </c>
    </row>
    <row r="28" spans="1:11" ht="18" customHeight="1">
      <c r="B28" s="76" t="s">
        <v>40</v>
      </c>
      <c r="C28" s="116" t="s">
        <v>41</v>
      </c>
      <c r="D28" s="116"/>
      <c r="E28" s="116"/>
      <c r="F28" s="116"/>
      <c r="G28" s="116"/>
      <c r="H28" s="116"/>
      <c r="I28" s="116"/>
      <c r="J28" s="55"/>
    </row>
    <row r="29" spans="1:11" ht="18" customHeight="1">
      <c r="B29" s="76" t="s">
        <v>39</v>
      </c>
      <c r="C29" s="116" t="s">
        <v>42</v>
      </c>
      <c r="D29" s="116"/>
      <c r="E29" s="116"/>
      <c r="F29" s="116"/>
      <c r="G29" s="116"/>
      <c r="H29" s="116"/>
      <c r="I29" s="116"/>
      <c r="J29" s="55"/>
    </row>
    <row r="30" spans="1:11" ht="18" customHeight="1">
      <c r="B30" s="76" t="s">
        <v>43</v>
      </c>
      <c r="C30" s="116" t="s">
        <v>44</v>
      </c>
      <c r="D30" s="116"/>
      <c r="E30" s="116"/>
      <c r="F30" s="116"/>
      <c r="G30" s="116"/>
      <c r="H30" s="116"/>
      <c r="I30" s="116"/>
      <c r="J30" s="55"/>
    </row>
  </sheetData>
  <mergeCells count="14">
    <mergeCell ref="C21:D21"/>
    <mergeCell ref="G20:I20"/>
    <mergeCell ref="G21:I21"/>
    <mergeCell ref="J19:K19"/>
    <mergeCell ref="J20:K20"/>
    <mergeCell ref="J21:K21"/>
    <mergeCell ref="G19:I19"/>
    <mergeCell ref="C19:D19"/>
    <mergeCell ref="C20:D20"/>
    <mergeCell ref="C29:I29"/>
    <mergeCell ref="C30:I30"/>
    <mergeCell ref="C28:I28"/>
    <mergeCell ref="B24:C24"/>
    <mergeCell ref="B25:C25"/>
  </mergeCells>
  <phoneticPr fontId="2"/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headerFooter>
    <oddFooter>&amp;C- III JCM方法論案-2 -</oddFooter>
  </headerFooter>
  <rowBreaks count="1" manualBreakCount="1">
    <brk id="1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112"/>
  <sheetViews>
    <sheetView showGridLines="0" tabSelected="1" topLeftCell="A56" zoomScale="85" zoomScaleNormal="85" zoomScaleSheetLayoutView="85" workbookViewId="0">
      <selection activeCell="C21" sqref="C21:D21"/>
    </sheetView>
  </sheetViews>
  <sheetFormatPr defaultRowHeight="14.25"/>
  <cols>
    <col min="1" max="4" width="3.625" style="1" customWidth="1"/>
    <col min="5" max="5" width="47.125" style="1" customWidth="1"/>
    <col min="6" max="6" width="22.375" style="1" bestFit="1" customWidth="1"/>
    <col min="7" max="7" width="12.625" style="1" customWidth="1"/>
    <col min="8" max="8" width="14.625" style="1" customWidth="1"/>
    <col min="9" max="9" width="8.5" style="13" customWidth="1"/>
    <col min="10" max="16384" width="9" style="1"/>
  </cols>
  <sheetData>
    <row r="1" spans="1:11" ht="18" customHeight="1">
      <c r="I1" s="58" t="str">
        <f>'PMS(input)'!K1</f>
        <v>JCM_ID_F_PMS_ver01.0</v>
      </c>
    </row>
    <row r="2" spans="1:11" ht="27.75" customHeight="1">
      <c r="A2" s="125" t="s">
        <v>124</v>
      </c>
      <c r="B2" s="125"/>
      <c r="C2" s="125"/>
      <c r="D2" s="125"/>
      <c r="E2" s="125"/>
      <c r="F2" s="125"/>
      <c r="G2" s="125"/>
      <c r="H2" s="125"/>
      <c r="I2" s="125"/>
    </row>
    <row r="3" spans="1:11" ht="18" customHeight="1">
      <c r="A3" s="126" t="s">
        <v>47</v>
      </c>
      <c r="B3" s="127"/>
      <c r="C3" s="127"/>
      <c r="D3" s="127"/>
      <c r="E3" s="127"/>
      <c r="F3" s="127"/>
      <c r="G3" s="127"/>
      <c r="H3" s="127"/>
      <c r="I3" s="127"/>
    </row>
    <row r="4" spans="1:11" ht="11.25" customHeight="1" thickBot="1"/>
    <row r="5" spans="1:11" ht="18.75" customHeight="1" thickBot="1">
      <c r="A5" s="29" t="s">
        <v>6</v>
      </c>
      <c r="B5" s="62"/>
      <c r="C5" s="62"/>
      <c r="D5" s="62"/>
      <c r="E5" s="63"/>
      <c r="F5" s="64" t="s">
        <v>109</v>
      </c>
      <c r="G5" s="30" t="s">
        <v>4</v>
      </c>
      <c r="H5" s="30" t="s">
        <v>5</v>
      </c>
      <c r="I5" s="31" t="s">
        <v>10</v>
      </c>
    </row>
    <row r="6" spans="1:11" ht="18.75" customHeight="1" thickBot="1">
      <c r="A6" s="32"/>
      <c r="B6" s="14" t="s">
        <v>12</v>
      </c>
      <c r="C6" s="14"/>
      <c r="D6" s="59"/>
      <c r="E6" s="60"/>
      <c r="F6" s="61"/>
      <c r="G6" s="98">
        <f>(G18-G58)*(1-F111/100)</f>
        <v>223076.44510745004</v>
      </c>
      <c r="H6" s="17" t="s">
        <v>2</v>
      </c>
      <c r="I6" s="33" t="s">
        <v>3</v>
      </c>
    </row>
    <row r="7" spans="1:11" ht="18.75" customHeight="1">
      <c r="A7" s="34" t="s">
        <v>7</v>
      </c>
      <c r="B7" s="18"/>
      <c r="C7" s="18"/>
      <c r="D7" s="19"/>
      <c r="E7" s="20"/>
      <c r="F7" s="21"/>
      <c r="G7" s="102"/>
      <c r="H7" s="21"/>
      <c r="I7" s="35"/>
      <c r="J7" s="56"/>
      <c r="K7" s="56"/>
    </row>
    <row r="8" spans="1:11" ht="18.75" customHeight="1">
      <c r="A8" s="40"/>
      <c r="B8" s="15" t="s">
        <v>143</v>
      </c>
      <c r="C8" s="90"/>
      <c r="D8" s="90"/>
      <c r="E8" s="16"/>
      <c r="F8" s="44" t="s">
        <v>108</v>
      </c>
      <c r="G8" s="100">
        <f t="shared" ref="G8:H9" si="0">F101</f>
        <v>135</v>
      </c>
      <c r="H8" s="26" t="str">
        <f t="shared" si="0"/>
        <v>t/ha</v>
      </c>
      <c r="I8" s="36" t="s">
        <v>97</v>
      </c>
    </row>
    <row r="9" spans="1:11" ht="18.75" customHeight="1">
      <c r="A9" s="37"/>
      <c r="B9" s="15" t="s">
        <v>144</v>
      </c>
      <c r="C9" s="91"/>
      <c r="D9" s="91"/>
      <c r="E9" s="16"/>
      <c r="F9" s="44" t="s">
        <v>108</v>
      </c>
      <c r="G9" s="100">
        <f t="shared" si="0"/>
        <v>120</v>
      </c>
      <c r="H9" s="26" t="str">
        <f t="shared" si="0"/>
        <v>t/ha</v>
      </c>
      <c r="I9" s="36" t="s">
        <v>97</v>
      </c>
    </row>
    <row r="10" spans="1:11" ht="18.75" customHeight="1">
      <c r="A10" s="37"/>
      <c r="B10" s="15" t="s">
        <v>145</v>
      </c>
      <c r="C10" s="91"/>
      <c r="D10" s="91"/>
      <c r="E10" s="16"/>
      <c r="F10" s="44" t="s">
        <v>108</v>
      </c>
      <c r="G10" s="100">
        <f>F104</f>
        <v>56</v>
      </c>
      <c r="H10" s="26" t="str">
        <f>G104</f>
        <v>t/ha</v>
      </c>
      <c r="I10" s="36" t="s">
        <v>97</v>
      </c>
    </row>
    <row r="11" spans="1:11" ht="18.75" customHeight="1">
      <c r="A11" s="37"/>
      <c r="B11" s="15" t="s">
        <v>112</v>
      </c>
      <c r="C11" s="91"/>
      <c r="D11" s="91"/>
      <c r="E11" s="16"/>
      <c r="F11" s="44" t="s">
        <v>115</v>
      </c>
      <c r="G11" s="100">
        <f t="shared" ref="G11:H11" si="1">F105</f>
        <v>27.3</v>
      </c>
      <c r="H11" s="26" t="str">
        <f t="shared" si="1"/>
        <v>%</v>
      </c>
      <c r="I11" s="36" t="s">
        <v>126</v>
      </c>
    </row>
    <row r="12" spans="1:11" ht="18.75" customHeight="1">
      <c r="A12" s="37"/>
      <c r="B12" s="15" t="s">
        <v>65</v>
      </c>
      <c r="C12" s="91"/>
      <c r="D12" s="91"/>
      <c r="E12" s="16"/>
      <c r="F12" s="45" t="s">
        <v>110</v>
      </c>
      <c r="G12" s="101">
        <f t="shared" ref="G12:H14" si="2">F107</f>
        <v>0.55000000000000004</v>
      </c>
      <c r="H12" s="44" t="str">
        <f t="shared" si="2"/>
        <v>-</v>
      </c>
      <c r="I12" s="36" t="s">
        <v>103</v>
      </c>
    </row>
    <row r="13" spans="1:11" ht="18.75" customHeight="1">
      <c r="A13" s="37"/>
      <c r="B13" s="15" t="s">
        <v>130</v>
      </c>
      <c r="C13" s="91"/>
      <c r="D13" s="91"/>
      <c r="E13" s="16"/>
      <c r="F13" s="45" t="s">
        <v>110</v>
      </c>
      <c r="G13" s="101">
        <f t="shared" si="2"/>
        <v>6.8</v>
      </c>
      <c r="H13" s="44" t="str">
        <f t="shared" si="2"/>
        <v>g/kg-dm burnt</v>
      </c>
      <c r="I13" s="33" t="s">
        <v>135</v>
      </c>
    </row>
    <row r="14" spans="1:11" ht="18.75" customHeight="1">
      <c r="A14" s="37"/>
      <c r="B14" s="15" t="s">
        <v>132</v>
      </c>
      <c r="C14" s="91"/>
      <c r="D14" s="91"/>
      <c r="E14" s="16"/>
      <c r="F14" s="45" t="s">
        <v>110</v>
      </c>
      <c r="G14" s="101">
        <f t="shared" si="2"/>
        <v>0.2</v>
      </c>
      <c r="H14" s="44" t="str">
        <f t="shared" si="2"/>
        <v>g/kg-dm burnt</v>
      </c>
      <c r="I14" s="33" t="s">
        <v>136</v>
      </c>
    </row>
    <row r="15" spans="1:11" ht="18.75" customHeight="1">
      <c r="A15" s="37"/>
      <c r="B15" s="15" t="s">
        <v>104</v>
      </c>
      <c r="C15" s="91"/>
      <c r="D15" s="91"/>
      <c r="E15" s="16"/>
      <c r="F15" s="45" t="s">
        <v>105</v>
      </c>
      <c r="G15" s="101">
        <f>F111</f>
        <v>15</v>
      </c>
      <c r="H15" s="87" t="str">
        <f>G111</f>
        <v>%</v>
      </c>
      <c r="I15" s="36" t="s">
        <v>61</v>
      </c>
    </row>
    <row r="16" spans="1:11" ht="18.75" customHeight="1">
      <c r="A16" s="32"/>
      <c r="B16" s="15"/>
      <c r="C16" s="91"/>
      <c r="D16" s="91"/>
      <c r="E16" s="16"/>
      <c r="F16" s="45"/>
      <c r="G16" s="87"/>
      <c r="H16" s="87"/>
      <c r="I16" s="38"/>
    </row>
    <row r="17" spans="1:10" ht="18.75" customHeight="1" thickBot="1">
      <c r="A17" s="34" t="s">
        <v>8</v>
      </c>
      <c r="B17" s="66"/>
      <c r="C17" s="67"/>
      <c r="D17" s="9"/>
      <c r="E17" s="9"/>
      <c r="F17" s="9"/>
      <c r="G17" s="8"/>
      <c r="H17" s="8"/>
      <c r="I17" s="39"/>
    </row>
    <row r="18" spans="1:10" ht="18.75" customHeight="1" thickBot="1">
      <c r="A18" s="40"/>
      <c r="B18" s="46" t="s">
        <v>13</v>
      </c>
      <c r="C18" s="65"/>
      <c r="D18" s="22"/>
      <c r="E18" s="22"/>
      <c r="F18" s="3"/>
      <c r="G18" s="98">
        <f>(G19+G54)*44/12+G32</f>
        <v>285546.97988226672</v>
      </c>
      <c r="H18" s="3" t="s">
        <v>2</v>
      </c>
      <c r="I18" s="36" t="s">
        <v>1</v>
      </c>
    </row>
    <row r="19" spans="1:10" ht="18.75" customHeight="1">
      <c r="A19" s="37"/>
      <c r="B19" s="25"/>
      <c r="C19" s="88" t="s">
        <v>106</v>
      </c>
      <c r="D19" s="89"/>
      <c r="E19" s="28"/>
      <c r="F19" s="48"/>
      <c r="G19" s="99">
        <f>G20+G24+G28</f>
        <v>77544.94</v>
      </c>
      <c r="H19" s="26" t="s">
        <v>107</v>
      </c>
      <c r="I19" s="36" t="s">
        <v>126</v>
      </c>
    </row>
    <row r="20" spans="1:10" ht="18.75" customHeight="1">
      <c r="A20" s="37"/>
      <c r="B20" s="25"/>
      <c r="C20" s="97"/>
      <c r="D20" s="88" t="s">
        <v>137</v>
      </c>
      <c r="E20" s="28"/>
      <c r="F20" s="48"/>
      <c r="G20" s="99">
        <f>G21*(G22+G23)</f>
        <v>51556.5</v>
      </c>
      <c r="H20" s="26" t="s">
        <v>107</v>
      </c>
      <c r="I20" s="36" t="s">
        <v>126</v>
      </c>
    </row>
    <row r="21" spans="1:10" ht="18.75" customHeight="1">
      <c r="A21" s="37"/>
      <c r="B21" s="25"/>
      <c r="C21" s="27"/>
      <c r="D21" s="105"/>
      <c r="E21" s="47" t="s">
        <v>140</v>
      </c>
      <c r="F21" s="44"/>
      <c r="G21" s="100">
        <v>300</v>
      </c>
      <c r="H21" s="26" t="s">
        <v>91</v>
      </c>
      <c r="I21" s="36" t="s">
        <v>126</v>
      </c>
      <c r="J21" s="1" t="s">
        <v>121</v>
      </c>
    </row>
    <row r="22" spans="1:10" ht="18.75" customHeight="1">
      <c r="A22" s="37"/>
      <c r="B22" s="25"/>
      <c r="C22" s="27"/>
      <c r="D22" s="105"/>
      <c r="E22" s="47" t="s">
        <v>117</v>
      </c>
      <c r="F22" s="44" t="s">
        <v>108</v>
      </c>
      <c r="G22" s="100">
        <f>F101</f>
        <v>135</v>
      </c>
      <c r="H22" s="26" t="s">
        <v>107</v>
      </c>
      <c r="I22" s="36" t="s">
        <v>97</v>
      </c>
    </row>
    <row r="23" spans="1:10" ht="18.75" customHeight="1">
      <c r="A23" s="37"/>
      <c r="B23" s="25"/>
      <c r="C23" s="27"/>
      <c r="D23" s="106"/>
      <c r="E23" s="47" t="s">
        <v>113</v>
      </c>
      <c r="F23" s="44" t="s">
        <v>111</v>
      </c>
      <c r="G23" s="101">
        <f>G22*F105/100</f>
        <v>36.854999999999997</v>
      </c>
      <c r="H23" s="26" t="s">
        <v>107</v>
      </c>
      <c r="I23" s="36" t="s">
        <v>126</v>
      </c>
    </row>
    <row r="24" spans="1:10" ht="18.75" customHeight="1">
      <c r="A24" s="37"/>
      <c r="B24" s="25"/>
      <c r="C24" s="96"/>
      <c r="D24" s="88" t="s">
        <v>139</v>
      </c>
      <c r="E24" s="104"/>
      <c r="F24" s="44"/>
      <c r="G24" s="99">
        <f>G25*(G26+G27)</f>
        <v>25632</v>
      </c>
      <c r="H24" s="26" t="s">
        <v>107</v>
      </c>
      <c r="I24" s="36" t="s">
        <v>126</v>
      </c>
    </row>
    <row r="25" spans="1:10" ht="18.75" customHeight="1">
      <c r="A25" s="37"/>
      <c r="B25" s="25"/>
      <c r="C25" s="96"/>
      <c r="D25" s="105"/>
      <c r="E25" s="47" t="s">
        <v>141</v>
      </c>
      <c r="F25" s="44"/>
      <c r="G25" s="100">
        <v>200</v>
      </c>
      <c r="H25" s="26" t="s">
        <v>91</v>
      </c>
      <c r="I25" s="36" t="s">
        <v>126</v>
      </c>
      <c r="J25" s="1" t="s">
        <v>121</v>
      </c>
    </row>
    <row r="26" spans="1:10" ht="18.75" customHeight="1">
      <c r="A26" s="37"/>
      <c r="B26" s="25"/>
      <c r="C26" s="96"/>
      <c r="D26" s="105"/>
      <c r="E26" s="47" t="s">
        <v>127</v>
      </c>
      <c r="F26" s="44" t="s">
        <v>108</v>
      </c>
      <c r="G26" s="100">
        <f>F102</f>
        <v>120</v>
      </c>
      <c r="H26" s="26" t="s">
        <v>107</v>
      </c>
      <c r="I26" s="36" t="s">
        <v>97</v>
      </c>
    </row>
    <row r="27" spans="1:10" ht="18.75" customHeight="1">
      <c r="A27" s="37"/>
      <c r="B27" s="25"/>
      <c r="C27" s="96"/>
      <c r="D27" s="106"/>
      <c r="E27" s="47" t="s">
        <v>113</v>
      </c>
      <c r="F27" s="44" t="s">
        <v>111</v>
      </c>
      <c r="G27" s="101">
        <f>G26*F108/100</f>
        <v>8.16</v>
      </c>
      <c r="H27" s="26" t="s">
        <v>107</v>
      </c>
      <c r="I27" s="36" t="s">
        <v>126</v>
      </c>
    </row>
    <row r="28" spans="1:10" ht="18.75" customHeight="1">
      <c r="A28" s="37"/>
      <c r="B28" s="25"/>
      <c r="C28" s="96"/>
      <c r="D28" s="88" t="s">
        <v>138</v>
      </c>
      <c r="E28" s="104"/>
      <c r="F28" s="44"/>
      <c r="G28" s="99">
        <f>G29*(G30+G31)</f>
        <v>356.44</v>
      </c>
      <c r="H28" s="26" t="s">
        <v>107</v>
      </c>
      <c r="I28" s="36" t="s">
        <v>126</v>
      </c>
    </row>
    <row r="29" spans="1:10" ht="18.75" customHeight="1">
      <c r="A29" s="37"/>
      <c r="B29" s="25"/>
      <c r="C29" s="96"/>
      <c r="D29" s="105"/>
      <c r="E29" s="47" t="s">
        <v>142</v>
      </c>
      <c r="F29" s="44"/>
      <c r="G29" s="100">
        <v>5</v>
      </c>
      <c r="H29" s="26" t="s">
        <v>91</v>
      </c>
      <c r="I29" s="36" t="s">
        <v>126</v>
      </c>
      <c r="J29" s="1" t="s">
        <v>121</v>
      </c>
    </row>
    <row r="30" spans="1:10" ht="18.75" customHeight="1">
      <c r="A30" s="37"/>
      <c r="B30" s="25"/>
      <c r="C30" s="96"/>
      <c r="D30" s="105"/>
      <c r="E30" s="47" t="s">
        <v>116</v>
      </c>
      <c r="F30" s="44" t="s">
        <v>108</v>
      </c>
      <c r="G30" s="100">
        <f>F104</f>
        <v>56</v>
      </c>
      <c r="H30" s="26" t="s">
        <v>107</v>
      </c>
      <c r="I30" s="36" t="s">
        <v>97</v>
      </c>
    </row>
    <row r="31" spans="1:10" ht="18.75" customHeight="1">
      <c r="A31" s="37"/>
      <c r="B31" s="25"/>
      <c r="C31" s="96"/>
      <c r="D31" s="106"/>
      <c r="E31" s="47" t="s">
        <v>113</v>
      </c>
      <c r="F31" s="44" t="s">
        <v>111</v>
      </c>
      <c r="G31" s="101">
        <f>G30*F105/100</f>
        <v>15.288</v>
      </c>
      <c r="H31" s="26" t="s">
        <v>107</v>
      </c>
      <c r="I31" s="36" t="s">
        <v>126</v>
      </c>
    </row>
    <row r="32" spans="1:10" ht="18.75" customHeight="1">
      <c r="A32" s="37"/>
      <c r="B32" s="25"/>
      <c r="C32" s="88" t="s">
        <v>98</v>
      </c>
      <c r="D32" s="89"/>
      <c r="E32" s="28"/>
      <c r="F32" s="48"/>
      <c r="G32" s="99">
        <f>G33+G40+G47</f>
        <v>1215.5332156000002</v>
      </c>
      <c r="H32" s="3" t="s">
        <v>2</v>
      </c>
      <c r="I32" s="36" t="s">
        <v>126</v>
      </c>
    </row>
    <row r="33" spans="1:10" ht="18.75" customHeight="1">
      <c r="A33" s="37"/>
      <c r="B33" s="107"/>
      <c r="C33" s="97"/>
      <c r="D33" s="88" t="s">
        <v>137</v>
      </c>
      <c r="E33" s="28"/>
      <c r="F33" s="48"/>
      <c r="G33" s="99">
        <f>(G34*(G35+G36)*G37*G38*10^-3)+(G34*(G35+G36)*G37*G39*10^-1)</f>
        <v>759.94281000000012</v>
      </c>
      <c r="H33" s="3" t="s">
        <v>2</v>
      </c>
      <c r="I33" s="36" t="s">
        <v>126</v>
      </c>
    </row>
    <row r="34" spans="1:10" ht="18.75" customHeight="1">
      <c r="A34" s="37"/>
      <c r="B34" s="107"/>
      <c r="C34" s="27"/>
      <c r="D34" s="105"/>
      <c r="E34" s="47" t="s">
        <v>140</v>
      </c>
      <c r="F34" s="44"/>
      <c r="G34" s="100">
        <f>G21</f>
        <v>300</v>
      </c>
      <c r="H34" s="26" t="s">
        <v>91</v>
      </c>
      <c r="I34" s="36" t="s">
        <v>126</v>
      </c>
      <c r="J34" s="1" t="s">
        <v>134</v>
      </c>
    </row>
    <row r="35" spans="1:10" ht="18.75" customHeight="1">
      <c r="A35" s="37"/>
      <c r="B35" s="107"/>
      <c r="C35" s="27"/>
      <c r="D35" s="105"/>
      <c r="E35" s="47" t="s">
        <v>117</v>
      </c>
      <c r="F35" s="44" t="s">
        <v>108</v>
      </c>
      <c r="G35" s="100">
        <f>F101</f>
        <v>135</v>
      </c>
      <c r="H35" s="26" t="s">
        <v>107</v>
      </c>
      <c r="I35" s="36" t="s">
        <v>97</v>
      </c>
    </row>
    <row r="36" spans="1:10" ht="18.75" customHeight="1">
      <c r="A36" s="37"/>
      <c r="B36" s="107"/>
      <c r="C36" s="27"/>
      <c r="D36" s="105"/>
      <c r="E36" s="47" t="s">
        <v>113</v>
      </c>
      <c r="F36" s="44" t="s">
        <v>111</v>
      </c>
      <c r="G36" s="101">
        <f>G35*F105/100</f>
        <v>36.854999999999997</v>
      </c>
      <c r="H36" s="26" t="s">
        <v>107</v>
      </c>
      <c r="I36" s="36" t="s">
        <v>126</v>
      </c>
    </row>
    <row r="37" spans="1:10" ht="18.75" customHeight="1">
      <c r="A37" s="37"/>
      <c r="B37" s="107"/>
      <c r="C37" s="27"/>
      <c r="D37" s="105"/>
      <c r="E37" s="47" t="s">
        <v>64</v>
      </c>
      <c r="F37" s="45" t="s">
        <v>110</v>
      </c>
      <c r="G37" s="100">
        <f>F107</f>
        <v>0.55000000000000004</v>
      </c>
      <c r="H37" s="26" t="s">
        <v>126</v>
      </c>
      <c r="I37" s="36" t="s">
        <v>103</v>
      </c>
    </row>
    <row r="38" spans="1:10" ht="18.75" customHeight="1">
      <c r="A38" s="37"/>
      <c r="B38" s="107"/>
      <c r="C38" s="27"/>
      <c r="D38" s="105"/>
      <c r="E38" s="47" t="s">
        <v>129</v>
      </c>
      <c r="F38" s="45" t="s">
        <v>110</v>
      </c>
      <c r="G38" s="100">
        <f>F108</f>
        <v>6.8</v>
      </c>
      <c r="H38" s="26" t="s">
        <v>99</v>
      </c>
      <c r="I38" s="33" t="s">
        <v>135</v>
      </c>
    </row>
    <row r="39" spans="1:10" ht="18.75" customHeight="1">
      <c r="A39" s="37"/>
      <c r="B39" s="107"/>
      <c r="C39" s="27"/>
      <c r="D39" s="106"/>
      <c r="E39" s="47" t="s">
        <v>131</v>
      </c>
      <c r="F39" s="45" t="s">
        <v>110</v>
      </c>
      <c r="G39" s="100">
        <f>F109</f>
        <v>0.2</v>
      </c>
      <c r="H39" s="26" t="s">
        <v>99</v>
      </c>
      <c r="I39" s="33" t="s">
        <v>136</v>
      </c>
    </row>
    <row r="40" spans="1:10" ht="18.75" customHeight="1">
      <c r="A40" s="37"/>
      <c r="B40" s="107"/>
      <c r="C40" s="27"/>
      <c r="D40" s="88" t="s">
        <v>139</v>
      </c>
      <c r="E40" s="104"/>
      <c r="F40" s="45"/>
      <c r="G40" s="99">
        <f>(G41*(G42+G43)*G44*G45*10^-3)+(G41*(G42+G43)*G44*G46*10^-1)</f>
        <v>450.33648000000011</v>
      </c>
      <c r="H40" s="3" t="s">
        <v>2</v>
      </c>
      <c r="I40" s="36" t="s">
        <v>126</v>
      </c>
    </row>
    <row r="41" spans="1:10" ht="18.75" customHeight="1">
      <c r="A41" s="37"/>
      <c r="B41" s="107"/>
      <c r="C41" s="27"/>
      <c r="D41" s="105"/>
      <c r="E41" s="47" t="s">
        <v>141</v>
      </c>
      <c r="F41" s="44"/>
      <c r="G41" s="100">
        <f>G25</f>
        <v>200</v>
      </c>
      <c r="H41" s="26" t="s">
        <v>91</v>
      </c>
      <c r="I41" s="36" t="s">
        <v>126</v>
      </c>
      <c r="J41" s="1" t="s">
        <v>134</v>
      </c>
    </row>
    <row r="42" spans="1:10" ht="18.75" customHeight="1">
      <c r="A42" s="37"/>
      <c r="B42" s="107"/>
      <c r="C42" s="27"/>
      <c r="D42" s="105"/>
      <c r="E42" s="47" t="s">
        <v>127</v>
      </c>
      <c r="F42" s="44" t="s">
        <v>108</v>
      </c>
      <c r="G42" s="100">
        <f>F102</f>
        <v>120</v>
      </c>
      <c r="H42" s="26" t="s">
        <v>107</v>
      </c>
      <c r="I42" s="36" t="s">
        <v>97</v>
      </c>
    </row>
    <row r="43" spans="1:10" ht="18.75" customHeight="1">
      <c r="A43" s="37"/>
      <c r="B43" s="107"/>
      <c r="C43" s="27"/>
      <c r="D43" s="105"/>
      <c r="E43" s="47" t="s">
        <v>113</v>
      </c>
      <c r="F43" s="44" t="s">
        <v>111</v>
      </c>
      <c r="G43" s="101">
        <f>G42*F105/100</f>
        <v>32.76</v>
      </c>
      <c r="H43" s="26" t="s">
        <v>107</v>
      </c>
      <c r="I43" s="36" t="s">
        <v>126</v>
      </c>
    </row>
    <row r="44" spans="1:10" ht="18.75" customHeight="1">
      <c r="A44" s="37"/>
      <c r="B44" s="25"/>
      <c r="C44" s="27"/>
      <c r="D44" s="105"/>
      <c r="E44" s="47" t="s">
        <v>64</v>
      </c>
      <c r="F44" s="45" t="s">
        <v>110</v>
      </c>
      <c r="G44" s="100">
        <f>F107</f>
        <v>0.55000000000000004</v>
      </c>
      <c r="H44" s="26" t="s">
        <v>126</v>
      </c>
      <c r="I44" s="36" t="s">
        <v>103</v>
      </c>
    </row>
    <row r="45" spans="1:10" ht="18.75" customHeight="1">
      <c r="A45" s="37"/>
      <c r="B45" s="25"/>
      <c r="C45" s="27"/>
      <c r="D45" s="105"/>
      <c r="E45" s="47" t="s">
        <v>129</v>
      </c>
      <c r="F45" s="45" t="s">
        <v>110</v>
      </c>
      <c r="G45" s="100">
        <f>F108</f>
        <v>6.8</v>
      </c>
      <c r="H45" s="26" t="s">
        <v>99</v>
      </c>
      <c r="I45" s="33" t="s">
        <v>135</v>
      </c>
    </row>
    <row r="46" spans="1:10" ht="18.75" customHeight="1">
      <c r="A46" s="37"/>
      <c r="B46" s="25"/>
      <c r="C46" s="27"/>
      <c r="D46" s="106"/>
      <c r="E46" s="47" t="s">
        <v>131</v>
      </c>
      <c r="F46" s="45" t="s">
        <v>110</v>
      </c>
      <c r="G46" s="100">
        <f>F109</f>
        <v>0.2</v>
      </c>
      <c r="H46" s="26" t="s">
        <v>99</v>
      </c>
      <c r="I46" s="33" t="s">
        <v>136</v>
      </c>
    </row>
    <row r="47" spans="1:10" ht="18.75" customHeight="1">
      <c r="A47" s="37"/>
      <c r="B47" s="25"/>
      <c r="C47" s="27"/>
      <c r="D47" s="88" t="s">
        <v>138</v>
      </c>
      <c r="E47" s="104"/>
      <c r="F47" s="45"/>
      <c r="G47" s="99">
        <f>(G48*(G49+G50)*G51*G52*10^-3)+(G48*(G49+G50)*G51*G53*10^-1)</f>
        <v>5.2539256000000005</v>
      </c>
      <c r="H47" s="3" t="s">
        <v>2</v>
      </c>
      <c r="I47" s="36" t="s">
        <v>126</v>
      </c>
    </row>
    <row r="48" spans="1:10" ht="18.75" customHeight="1">
      <c r="A48" s="37"/>
      <c r="B48" s="25"/>
      <c r="C48" s="27"/>
      <c r="D48" s="105"/>
      <c r="E48" s="47" t="s">
        <v>142</v>
      </c>
      <c r="F48" s="44"/>
      <c r="G48" s="100">
        <f>G29</f>
        <v>5</v>
      </c>
      <c r="H48" s="26" t="s">
        <v>91</v>
      </c>
      <c r="I48" s="36" t="s">
        <v>126</v>
      </c>
      <c r="J48" s="1" t="s">
        <v>134</v>
      </c>
    </row>
    <row r="49" spans="1:10" ht="18.75" customHeight="1">
      <c r="A49" s="37"/>
      <c r="B49" s="25"/>
      <c r="C49" s="27"/>
      <c r="D49" s="105"/>
      <c r="E49" s="47" t="s">
        <v>116</v>
      </c>
      <c r="F49" s="44" t="s">
        <v>108</v>
      </c>
      <c r="G49" s="100">
        <f>F104</f>
        <v>56</v>
      </c>
      <c r="H49" s="26" t="s">
        <v>107</v>
      </c>
      <c r="I49" s="36" t="s">
        <v>97</v>
      </c>
    </row>
    <row r="50" spans="1:10" ht="18.75" customHeight="1">
      <c r="A50" s="37"/>
      <c r="B50" s="25"/>
      <c r="C50" s="27"/>
      <c r="D50" s="105"/>
      <c r="E50" s="47" t="s">
        <v>113</v>
      </c>
      <c r="F50" s="44" t="s">
        <v>111</v>
      </c>
      <c r="G50" s="101">
        <f>G49*F105/100</f>
        <v>15.288</v>
      </c>
      <c r="H50" s="26" t="s">
        <v>107</v>
      </c>
      <c r="I50" s="36" t="s">
        <v>126</v>
      </c>
    </row>
    <row r="51" spans="1:10" ht="18.75" customHeight="1">
      <c r="A51" s="37"/>
      <c r="B51" s="25"/>
      <c r="C51" s="27"/>
      <c r="D51" s="105"/>
      <c r="E51" s="47" t="s">
        <v>64</v>
      </c>
      <c r="F51" s="45" t="s">
        <v>110</v>
      </c>
      <c r="G51" s="100">
        <f>F107</f>
        <v>0.55000000000000004</v>
      </c>
      <c r="H51" s="26" t="s">
        <v>126</v>
      </c>
      <c r="I51" s="36" t="s">
        <v>103</v>
      </c>
    </row>
    <row r="52" spans="1:10" ht="18.75" customHeight="1">
      <c r="A52" s="37"/>
      <c r="B52" s="25"/>
      <c r="C52" s="27"/>
      <c r="D52" s="105"/>
      <c r="E52" s="47" t="s">
        <v>129</v>
      </c>
      <c r="F52" s="45" t="s">
        <v>110</v>
      </c>
      <c r="G52" s="100">
        <f>F108</f>
        <v>6.8</v>
      </c>
      <c r="H52" s="26" t="s">
        <v>99</v>
      </c>
      <c r="I52" s="33" t="s">
        <v>135</v>
      </c>
    </row>
    <row r="53" spans="1:10" ht="18.75" customHeight="1">
      <c r="A53" s="37"/>
      <c r="B53" s="25"/>
      <c r="C53" s="27"/>
      <c r="D53" s="106"/>
      <c r="E53" s="47" t="s">
        <v>131</v>
      </c>
      <c r="F53" s="45" t="s">
        <v>110</v>
      </c>
      <c r="G53" s="100">
        <f>F109</f>
        <v>0.2</v>
      </c>
      <c r="H53" s="26" t="s">
        <v>99</v>
      </c>
      <c r="I53" s="33" t="s">
        <v>136</v>
      </c>
    </row>
    <row r="54" spans="1:10" ht="18.75" customHeight="1">
      <c r="A54" s="37"/>
      <c r="B54" s="25"/>
      <c r="C54" s="88" t="s">
        <v>120</v>
      </c>
      <c r="D54" s="89"/>
      <c r="E54" s="28"/>
      <c r="F54" s="48"/>
      <c r="G54" s="99">
        <f>SUM(G55:G56)</f>
        <v>0</v>
      </c>
      <c r="H54" s="26"/>
      <c r="I54" s="36"/>
    </row>
    <row r="55" spans="1:10" ht="18.75" customHeight="1">
      <c r="A55" s="37"/>
      <c r="B55" s="25"/>
      <c r="C55" s="27"/>
      <c r="D55" s="47" t="s">
        <v>118</v>
      </c>
      <c r="E55" s="28"/>
      <c r="F55" s="108" t="s">
        <v>90</v>
      </c>
      <c r="G55" s="109"/>
      <c r="H55" s="110"/>
      <c r="I55" s="111"/>
    </row>
    <row r="56" spans="1:10" ht="18.75" customHeight="1">
      <c r="A56" s="37"/>
      <c r="B56" s="25"/>
      <c r="C56" s="27"/>
      <c r="D56" s="47" t="s">
        <v>119</v>
      </c>
      <c r="E56" s="28"/>
      <c r="F56" s="108" t="s">
        <v>90</v>
      </c>
      <c r="G56" s="112"/>
      <c r="H56" s="113"/>
      <c r="I56" s="114"/>
    </row>
    <row r="57" spans="1:10" ht="18.75" customHeight="1" thickBot="1">
      <c r="A57" s="34" t="s">
        <v>9</v>
      </c>
      <c r="B57" s="4"/>
      <c r="C57" s="4"/>
      <c r="D57" s="4"/>
      <c r="E57" s="68"/>
      <c r="F57" s="69"/>
      <c r="G57" s="8"/>
      <c r="H57" s="70"/>
      <c r="I57" s="71"/>
    </row>
    <row r="58" spans="1:10" ht="18.75" customHeight="1" thickBot="1">
      <c r="A58" s="37"/>
      <c r="B58" s="23" t="s">
        <v>14</v>
      </c>
      <c r="C58" s="23"/>
      <c r="D58" s="23"/>
      <c r="E58" s="24"/>
      <c r="F58" s="49"/>
      <c r="G58" s="98">
        <f>(G59+G94)*44/12++G72</f>
        <v>23104.103285266665</v>
      </c>
      <c r="H58" s="3" t="s">
        <v>2</v>
      </c>
      <c r="I58" s="36" t="s">
        <v>0</v>
      </c>
    </row>
    <row r="59" spans="1:10" ht="18.75" customHeight="1">
      <c r="A59" s="37"/>
      <c r="B59" s="107"/>
      <c r="C59" s="88" t="s">
        <v>106</v>
      </c>
      <c r="D59" s="89"/>
      <c r="E59" s="28"/>
      <c r="F59" s="48"/>
      <c r="G59" s="99">
        <f>G60+G64+G68</f>
        <v>6275.8899999999994</v>
      </c>
      <c r="H59" s="26" t="s">
        <v>107</v>
      </c>
      <c r="I59" s="36" t="s">
        <v>126</v>
      </c>
    </row>
    <row r="60" spans="1:10" ht="18.75" customHeight="1">
      <c r="A60" s="37"/>
      <c r="B60" s="107"/>
      <c r="C60" s="97"/>
      <c r="D60" s="88" t="s">
        <v>137</v>
      </c>
      <c r="E60" s="28"/>
      <c r="F60" s="48"/>
      <c r="G60" s="99">
        <f>G61*(G62+G63)</f>
        <v>5155.6499999999996</v>
      </c>
      <c r="H60" s="26" t="s">
        <v>107</v>
      </c>
      <c r="I60" s="36" t="s">
        <v>126</v>
      </c>
    </row>
    <row r="61" spans="1:10" ht="18.75" customHeight="1">
      <c r="A61" s="37"/>
      <c r="B61" s="107"/>
      <c r="C61" s="27"/>
      <c r="D61" s="105"/>
      <c r="E61" s="47" t="s">
        <v>140</v>
      </c>
      <c r="F61" s="44"/>
      <c r="G61" s="100">
        <v>30</v>
      </c>
      <c r="H61" s="26" t="s">
        <v>91</v>
      </c>
      <c r="I61" s="36" t="s">
        <v>126</v>
      </c>
      <c r="J61" s="1" t="s">
        <v>121</v>
      </c>
    </row>
    <row r="62" spans="1:10" ht="18.75" customHeight="1">
      <c r="A62" s="37"/>
      <c r="B62" s="107"/>
      <c r="C62" s="27"/>
      <c r="D62" s="105"/>
      <c r="E62" s="47" t="s">
        <v>117</v>
      </c>
      <c r="F62" s="44" t="s">
        <v>108</v>
      </c>
      <c r="G62" s="100">
        <f>F101</f>
        <v>135</v>
      </c>
      <c r="H62" s="26" t="s">
        <v>107</v>
      </c>
      <c r="I62" s="36" t="s">
        <v>97</v>
      </c>
    </row>
    <row r="63" spans="1:10" ht="18.75" customHeight="1">
      <c r="A63" s="37"/>
      <c r="B63" s="107"/>
      <c r="C63" s="27"/>
      <c r="D63" s="106"/>
      <c r="E63" s="47" t="s">
        <v>113</v>
      </c>
      <c r="F63" s="44" t="s">
        <v>111</v>
      </c>
      <c r="G63" s="101">
        <f>G62*F105/100</f>
        <v>36.854999999999997</v>
      </c>
      <c r="H63" s="26" t="s">
        <v>107</v>
      </c>
      <c r="I63" s="36" t="s">
        <v>126</v>
      </c>
    </row>
    <row r="64" spans="1:10" ht="18.75" customHeight="1">
      <c r="A64" s="37"/>
      <c r="B64" s="107"/>
      <c r="C64" s="96"/>
      <c r="D64" s="88" t="s">
        <v>139</v>
      </c>
      <c r="E64" s="104"/>
      <c r="F64" s="44"/>
      <c r="G64" s="99">
        <f>G65*(G66+G67)</f>
        <v>763.8</v>
      </c>
      <c r="H64" s="26" t="s">
        <v>107</v>
      </c>
      <c r="I64" s="36" t="s">
        <v>126</v>
      </c>
    </row>
    <row r="65" spans="1:10" ht="18.75" customHeight="1">
      <c r="A65" s="37"/>
      <c r="B65" s="107"/>
      <c r="C65" s="96"/>
      <c r="D65" s="105"/>
      <c r="E65" s="47" t="s">
        <v>141</v>
      </c>
      <c r="F65" s="44"/>
      <c r="G65" s="100">
        <v>5</v>
      </c>
      <c r="H65" s="26" t="s">
        <v>91</v>
      </c>
      <c r="I65" s="36" t="s">
        <v>126</v>
      </c>
      <c r="J65" s="1" t="s">
        <v>121</v>
      </c>
    </row>
    <row r="66" spans="1:10" ht="18.75" customHeight="1">
      <c r="A66" s="37"/>
      <c r="B66" s="107"/>
      <c r="C66" s="96"/>
      <c r="D66" s="105"/>
      <c r="E66" s="47" t="s">
        <v>127</v>
      </c>
      <c r="F66" s="44" t="s">
        <v>108</v>
      </c>
      <c r="G66" s="100">
        <f>F102</f>
        <v>120</v>
      </c>
      <c r="H66" s="26" t="s">
        <v>107</v>
      </c>
      <c r="I66" s="36" t="s">
        <v>97</v>
      </c>
    </row>
    <row r="67" spans="1:10" ht="18.75" customHeight="1">
      <c r="A67" s="37"/>
      <c r="B67" s="107"/>
      <c r="C67" s="96"/>
      <c r="D67" s="106"/>
      <c r="E67" s="47" t="s">
        <v>113</v>
      </c>
      <c r="F67" s="44" t="s">
        <v>111</v>
      </c>
      <c r="G67" s="101">
        <f>G66*F105/100</f>
        <v>32.76</v>
      </c>
      <c r="H67" s="26" t="s">
        <v>107</v>
      </c>
      <c r="I67" s="36" t="s">
        <v>126</v>
      </c>
    </row>
    <row r="68" spans="1:10" ht="18.75" customHeight="1">
      <c r="A68" s="37"/>
      <c r="B68" s="107"/>
      <c r="C68" s="96"/>
      <c r="D68" s="88" t="s">
        <v>138</v>
      </c>
      <c r="E68" s="104"/>
      <c r="F68" s="44"/>
      <c r="G68" s="99">
        <f>G69*(G70+G71)</f>
        <v>356.44</v>
      </c>
      <c r="H68" s="26" t="s">
        <v>107</v>
      </c>
      <c r="I68" s="36" t="s">
        <v>126</v>
      </c>
    </row>
    <row r="69" spans="1:10" ht="18.75" customHeight="1">
      <c r="A69" s="37"/>
      <c r="B69" s="107"/>
      <c r="C69" s="96"/>
      <c r="D69" s="105"/>
      <c r="E69" s="47" t="s">
        <v>142</v>
      </c>
      <c r="F69" s="44"/>
      <c r="G69" s="100">
        <v>5</v>
      </c>
      <c r="H69" s="26" t="s">
        <v>91</v>
      </c>
      <c r="I69" s="36" t="s">
        <v>126</v>
      </c>
      <c r="J69" s="1" t="s">
        <v>121</v>
      </c>
    </row>
    <row r="70" spans="1:10" ht="18.75" customHeight="1">
      <c r="A70" s="37"/>
      <c r="B70" s="107"/>
      <c r="C70" s="96"/>
      <c r="D70" s="105"/>
      <c r="E70" s="47" t="s">
        <v>116</v>
      </c>
      <c r="F70" s="44" t="s">
        <v>108</v>
      </c>
      <c r="G70" s="100">
        <f>F104</f>
        <v>56</v>
      </c>
      <c r="H70" s="26" t="s">
        <v>107</v>
      </c>
      <c r="I70" s="36" t="s">
        <v>97</v>
      </c>
    </row>
    <row r="71" spans="1:10" ht="18.75" customHeight="1">
      <c r="A71" s="37"/>
      <c r="B71" s="107"/>
      <c r="C71" s="96"/>
      <c r="D71" s="106"/>
      <c r="E71" s="47" t="s">
        <v>113</v>
      </c>
      <c r="F71" s="44" t="s">
        <v>111</v>
      </c>
      <c r="G71" s="101">
        <f>G70*F105/100</f>
        <v>15.288</v>
      </c>
      <c r="H71" s="26" t="s">
        <v>107</v>
      </c>
      <c r="I71" s="36" t="s">
        <v>126</v>
      </c>
    </row>
    <row r="72" spans="1:10" ht="18.75" customHeight="1">
      <c r="A72" s="37"/>
      <c r="B72" s="107"/>
      <c r="C72" s="88" t="s">
        <v>98</v>
      </c>
      <c r="D72" s="89"/>
      <c r="E72" s="28"/>
      <c r="F72" s="48"/>
      <c r="G72" s="99">
        <f>G73+G80+G87</f>
        <v>92.506618600000024</v>
      </c>
      <c r="H72" s="3" t="s">
        <v>2</v>
      </c>
      <c r="I72" s="36" t="s">
        <v>126</v>
      </c>
    </row>
    <row r="73" spans="1:10" ht="18.75" customHeight="1">
      <c r="A73" s="37"/>
      <c r="B73" s="107"/>
      <c r="C73" s="97"/>
      <c r="D73" s="88" t="s">
        <v>137</v>
      </c>
      <c r="E73" s="28"/>
      <c r="F73" s="48"/>
      <c r="G73" s="99">
        <f>(G74*(G75+G76)*G77*G78*10^-3)+(G74*(G75+G76)*G77*G79*10^-1)</f>
        <v>75.994281000000015</v>
      </c>
      <c r="H73" s="3" t="s">
        <v>2</v>
      </c>
      <c r="I73" s="36" t="s">
        <v>126</v>
      </c>
    </row>
    <row r="74" spans="1:10" ht="18.75" customHeight="1">
      <c r="A74" s="37"/>
      <c r="B74" s="107"/>
      <c r="C74" s="27"/>
      <c r="D74" s="105"/>
      <c r="E74" s="47" t="s">
        <v>140</v>
      </c>
      <c r="F74" s="44"/>
      <c r="G74" s="100">
        <f>G61</f>
        <v>30</v>
      </c>
      <c r="H74" s="26" t="s">
        <v>91</v>
      </c>
      <c r="I74" s="36" t="s">
        <v>126</v>
      </c>
      <c r="J74" s="1" t="s">
        <v>134</v>
      </c>
    </row>
    <row r="75" spans="1:10" ht="18.75" customHeight="1">
      <c r="A75" s="37"/>
      <c r="B75" s="107"/>
      <c r="C75" s="27"/>
      <c r="D75" s="105"/>
      <c r="E75" s="47" t="s">
        <v>117</v>
      </c>
      <c r="F75" s="44" t="s">
        <v>108</v>
      </c>
      <c r="G75" s="100">
        <f>F101</f>
        <v>135</v>
      </c>
      <c r="H75" s="26" t="s">
        <v>107</v>
      </c>
      <c r="I75" s="36" t="s">
        <v>97</v>
      </c>
    </row>
    <row r="76" spans="1:10" ht="18.75" customHeight="1">
      <c r="A76" s="37"/>
      <c r="B76" s="107"/>
      <c r="C76" s="27"/>
      <c r="D76" s="105"/>
      <c r="E76" s="47" t="s">
        <v>113</v>
      </c>
      <c r="F76" s="44" t="s">
        <v>111</v>
      </c>
      <c r="G76" s="101">
        <f>G75*F105/100</f>
        <v>36.854999999999997</v>
      </c>
      <c r="H76" s="26" t="s">
        <v>107</v>
      </c>
      <c r="I76" s="36" t="s">
        <v>126</v>
      </c>
    </row>
    <row r="77" spans="1:10" ht="18.75" customHeight="1">
      <c r="A77" s="37"/>
      <c r="B77" s="107"/>
      <c r="C77" s="27"/>
      <c r="D77" s="105"/>
      <c r="E77" s="47" t="s">
        <v>64</v>
      </c>
      <c r="F77" s="45" t="s">
        <v>110</v>
      </c>
      <c r="G77" s="100">
        <f>F107</f>
        <v>0.55000000000000004</v>
      </c>
      <c r="H77" s="26" t="s">
        <v>128</v>
      </c>
      <c r="I77" s="36" t="s">
        <v>103</v>
      </c>
    </row>
    <row r="78" spans="1:10" ht="18.75" customHeight="1">
      <c r="A78" s="37"/>
      <c r="B78" s="107"/>
      <c r="C78" s="27"/>
      <c r="D78" s="105"/>
      <c r="E78" s="47" t="s">
        <v>129</v>
      </c>
      <c r="F78" s="45" t="s">
        <v>110</v>
      </c>
      <c r="G78" s="100">
        <f>F108</f>
        <v>6.8</v>
      </c>
      <c r="H78" s="26" t="s">
        <v>99</v>
      </c>
      <c r="I78" s="33" t="s">
        <v>135</v>
      </c>
    </row>
    <row r="79" spans="1:10" ht="18.75" customHeight="1">
      <c r="A79" s="37"/>
      <c r="B79" s="107"/>
      <c r="C79" s="27"/>
      <c r="D79" s="106"/>
      <c r="E79" s="47" t="s">
        <v>131</v>
      </c>
      <c r="F79" s="45" t="s">
        <v>110</v>
      </c>
      <c r="G79" s="100">
        <f>F109</f>
        <v>0.2</v>
      </c>
      <c r="H79" s="26" t="s">
        <v>99</v>
      </c>
      <c r="I79" s="33" t="s">
        <v>136</v>
      </c>
    </row>
    <row r="80" spans="1:10" ht="18.75" customHeight="1">
      <c r="A80" s="37"/>
      <c r="B80" s="107"/>
      <c r="C80" s="27"/>
      <c r="D80" s="88" t="s">
        <v>139</v>
      </c>
      <c r="E80" s="104"/>
      <c r="F80" s="45"/>
      <c r="G80" s="99">
        <f>(G81*(G82+G83)*G84*G85*10^-3)+(G81*(G82+G83)*G84*G86*10^-1)</f>
        <v>11.258412000000002</v>
      </c>
      <c r="H80" s="3" t="s">
        <v>2</v>
      </c>
      <c r="I80" s="36" t="s">
        <v>126</v>
      </c>
    </row>
    <row r="81" spans="1:10" ht="18.75" customHeight="1">
      <c r="A81" s="37"/>
      <c r="B81" s="107"/>
      <c r="C81" s="27"/>
      <c r="D81" s="105"/>
      <c r="E81" s="47" t="s">
        <v>141</v>
      </c>
      <c r="F81" s="44"/>
      <c r="G81" s="100">
        <f>G65</f>
        <v>5</v>
      </c>
      <c r="H81" s="26" t="s">
        <v>91</v>
      </c>
      <c r="I81" s="36" t="s">
        <v>126</v>
      </c>
      <c r="J81" s="1" t="s">
        <v>134</v>
      </c>
    </row>
    <row r="82" spans="1:10" ht="18.75" customHeight="1">
      <c r="A82" s="37"/>
      <c r="B82" s="107"/>
      <c r="C82" s="27"/>
      <c r="D82" s="105"/>
      <c r="E82" s="47" t="s">
        <v>127</v>
      </c>
      <c r="F82" s="44" t="s">
        <v>108</v>
      </c>
      <c r="G82" s="100">
        <f>F102</f>
        <v>120</v>
      </c>
      <c r="H82" s="26" t="s">
        <v>107</v>
      </c>
      <c r="I82" s="36" t="s">
        <v>97</v>
      </c>
    </row>
    <row r="83" spans="1:10" ht="18.75" customHeight="1">
      <c r="A83" s="37"/>
      <c r="B83" s="107"/>
      <c r="C83" s="27"/>
      <c r="D83" s="105"/>
      <c r="E83" s="47" t="s">
        <v>113</v>
      </c>
      <c r="F83" s="44" t="s">
        <v>111</v>
      </c>
      <c r="G83" s="101">
        <f>G82*F105/100</f>
        <v>32.76</v>
      </c>
      <c r="H83" s="26" t="s">
        <v>107</v>
      </c>
      <c r="I83" s="36" t="s">
        <v>126</v>
      </c>
    </row>
    <row r="84" spans="1:10" ht="18.75" customHeight="1">
      <c r="A84" s="37"/>
      <c r="B84" s="25"/>
      <c r="C84" s="27"/>
      <c r="D84" s="105"/>
      <c r="E84" s="47" t="s">
        <v>64</v>
      </c>
      <c r="F84" s="45" t="s">
        <v>110</v>
      </c>
      <c r="G84" s="100">
        <f>F107</f>
        <v>0.55000000000000004</v>
      </c>
      <c r="H84" s="26" t="s">
        <v>126</v>
      </c>
      <c r="I84" s="36" t="s">
        <v>103</v>
      </c>
    </row>
    <row r="85" spans="1:10" ht="18.75" customHeight="1">
      <c r="A85" s="37"/>
      <c r="B85" s="25"/>
      <c r="C85" s="27"/>
      <c r="D85" s="105"/>
      <c r="E85" s="47" t="s">
        <v>129</v>
      </c>
      <c r="F85" s="45" t="s">
        <v>110</v>
      </c>
      <c r="G85" s="100">
        <f>F108</f>
        <v>6.8</v>
      </c>
      <c r="H85" s="26" t="s">
        <v>99</v>
      </c>
      <c r="I85" s="33" t="s">
        <v>135</v>
      </c>
    </row>
    <row r="86" spans="1:10" ht="18.75" customHeight="1">
      <c r="A86" s="37"/>
      <c r="B86" s="25"/>
      <c r="C86" s="27"/>
      <c r="D86" s="106"/>
      <c r="E86" s="47" t="s">
        <v>131</v>
      </c>
      <c r="F86" s="45" t="s">
        <v>110</v>
      </c>
      <c r="G86" s="100">
        <f>F109</f>
        <v>0.2</v>
      </c>
      <c r="H86" s="26" t="s">
        <v>99</v>
      </c>
      <c r="I86" s="33" t="s">
        <v>136</v>
      </c>
    </row>
    <row r="87" spans="1:10" ht="18.75" customHeight="1">
      <c r="A87" s="37"/>
      <c r="B87" s="25"/>
      <c r="C87" s="27"/>
      <c r="D87" s="88" t="s">
        <v>138</v>
      </c>
      <c r="E87" s="104"/>
      <c r="F87" s="45"/>
      <c r="G87" s="99">
        <f>(G88*(G89+G90)*G91*G92*10^-3)+(G88*(G89+G90)*G91*G93*10^-1)</f>
        <v>5.2539256000000005</v>
      </c>
      <c r="H87" s="3" t="s">
        <v>2</v>
      </c>
      <c r="I87" s="36" t="s">
        <v>126</v>
      </c>
    </row>
    <row r="88" spans="1:10" ht="18.75" customHeight="1">
      <c r="A88" s="37"/>
      <c r="B88" s="25"/>
      <c r="C88" s="27"/>
      <c r="D88" s="105"/>
      <c r="E88" s="47" t="s">
        <v>142</v>
      </c>
      <c r="F88" s="44"/>
      <c r="G88" s="100">
        <f>G69</f>
        <v>5</v>
      </c>
      <c r="H88" s="26" t="s">
        <v>91</v>
      </c>
      <c r="I88" s="36" t="s">
        <v>126</v>
      </c>
      <c r="J88" s="1" t="s">
        <v>134</v>
      </c>
    </row>
    <row r="89" spans="1:10" ht="18.75" customHeight="1">
      <c r="A89" s="37"/>
      <c r="B89" s="25"/>
      <c r="C89" s="27"/>
      <c r="D89" s="105"/>
      <c r="E89" s="47" t="s">
        <v>133</v>
      </c>
      <c r="F89" s="44" t="s">
        <v>108</v>
      </c>
      <c r="G89" s="100">
        <f>F104</f>
        <v>56</v>
      </c>
      <c r="H89" s="26" t="s">
        <v>107</v>
      </c>
      <c r="I89" s="36" t="s">
        <v>97</v>
      </c>
    </row>
    <row r="90" spans="1:10" ht="18.75" customHeight="1">
      <c r="A90" s="37"/>
      <c r="B90" s="25"/>
      <c r="C90" s="27"/>
      <c r="D90" s="105"/>
      <c r="E90" s="47" t="s">
        <v>113</v>
      </c>
      <c r="F90" s="44" t="s">
        <v>111</v>
      </c>
      <c r="G90" s="101">
        <f>G89*F105/100</f>
        <v>15.288</v>
      </c>
      <c r="H90" s="26" t="s">
        <v>107</v>
      </c>
      <c r="I90" s="36" t="s">
        <v>126</v>
      </c>
    </row>
    <row r="91" spans="1:10" ht="18.75" customHeight="1">
      <c r="A91" s="37"/>
      <c r="B91" s="25"/>
      <c r="C91" s="27"/>
      <c r="D91" s="105"/>
      <c r="E91" s="47" t="s">
        <v>64</v>
      </c>
      <c r="F91" s="45" t="s">
        <v>110</v>
      </c>
      <c r="G91" s="100">
        <f>F107</f>
        <v>0.55000000000000004</v>
      </c>
      <c r="H91" s="26" t="s">
        <v>126</v>
      </c>
      <c r="I91" s="36" t="s">
        <v>103</v>
      </c>
    </row>
    <row r="92" spans="1:10" ht="18.75" customHeight="1">
      <c r="A92" s="37"/>
      <c r="B92" s="25"/>
      <c r="C92" s="27"/>
      <c r="D92" s="105"/>
      <c r="E92" s="47" t="s">
        <v>129</v>
      </c>
      <c r="F92" s="45" t="s">
        <v>110</v>
      </c>
      <c r="G92" s="100">
        <f>F108</f>
        <v>6.8</v>
      </c>
      <c r="H92" s="26" t="s">
        <v>99</v>
      </c>
      <c r="I92" s="33" t="s">
        <v>135</v>
      </c>
    </row>
    <row r="93" spans="1:10" ht="18.75" customHeight="1">
      <c r="A93" s="37"/>
      <c r="B93" s="25"/>
      <c r="C93" s="27"/>
      <c r="D93" s="106"/>
      <c r="E93" s="47" t="s">
        <v>131</v>
      </c>
      <c r="F93" s="45" t="s">
        <v>110</v>
      </c>
      <c r="G93" s="100">
        <f>F109</f>
        <v>0.2</v>
      </c>
      <c r="H93" s="26" t="s">
        <v>99</v>
      </c>
      <c r="I93" s="33" t="s">
        <v>136</v>
      </c>
    </row>
    <row r="94" spans="1:10" ht="18.75" customHeight="1">
      <c r="A94" s="37"/>
      <c r="B94" s="25"/>
      <c r="C94" s="88" t="s">
        <v>120</v>
      </c>
      <c r="D94" s="89"/>
      <c r="E94" s="28"/>
      <c r="F94" s="48"/>
      <c r="G94" s="99">
        <f>SUM(G95:G96)</f>
        <v>0</v>
      </c>
      <c r="H94" s="26"/>
      <c r="I94" s="36"/>
    </row>
    <row r="95" spans="1:10" ht="18.75" customHeight="1">
      <c r="A95" s="37"/>
      <c r="B95" s="25"/>
      <c r="C95" s="27"/>
      <c r="D95" s="47" t="s">
        <v>118</v>
      </c>
      <c r="E95" s="28"/>
      <c r="F95" s="108" t="s">
        <v>90</v>
      </c>
      <c r="G95" s="109"/>
      <c r="H95" s="110"/>
      <c r="I95" s="111"/>
    </row>
    <row r="96" spans="1:10" ht="18.75" customHeight="1">
      <c r="A96" s="37"/>
      <c r="B96" s="25"/>
      <c r="C96" s="27"/>
      <c r="D96" s="47" t="s">
        <v>119</v>
      </c>
      <c r="E96" s="28"/>
      <c r="F96" s="108" t="s">
        <v>90</v>
      </c>
      <c r="G96" s="112"/>
      <c r="H96" s="113"/>
      <c r="I96" s="114"/>
    </row>
    <row r="97" spans="1:9" ht="18.75" customHeight="1" thickBot="1">
      <c r="A97" s="34" t="s">
        <v>122</v>
      </c>
      <c r="B97" s="4"/>
      <c r="C97" s="4"/>
      <c r="D97" s="4"/>
      <c r="E97" s="68"/>
      <c r="F97" s="69"/>
      <c r="G97" s="8"/>
      <c r="H97" s="70"/>
      <c r="I97" s="71"/>
    </row>
    <row r="98" spans="1:9" ht="18.75" customHeight="1" thickBot="1">
      <c r="A98" s="37"/>
      <c r="B98" s="23" t="s">
        <v>123</v>
      </c>
      <c r="C98" s="23"/>
      <c r="D98" s="23"/>
      <c r="E98" s="24"/>
      <c r="F98" s="44" t="s">
        <v>90</v>
      </c>
      <c r="G98" s="98">
        <f>F111</f>
        <v>15</v>
      </c>
      <c r="H98" s="3" t="str">
        <f>G111</f>
        <v>%</v>
      </c>
      <c r="I98" s="36" t="s">
        <v>61</v>
      </c>
    </row>
    <row r="99" spans="1:9">
      <c r="A99" s="2"/>
      <c r="B99" s="2"/>
      <c r="C99" s="42"/>
      <c r="D99" s="2"/>
      <c r="E99" s="42"/>
      <c r="F99" s="50"/>
      <c r="G99" s="43"/>
      <c r="H99" s="43"/>
      <c r="I99" s="41"/>
    </row>
    <row r="100" spans="1:9" ht="21.75" customHeight="1">
      <c r="E100" s="2" t="s">
        <v>11</v>
      </c>
      <c r="F100" s="11"/>
    </row>
    <row r="101" spans="1:9" ht="21.75" customHeight="1">
      <c r="E101" s="51" t="s">
        <v>146</v>
      </c>
      <c r="F101" s="103">
        <v>135</v>
      </c>
      <c r="G101" s="95" t="s">
        <v>93</v>
      </c>
      <c r="H101" s="5"/>
    </row>
    <row r="102" spans="1:9" ht="21.75" customHeight="1">
      <c r="E102" s="51" t="s">
        <v>147</v>
      </c>
      <c r="F102" s="103">
        <v>120</v>
      </c>
      <c r="G102" s="95" t="s">
        <v>93</v>
      </c>
      <c r="H102" s="5"/>
    </row>
    <row r="103" spans="1:9" ht="21.75" customHeight="1">
      <c r="E103" s="128" t="s">
        <v>151</v>
      </c>
      <c r="F103" s="129"/>
      <c r="G103" s="130"/>
      <c r="H103" s="5"/>
    </row>
    <row r="104" spans="1:9" ht="21.75" customHeight="1">
      <c r="E104" s="51" t="s">
        <v>148</v>
      </c>
      <c r="F104" s="103">
        <v>56</v>
      </c>
      <c r="G104" s="95" t="s">
        <v>93</v>
      </c>
      <c r="H104" s="5"/>
    </row>
    <row r="105" spans="1:9" ht="21.75" customHeight="1">
      <c r="E105" s="51" t="s">
        <v>114</v>
      </c>
      <c r="F105" s="103">
        <v>27.3</v>
      </c>
      <c r="G105" s="95" t="s">
        <v>95</v>
      </c>
      <c r="H105" s="5"/>
    </row>
    <row r="106" spans="1:9">
      <c r="E106" s="7"/>
      <c r="F106" s="7"/>
      <c r="G106" s="2"/>
      <c r="H106" s="2"/>
    </row>
    <row r="107" spans="1:9" ht="21.75" customHeight="1">
      <c r="E107" s="51" t="s">
        <v>64</v>
      </c>
      <c r="F107" s="6">
        <v>0.55000000000000004</v>
      </c>
      <c r="G107" s="6" t="s">
        <v>128</v>
      </c>
      <c r="H107" s="2"/>
    </row>
    <row r="108" spans="1:9" ht="21.75" customHeight="1">
      <c r="E108" s="51" t="s">
        <v>129</v>
      </c>
      <c r="F108" s="6">
        <v>6.8</v>
      </c>
      <c r="G108" s="6" t="s">
        <v>99</v>
      </c>
      <c r="H108" s="2"/>
    </row>
    <row r="109" spans="1:9" ht="21.75" customHeight="1">
      <c r="E109" s="51" t="s">
        <v>131</v>
      </c>
      <c r="F109" s="6">
        <v>0.2</v>
      </c>
      <c r="G109" s="6" t="s">
        <v>99</v>
      </c>
      <c r="H109" s="2"/>
    </row>
    <row r="110" spans="1:9">
      <c r="E110" s="7"/>
      <c r="F110" s="7"/>
      <c r="G110" s="2"/>
      <c r="H110" s="2"/>
    </row>
    <row r="111" spans="1:9" ht="21.75" customHeight="1">
      <c r="E111" s="51" t="s">
        <v>82</v>
      </c>
      <c r="F111" s="94">
        <v>15</v>
      </c>
      <c r="G111" s="6" t="s">
        <v>95</v>
      </c>
      <c r="H111" s="2"/>
    </row>
    <row r="112" spans="1:9" s="13" customFormat="1">
      <c r="E112" s="2"/>
      <c r="F112" s="2"/>
      <c r="G112" s="2"/>
      <c r="H112" s="2"/>
    </row>
  </sheetData>
  <mergeCells count="3">
    <mergeCell ref="A2:I2"/>
    <mergeCell ref="A3:I3"/>
    <mergeCell ref="E103:G103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headerFooter>
    <oddFooter>&amp;C- III JCM方法論案-2 -</oddFooter>
  </headerFooter>
  <rowBreaks count="2" manualBreakCount="2">
    <brk id="56" max="8" man="1"/>
    <brk id="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PMS(input)</vt:lpstr>
      <vt:lpstr>PMS(calc_process)</vt:lpstr>
      <vt:lpstr>'PMS(calc_process)'!Print_Area</vt:lpstr>
      <vt:lpstr>'PMS(input)'!Print_Area</vt:lpstr>
      <vt:lpstr>化石燃料種別1</vt:lpstr>
    </vt:vector>
  </TitlesOfParts>
  <Company>三菱UFJリサーチ＆コンサルティング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PGMu053</dc:creator>
  <cp:lastModifiedBy>MURC</cp:lastModifiedBy>
  <cp:lastPrinted>2015-03-02T00:56:07Z</cp:lastPrinted>
  <dcterms:created xsi:type="dcterms:W3CDTF">2012-01-13T02:28:29Z</dcterms:created>
  <dcterms:modified xsi:type="dcterms:W3CDTF">2015-03-02T00:56:12Z</dcterms:modified>
</cp:coreProperties>
</file>