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gecjp.sharepoint.com/sites/mp/Shared Documents/H30年度採択/01 案件公募/05-2 ウェブ公募ページ（二次募集）/"/>
    </mc:Choice>
  </mc:AlternateContent>
  <xr:revisionPtr revIDLastSave="0" documentId="8_{7CE21BAC-2426-49DB-BF71-732EAB123CA7}" xr6:coauthVersionLast="31" xr6:coauthVersionMax="31" xr10:uidLastSave="{00000000-0000-0000-0000-000000000000}"/>
  <bookViews>
    <workbookView xWindow="0" yWindow="0" windowWidth="24000" windowHeight="9210" tabRatio="922"/>
  </bookViews>
  <sheets>
    <sheet name="風力発電 (記入例) " sheetId="18" r:id="rId1"/>
    <sheet name="風力発電 (記入用) " sheetId="17" r:id="rId2"/>
  </sheets>
  <calcPr calcId="179017"/>
</workbook>
</file>

<file path=xl/calcChain.xml><?xml version="1.0" encoding="utf-8"?>
<calcChain xmlns="http://schemas.openxmlformats.org/spreadsheetml/2006/main">
  <c r="B34" i="18" l="1"/>
  <c r="B37" i="18"/>
  <c r="M25" i="18"/>
  <c r="L25" i="18"/>
  <c r="K25" i="18"/>
  <c r="J25" i="18"/>
  <c r="I25" i="18"/>
  <c r="H25" i="18"/>
  <c r="G25" i="18"/>
  <c r="F25" i="18"/>
  <c r="E25" i="18"/>
  <c r="D25" i="18"/>
  <c r="N25" i="18" s="1"/>
  <c r="C25" i="18"/>
  <c r="B25" i="18"/>
  <c r="F22" i="18"/>
  <c r="F23" i="18"/>
  <c r="F26" i="18" s="1"/>
  <c r="M18" i="18"/>
  <c r="M22" i="18" s="1"/>
  <c r="M23" i="18" s="1"/>
  <c r="M26" i="18" s="1"/>
  <c r="L18" i="18"/>
  <c r="L22" i="18" s="1"/>
  <c r="L23" i="18" s="1"/>
  <c r="L26" i="18" s="1"/>
  <c r="K18" i="18"/>
  <c r="K22" i="18" s="1"/>
  <c r="K23" i="18" s="1"/>
  <c r="K26" i="18" s="1"/>
  <c r="J18" i="18"/>
  <c r="J22" i="18" s="1"/>
  <c r="J23" i="18" s="1"/>
  <c r="J26" i="18" s="1"/>
  <c r="I18" i="18"/>
  <c r="I22" i="18"/>
  <c r="I23" i="18"/>
  <c r="I26" i="18"/>
  <c r="H18" i="18"/>
  <c r="H22" i="18"/>
  <c r="H23" i="18"/>
  <c r="H26" i="18"/>
  <c r="G18" i="18"/>
  <c r="G22" i="18"/>
  <c r="G23" i="18"/>
  <c r="G26" i="18"/>
  <c r="F18" i="18"/>
  <c r="E18" i="18"/>
  <c r="E22" i="18"/>
  <c r="E23" i="18"/>
  <c r="E26" i="18" s="1"/>
  <c r="D18" i="18"/>
  <c r="D22" i="18"/>
  <c r="D23" i="18"/>
  <c r="D26" i="18" s="1"/>
  <c r="C18" i="18"/>
  <c r="C22" i="18"/>
  <c r="C23" i="18"/>
  <c r="C26" i="18" s="1"/>
  <c r="B18" i="18"/>
  <c r="B22" i="18" s="1"/>
  <c r="B23" i="18" s="1"/>
  <c r="N17" i="18"/>
  <c r="N18" i="18"/>
  <c r="N15" i="18"/>
  <c r="N13" i="18"/>
  <c r="B34" i="17"/>
  <c r="B37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N25" i="17" s="1"/>
  <c r="M18" i="17"/>
  <c r="M22" i="17"/>
  <c r="M23" i="17" s="1"/>
  <c r="M26" i="17" s="1"/>
  <c r="L18" i="17"/>
  <c r="L22" i="17"/>
  <c r="L23" i="17" s="1"/>
  <c r="L26" i="17" s="1"/>
  <c r="K18" i="17"/>
  <c r="K22" i="17"/>
  <c r="K23" i="17" s="1"/>
  <c r="K26" i="17" s="1"/>
  <c r="J18" i="17"/>
  <c r="J22" i="17"/>
  <c r="J23" i="17" s="1"/>
  <c r="J26" i="17" s="1"/>
  <c r="I18" i="17"/>
  <c r="I22" i="17"/>
  <c r="I23" i="17" s="1"/>
  <c r="I26" i="17" s="1"/>
  <c r="H18" i="17"/>
  <c r="H22" i="17"/>
  <c r="H23" i="17" s="1"/>
  <c r="H26" i="17" s="1"/>
  <c r="G18" i="17"/>
  <c r="G22" i="17"/>
  <c r="G23" i="17" s="1"/>
  <c r="G26" i="17" s="1"/>
  <c r="F18" i="17"/>
  <c r="F22" i="17"/>
  <c r="F23" i="17" s="1"/>
  <c r="F26" i="17" s="1"/>
  <c r="E18" i="17"/>
  <c r="E22" i="17"/>
  <c r="E23" i="17" s="1"/>
  <c r="E26" i="17" s="1"/>
  <c r="D18" i="17"/>
  <c r="D22" i="17"/>
  <c r="D23" i="17" s="1"/>
  <c r="D26" i="17" s="1"/>
  <c r="C18" i="17"/>
  <c r="C22" i="17"/>
  <c r="C23" i="17" s="1"/>
  <c r="C26" i="17" s="1"/>
  <c r="B18" i="17"/>
  <c r="B22" i="17"/>
  <c r="B23" i="17" s="1"/>
  <c r="N17" i="17"/>
  <c r="N15" i="17"/>
  <c r="N13" i="17"/>
  <c r="N18" i="17"/>
  <c r="N23" i="17" l="1"/>
  <c r="B9" i="17" s="1"/>
  <c r="B26" i="17"/>
  <c r="B26" i="18"/>
  <c r="N23" i="18"/>
  <c r="B9" i="18" s="1"/>
  <c r="B27" i="18" l="1"/>
  <c r="B40" i="18" s="1"/>
  <c r="B44" i="18" s="1"/>
  <c r="B47" i="18" s="1"/>
  <c r="B50" i="18" s="1"/>
  <c r="N26" i="18"/>
  <c r="B27" i="17"/>
  <c r="B40" i="17" s="1"/>
  <c r="B44" i="17" s="1"/>
  <c r="B47" i="17" s="1"/>
  <c r="B50" i="17" s="1"/>
  <c r="N26" i="17"/>
</calcChain>
</file>

<file path=xl/sharedStrings.xml><?xml version="1.0" encoding="utf-8"?>
<sst xmlns="http://schemas.openxmlformats.org/spreadsheetml/2006/main" count="181" uniqueCount="84">
  <si>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</si>
  <si>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</si>
  <si>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</si>
  <si>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</si>
  <si>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</si>
  <si>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</si>
  <si>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</si>
  <si>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</si>
  <si>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</si>
  <si>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</si>
  <si>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</si>
  <si>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</si>
  <si>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</si>
  <si>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</si>
  <si>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</si>
  <si>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</si>
  <si>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</si>
  <si>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</si>
  <si>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実有効日数</t>
    <rPh sb="0" eb="1">
      <t>ジツ</t>
    </rPh>
    <rPh sb="1" eb="3">
      <t>ユウコウ</t>
    </rPh>
    <rPh sb="3" eb="5">
      <t>ニッスウ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</si>
  <si>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</si>
  <si>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</si>
  <si>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</si>
  <si>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リファレンスのCO2排出量Re2</t>
    <rPh sb="10" eb="12">
      <t>ハイシュツ</t>
    </rPh>
    <rPh sb="12" eb="13">
      <t>リョウ</t>
    </rPh>
    <phoneticPr fontId="2"/>
  </si>
  <si>
    <t>リファレンスのCO2排出量Re1</t>
    <rPh sb="10" eb="12">
      <t>ハイシュツ</t>
    </rPh>
    <rPh sb="12" eb="13">
      <t>リョウ</t>
    </rPh>
    <phoneticPr fontId="2"/>
  </si>
  <si>
    <t>プロジェクトのCO2排出量Pj1</t>
    <rPh sb="10" eb="12">
      <t>ハイシュツ</t>
    </rPh>
    <rPh sb="12" eb="13">
      <t>リョウ</t>
    </rPh>
    <phoneticPr fontId="2"/>
  </si>
  <si>
    <t>CO2排出削減量
Q1=（Re1-Pj1）</t>
    <rPh sb="3" eb="5">
      <t>ハイシュツ</t>
    </rPh>
    <rPh sb="5" eb="7">
      <t>サクゲン</t>
    </rPh>
    <rPh sb="7" eb="8">
      <t>リョウ</t>
    </rPh>
    <phoneticPr fontId="2"/>
  </si>
  <si>
    <t>プロジェクトのCO2排出量Pj2</t>
    <rPh sb="10" eb="12">
      <t>ハイシュツ</t>
    </rPh>
    <rPh sb="12" eb="13">
      <t>リョウ</t>
    </rPh>
    <phoneticPr fontId="2"/>
  </si>
  <si>
    <t>CO2排出削減量
Q2=Re2-Pj2</t>
    <rPh sb="3" eb="5">
      <t>ハイシュツ</t>
    </rPh>
    <rPh sb="5" eb="7">
      <t>サクゲン</t>
    </rPh>
    <rPh sb="7" eb="8">
      <t>リョウ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</si>
  <si>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</si>
  <si>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CO2排出削減量
Qall=Q1+Q2</t>
    <rPh sb="3" eb="5">
      <t>ハイシュツ</t>
    </rPh>
    <rPh sb="5" eb="7">
      <t>サクゲン</t>
    </rPh>
    <rPh sb="7" eb="8">
      <t>リョウ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</si>
  <si>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</si>
  <si>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←排出係数の根拠記載</t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</si>
  <si>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</si>
  <si>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</si>
  <si>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</si>
  <si>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風車の最大出力（kW）</t>
    <rPh sb="0" eb="2">
      <t>フウシャ</t>
    </rPh>
    <rPh sb="3" eb="5">
      <t>サイダイ</t>
    </rPh>
    <rPh sb="5" eb="7">
      <t>シュツリョク</t>
    </rPh>
    <phoneticPr fontId="2"/>
  </si>
  <si>
    <t>風車台数(台）</t>
    <rPh sb="0" eb="2">
      <t>フウシャ</t>
    </rPh>
    <rPh sb="2" eb="4">
      <t>ダイスウ</t>
    </rPh>
    <rPh sb="5" eb="6">
      <t>ダイ</t>
    </rPh>
    <phoneticPr fontId="2"/>
  </si>
  <si>
    <t>設備利用率（％）</t>
    <rPh sb="0" eb="2">
      <t>セツビ</t>
    </rPh>
    <rPh sb="2" eb="4">
      <t>リヨウ</t>
    </rPh>
    <rPh sb="4" eb="5">
      <t>リツ</t>
    </rPh>
    <phoneticPr fontId="2"/>
  </si>
  <si>
    <t>許認可出力(kW)</t>
    <rPh sb="0" eb="3">
      <t>キョニンカ</t>
    </rPh>
    <rPh sb="3" eb="5">
      <t>シュツリョク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</si>
  <si>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</si>
  <si>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</si>
  <si>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ナセル高さ</t>
    <rPh sb="3" eb="4">
      <t>タカ</t>
    </rPh>
    <phoneticPr fontId="2"/>
  </si>
  <si>
    <t>（ｍ）風車基礎からの高さ</t>
    <rPh sb="3" eb="5">
      <t>フウシャ</t>
    </rPh>
    <rPh sb="5" eb="7">
      <t>キソ</t>
    </rPh>
    <rPh sb="10" eb="11">
      <t>タカ</t>
    </rPh>
    <phoneticPr fontId="2"/>
  </si>
  <si>
    <t>（ｍ）風車の直径</t>
    <rPh sb="3" eb="5">
      <t>フウシャ</t>
    </rPh>
    <rPh sb="6" eb="8">
      <t>チョッケイ</t>
    </rPh>
    <phoneticPr fontId="2"/>
  </si>
  <si>
    <t>　設備利用率（％）＝送電端電力量[kWh/年]/（発電所出力[kW]×24[時間]×365[日]）　</t>
    <phoneticPr fontId="2"/>
  </si>
  <si>
    <t>平均風速(実施サイトにおける値：m/秒）
　 ※ウェークロスなし</t>
    <rPh sb="0" eb="2">
      <t>ヘイキン</t>
    </rPh>
    <phoneticPr fontId="2"/>
  </si>
  <si>
    <t>平均風速(実施サイトにおける値：m/秒）
　 ※ウェークロスあり</t>
    <rPh sb="0" eb="2">
      <t>ヘイキン</t>
    </rPh>
    <phoneticPr fontId="2"/>
  </si>
  <si>
    <t>①発電端電力量（kWh/月)
　※ウェークロスなし</t>
    <phoneticPr fontId="2"/>
  </si>
  <si>
    <t>備考</t>
    <rPh sb="0" eb="2">
      <t>ビコウ</t>
    </rPh>
    <phoneticPr fontId="2"/>
  </si>
  <si>
    <t>年合計</t>
    <rPh sb="0" eb="1">
      <t>ネン</t>
    </rPh>
    <rPh sb="1" eb="3">
      <t>ゴウケイ</t>
    </rPh>
    <phoneticPr fontId="2"/>
  </si>
  <si>
    <t>②発電端電力量（kWh/月)
　※ウェークロスあり</t>
    <phoneticPr fontId="2"/>
  </si>
  <si>
    <t>③ウェークロス（％）（①-②÷①）</t>
    <phoneticPr fontId="2"/>
  </si>
  <si>
    <t>④シミュレーション誤差（％）</t>
    <phoneticPr fontId="2"/>
  </si>
  <si>
    <t>⑤送配電ロス（％）</t>
    <phoneticPr fontId="2"/>
  </si>
  <si>
    <t>⑥稼働率ロス（％）</t>
    <phoneticPr fontId="2"/>
  </si>
  <si>
    <t>⑦ロス合計（％）（③＋④＋⑤＋⑥）</t>
    <phoneticPr fontId="2"/>
  </si>
  <si>
    <t>⑧送電端電力量（kWh/月）（①×（1-⑦））</t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</si>
  <si>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</si>
  <si>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</si>
  <si>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</si>
  <si>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⑨一日平均システム消費電力量（送電系統からの購入電力量含む）（kWh/日)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5" eb="36">
      <t>ヒ</t>
    </rPh>
    <phoneticPr fontId="2"/>
  </si>
  <si>
    <t>⑩月平均システム消費電力量（送電系統からの購入電力量含む）（kWh/月)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4" eb="35">
      <t>ツキ</t>
    </rPh>
    <phoneticPr fontId="2"/>
  </si>
  <si>
    <t>システム消費電力量：風力発電所を稼動させるのに必要な電力量</t>
    <rPh sb="4" eb="6">
      <t>ショウヒ</t>
    </rPh>
    <rPh sb="6" eb="8">
      <t>デンリョク</t>
    </rPh>
    <rPh sb="8" eb="9">
      <t>リョウ</t>
    </rPh>
    <rPh sb="10" eb="12">
      <t>フウリョク</t>
    </rPh>
    <rPh sb="12" eb="14">
      <t>ハツデン</t>
    </rPh>
    <rPh sb="14" eb="15">
      <t>ショ</t>
    </rPh>
    <rPh sb="16" eb="18">
      <t>カドウ</t>
    </rPh>
    <rPh sb="23" eb="25">
      <t>ヒツヨウ</t>
    </rPh>
    <rPh sb="26" eb="28">
      <t>デンリョク</t>
    </rPh>
    <rPh sb="28" eb="29">
      <t>リョウ</t>
    </rPh>
    <phoneticPr fontId="2"/>
  </si>
  <si>
    <t>※ディーゼル発電の代替として風力発電を利用する場合：代替が無い場合は０</t>
    <rPh sb="9" eb="11">
      <t>ダイタイ</t>
    </rPh>
    <rPh sb="14" eb="16">
      <t>フウリョク</t>
    </rPh>
    <rPh sb="16" eb="18">
      <t>ハツデン</t>
    </rPh>
    <rPh sb="19" eb="21">
      <t>リヨウ</t>
    </rPh>
    <rPh sb="23" eb="25">
      <t>バアイ</t>
    </rPh>
    <rPh sb="26" eb="28">
      <t>ダイタイ</t>
    </rPh>
    <rPh sb="29" eb="30">
      <t>ナ</t>
    </rPh>
    <rPh sb="31" eb="33">
      <t>バアイ</t>
    </rPh>
    <phoneticPr fontId="2"/>
  </si>
  <si>
    <t>ｋWh/年</t>
    <rPh sb="4" eb="5">
      <t>ネン</t>
    </rPh>
    <phoneticPr fontId="2"/>
  </si>
  <si>
    <t>⑪ネット発電量：送電端電力量－システム消費電力量（⑧－⑩）　（kWh/月)</t>
    <rPh sb="4" eb="5">
      <t>ハツ</t>
    </rPh>
    <rPh sb="19" eb="21">
      <t>ショウヒ</t>
    </rPh>
    <phoneticPr fontId="2"/>
  </si>
  <si>
    <t>⑫年間ネット発電量　(kWh/年）</t>
    <rPh sb="0" eb="2">
      <t>ネンカン</t>
    </rPh>
    <rPh sb="5" eb="6">
      <t>ハツ</t>
    </rPh>
    <rPh sb="14" eb="1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</si>
  <si>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</si>
  <si>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ネット売電量=ネット発電量-代替電力量（⑫ｰ⑬）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</si>
  <si>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・風速データに基づくシミュレーションは、風車ごとに計算したデータを添付のこと</t>
    <rPh sb="1" eb="3">
      <t>フウソク</t>
    </rPh>
    <rPh sb="7" eb="8">
      <t>モト</t>
    </rPh>
    <rPh sb="20" eb="22">
      <t>フウシャ</t>
    </rPh>
    <rPh sb="25" eb="27">
      <t>ケイサン</t>
    </rPh>
    <rPh sb="33" eb="35">
      <t>テンプ</t>
    </rPh>
    <phoneticPr fontId="2"/>
  </si>
  <si>
    <t>・機器、システムの点検や修理によるロスを含む</t>
    <rPh sb="1" eb="3">
      <t>キキ</t>
    </rPh>
    <rPh sb="9" eb="11">
      <t>テンケン</t>
    </rPh>
    <rPh sb="12" eb="14">
      <t>シュウリ</t>
    </rPh>
    <rPh sb="20" eb="21">
      <t>フク</t>
    </rPh>
    <phoneticPr fontId="2"/>
  </si>
  <si>
    <t>・風況観測地点と各風車配置から、シミュレーションソフトの計測誤差を試算したロス</t>
    <phoneticPr fontId="2"/>
  </si>
  <si>
    <t>・風況データがある場合は、別途添付
・風速の気象データに基づく場合も別途添付
・標高やナセル高さでの風速に変換する場合は、根拠数値も記載のこと</t>
    <rPh sb="1" eb="2">
      <t>フウ</t>
    </rPh>
    <rPh sb="2" eb="3">
      <t>キョウ</t>
    </rPh>
    <rPh sb="9" eb="11">
      <t>バアイ</t>
    </rPh>
    <rPh sb="13" eb="15">
      <t>ベット</t>
    </rPh>
    <rPh sb="15" eb="17">
      <t>テンプ</t>
    </rPh>
    <rPh sb="19" eb="21">
      <t>フウソク</t>
    </rPh>
    <rPh sb="22" eb="24">
      <t>キショウ</t>
    </rPh>
    <rPh sb="28" eb="29">
      <t>モト</t>
    </rPh>
    <rPh sb="31" eb="33">
      <t>バアイ</t>
    </rPh>
    <rPh sb="34" eb="36">
      <t>ベット</t>
    </rPh>
    <rPh sb="36" eb="38">
      <t>テンプ</t>
    </rPh>
    <rPh sb="40" eb="42">
      <t>ヒョウコウ</t>
    </rPh>
    <rPh sb="46" eb="47">
      <t>タカ</t>
    </rPh>
    <rPh sb="50" eb="52">
      <t>フウソク</t>
    </rPh>
    <rPh sb="53" eb="55">
      <t>ヘンカン</t>
    </rPh>
    <rPh sb="57" eb="59">
      <t>バアイ</t>
    </rPh>
    <rPh sb="61" eb="63">
      <t>コンキョ</t>
    </rPh>
    <rPh sb="63" eb="65">
      <t>スウチ</t>
    </rPh>
    <rPh sb="66" eb="68">
      <t>キサイ</t>
    </rPh>
    <phoneticPr fontId="2"/>
  </si>
  <si>
    <t>・送電線や変圧器の電気抵抗によって消耗される電力ロス</t>
    <phoneticPr fontId="2"/>
  </si>
  <si>
    <t>・発電量は性能曲線（パワーカーブ）の基づいて計算のこと
・性能曲線（パワーカーブ）のデータを添付のこと</t>
    <rPh sb="1" eb="3">
      <t>ハツデン</t>
    </rPh>
    <rPh sb="3" eb="4">
      <t>リョウ</t>
    </rPh>
    <rPh sb="5" eb="7">
      <t>セイノウ</t>
    </rPh>
    <rPh sb="7" eb="9">
      <t>キョクセン</t>
    </rPh>
    <rPh sb="18" eb="19">
      <t>モト</t>
    </rPh>
    <rPh sb="22" eb="24">
      <t>ケイサン</t>
    </rPh>
    <rPh sb="46" eb="48">
      <t>テンプ</t>
    </rPh>
    <phoneticPr fontId="2"/>
  </si>
  <si>
    <t>風車の性能曲線（パワーカーブ）データを添付のこと</t>
    <rPh sb="0" eb="2">
      <t>フウシャ</t>
    </rPh>
    <rPh sb="3" eb="5">
      <t>セイノウ</t>
    </rPh>
    <rPh sb="5" eb="7">
      <t>キョクセン</t>
    </rPh>
    <rPh sb="19" eb="21">
      <t>テンプ</t>
    </rPh>
    <phoneticPr fontId="2"/>
  </si>
  <si>
    <t>ローター径</t>
    <rPh sb="4" eb="5">
      <t>ケイ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</si>
  <si>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</si>
  <si>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</si>
  <si>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</si>
  <si>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</si>
  <si>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※風車の仕様が複数の場合は、仕様ごとにSheetを作成し、合計値のSheetを１枚作成のこと</t>
    <rPh sb="1" eb="3">
      <t>フウシャ</t>
    </rPh>
    <rPh sb="4" eb="6">
      <t>シヨウ</t>
    </rPh>
    <rPh sb="7" eb="9">
      <t>フクスウ</t>
    </rPh>
    <rPh sb="10" eb="12">
      <t>バアイ</t>
    </rPh>
    <rPh sb="14" eb="16">
      <t>シヨウ</t>
    </rPh>
    <rPh sb="25" eb="27">
      <t>サクセイ</t>
    </rPh>
    <rPh sb="29" eb="31">
      <t>ゴウケイ</t>
    </rPh>
    <rPh sb="31" eb="32">
      <t>チ</t>
    </rPh>
    <rPh sb="40" eb="41">
      <t>マイ</t>
    </rPh>
    <rPh sb="41" eb="43">
      <t>サクセイ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</si>
  <si>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</si>
  <si>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H30年度JCM設備補助公募要領</t>
    <rPh sb="3" eb="5">
      <t>ネンド</t>
    </rPh>
    <rPh sb="8" eb="10">
      <t>セツビ</t>
    </rPh>
    <rPh sb="10" eb="12">
      <t>ホジョ</t>
    </rPh>
    <rPh sb="12" eb="14">
      <t>コウボ</t>
    </rPh>
    <rPh sb="14" eb="16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</si>
</sst>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0" formatCode="0.00_ "/>
    <numFmt numFmtId="181" formatCode="0.0_ "/>
    <numFmt numFmtId="182" formatCode="0_ "/>
    <numFmt numFmtId="194" formatCode="0.0%"/>
    <numFmt numFmtId="199" formatCode="#,##0_);[Red]\(#,##0\)"/>
    <numFmt numFmtId="200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81" fontId="3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80" fontId="3" fillId="0" borderId="0" xfId="0" applyNumberFormat="1" applyFont="1" applyFill="1">
      <alignment vertical="center"/>
    </xf>
    <xf numFmtId="182" fontId="3" fillId="0" borderId="0" xfId="0" applyNumberFormat="1" applyFont="1" applyFill="1">
      <alignment vertical="center"/>
    </xf>
    <xf numFmtId="0" fontId="0" fillId="0" borderId="0" xfId="0" applyBorder="1" applyAlignment="1">
      <alignment vertical="center" shrinkToFit="1"/>
    </xf>
    <xf numFmtId="0" fontId="6" fillId="2" borderId="9" xfId="0" applyFont="1" applyFill="1" applyBorder="1">
      <alignment vertical="center"/>
    </xf>
    <xf numFmtId="38" fontId="6" fillId="2" borderId="10" xfId="2" applyFont="1" applyFill="1" applyBorder="1">
      <alignment vertical="center"/>
    </xf>
    <xf numFmtId="3" fontId="6" fillId="2" borderId="11" xfId="0" applyNumberFormat="1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94" fontId="6" fillId="3" borderId="14" xfId="1" applyNumberFormat="1" applyFont="1" applyFill="1" applyBorder="1">
      <alignment vertical="center"/>
    </xf>
    <xf numFmtId="0" fontId="0" fillId="2" borderId="1" xfId="0" applyFill="1" applyBorder="1">
      <alignment vertical="center"/>
    </xf>
    <xf numFmtId="199" fontId="3" fillId="2" borderId="1" xfId="0" applyNumberFormat="1" applyFont="1" applyFill="1" applyBorder="1">
      <alignment vertical="center"/>
    </xf>
    <xf numFmtId="199" fontId="0" fillId="3" borderId="1" xfId="0" applyNumberFormat="1" applyFill="1" applyBorder="1">
      <alignment vertical="center"/>
    </xf>
    <xf numFmtId="194" fontId="3" fillId="3" borderId="1" xfId="0" applyNumberFormat="1" applyFont="1" applyFill="1" applyBorder="1">
      <alignment vertical="center"/>
    </xf>
    <xf numFmtId="200" fontId="3" fillId="2" borderId="1" xfId="0" applyNumberFormat="1" applyFont="1" applyFill="1" applyBorder="1">
      <alignment vertical="center"/>
    </xf>
    <xf numFmtId="200" fontId="0" fillId="3" borderId="1" xfId="0" applyNumberFormat="1" applyFill="1" applyBorder="1">
      <alignment vertical="center"/>
    </xf>
    <xf numFmtId="194" fontId="3" fillId="2" borderId="1" xfId="0" applyNumberFormat="1" applyFont="1" applyFill="1" applyBorder="1">
      <alignment vertical="center"/>
    </xf>
    <xf numFmtId="200" fontId="3" fillId="3" borderId="1" xfId="0" applyNumberFormat="1" applyFont="1" applyFill="1" applyBorder="1">
      <alignment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2" borderId="12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32</xdr:row>
      <xdr:rowOff>95250</xdr:rowOff>
    </xdr:from>
    <xdr:to>
      <xdr:col>15</xdr:col>
      <xdr:colOff>171450</xdr:colOff>
      <xdr:row>52</xdr:row>
      <xdr:rowOff>57150</xdr:rowOff>
    </xdr:to>
    <xdr:grpSp>
      <xdr:nvGrpSpPr>
        <xdr:cNvPr id="6217" name="グループ化 1">
          <a:extLst>
            <a:ext uri="{FF2B5EF4-FFF2-40B4-BE49-F238E27FC236}">
              <a16:creationId xmlns:a16="http://schemas.microsoft.com/office/drawing/2014/main" id="{DBBD7FBD-808D-442C-88E7-ADEF4FCE6342}"/>
            </a:ext>
          </a:extLst>
        </xdr:cNvPr>
        <xdr:cNvGrpSpPr>
          <a:grpSpLocks/>
        </xdr:cNvGrpSpPr>
      </xdr:nvGrpSpPr>
      <xdr:grpSpPr bwMode="auto">
        <a:xfrm>
          <a:off x="9982200" y="8648700"/>
          <a:ext cx="5800725" cy="3886200"/>
          <a:chOff x="1813213" y="1396461"/>
          <a:chExt cx="6083878" cy="3835816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E379AB8A-BE59-435D-8C69-BC620AB0F4E9}"/>
              </a:ext>
            </a:extLst>
          </xdr:cNvPr>
          <xdr:cNvCxnSpPr/>
        </xdr:nvCxnSpPr>
        <xdr:spPr>
          <a:xfrm>
            <a:off x="2697975" y="1772521"/>
            <a:ext cx="0" cy="2914468"/>
          </a:xfrm>
          <a:prstGeom prst="line">
            <a:avLst/>
          </a:prstGeom>
          <a:ln w="349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29018AFD-DB3D-449A-8792-320E748D5726}"/>
              </a:ext>
            </a:extLst>
          </xdr:cNvPr>
          <xdr:cNvCxnSpPr/>
        </xdr:nvCxnSpPr>
        <xdr:spPr>
          <a:xfrm>
            <a:off x="2697975" y="4686989"/>
            <a:ext cx="5199116" cy="0"/>
          </a:xfrm>
          <a:prstGeom prst="line">
            <a:avLst/>
          </a:prstGeom>
          <a:ln w="349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フリーフォーム 4">
            <a:extLst>
              <a:ext uri="{FF2B5EF4-FFF2-40B4-BE49-F238E27FC236}">
                <a16:creationId xmlns:a16="http://schemas.microsoft.com/office/drawing/2014/main" id="{109ECD66-2A99-45BC-A4D1-035DE72974AB}"/>
              </a:ext>
            </a:extLst>
          </xdr:cNvPr>
          <xdr:cNvSpPr/>
        </xdr:nvSpPr>
        <xdr:spPr>
          <a:xfrm>
            <a:off x="3071946" y="2233195"/>
            <a:ext cx="4013353" cy="2434991"/>
          </a:xfrm>
          <a:custGeom>
            <a:avLst/>
            <a:gdLst>
              <a:gd name="connsiteX0" fmla="*/ 0 w 4021282"/>
              <a:gd name="connsiteY0" fmla="*/ 2420437 h 2440558"/>
              <a:gd name="connsiteX1" fmla="*/ 207818 w 4021282"/>
              <a:gd name="connsiteY1" fmla="*/ 2430828 h 2440558"/>
              <a:gd name="connsiteX2" fmla="*/ 561109 w 4021282"/>
              <a:gd name="connsiteY2" fmla="*/ 2420437 h 2440558"/>
              <a:gd name="connsiteX3" fmla="*/ 831273 w 4021282"/>
              <a:gd name="connsiteY3" fmla="*/ 2202228 h 2440558"/>
              <a:gd name="connsiteX4" fmla="*/ 1143000 w 4021282"/>
              <a:gd name="connsiteY4" fmla="*/ 1589165 h 2440558"/>
              <a:gd name="connsiteX5" fmla="*/ 1319646 w 4021282"/>
              <a:gd name="connsiteY5" fmla="*/ 955319 h 2440558"/>
              <a:gd name="connsiteX6" fmla="*/ 1610591 w 4021282"/>
              <a:gd name="connsiteY6" fmla="*/ 186392 h 2440558"/>
              <a:gd name="connsiteX7" fmla="*/ 1943100 w 4021282"/>
              <a:gd name="connsiteY7" fmla="*/ 20137 h 2440558"/>
              <a:gd name="connsiteX8" fmla="*/ 3356264 w 4021282"/>
              <a:gd name="connsiteY8" fmla="*/ 20137 h 2440558"/>
              <a:gd name="connsiteX9" fmla="*/ 3605646 w 4021282"/>
              <a:gd name="connsiteY9" fmla="*/ 176001 h 2440558"/>
              <a:gd name="connsiteX10" fmla="*/ 3844637 w 4021282"/>
              <a:gd name="connsiteY10" fmla="*/ 1526819 h 2440558"/>
              <a:gd name="connsiteX11" fmla="*/ 3990109 w 4021282"/>
              <a:gd name="connsiteY11" fmla="*/ 2129492 h 2440558"/>
              <a:gd name="connsiteX12" fmla="*/ 4010891 w 4021282"/>
              <a:gd name="connsiteY12" fmla="*/ 2119101 h 2440558"/>
              <a:gd name="connsiteX13" fmla="*/ 4021282 w 4021282"/>
              <a:gd name="connsiteY13" fmla="*/ 2129492 h 24405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021282" h="2440558">
                <a:moveTo>
                  <a:pt x="0" y="2420437"/>
                </a:moveTo>
                <a:cubicBezTo>
                  <a:pt x="57150" y="2425632"/>
                  <a:pt x="114300" y="2430828"/>
                  <a:pt x="207818" y="2430828"/>
                </a:cubicBezTo>
                <a:cubicBezTo>
                  <a:pt x="301336" y="2430828"/>
                  <a:pt x="457200" y="2458537"/>
                  <a:pt x="561109" y="2420437"/>
                </a:cubicBezTo>
                <a:cubicBezTo>
                  <a:pt x="665018" y="2382337"/>
                  <a:pt x="734291" y="2340773"/>
                  <a:pt x="831273" y="2202228"/>
                </a:cubicBezTo>
                <a:cubicBezTo>
                  <a:pt x="928255" y="2063683"/>
                  <a:pt x="1061605" y="1796983"/>
                  <a:pt x="1143000" y="1589165"/>
                </a:cubicBezTo>
                <a:cubicBezTo>
                  <a:pt x="1224395" y="1381347"/>
                  <a:pt x="1241714" y="1189115"/>
                  <a:pt x="1319646" y="955319"/>
                </a:cubicBezTo>
                <a:cubicBezTo>
                  <a:pt x="1397578" y="721523"/>
                  <a:pt x="1506682" y="342256"/>
                  <a:pt x="1610591" y="186392"/>
                </a:cubicBezTo>
                <a:cubicBezTo>
                  <a:pt x="1714500" y="30528"/>
                  <a:pt x="1652155" y="47846"/>
                  <a:pt x="1943100" y="20137"/>
                </a:cubicBezTo>
                <a:cubicBezTo>
                  <a:pt x="2234045" y="-7572"/>
                  <a:pt x="3079173" y="-5840"/>
                  <a:pt x="3356264" y="20137"/>
                </a:cubicBezTo>
                <a:cubicBezTo>
                  <a:pt x="3633355" y="46114"/>
                  <a:pt x="3524251" y="-75113"/>
                  <a:pt x="3605646" y="176001"/>
                </a:cubicBezTo>
                <a:cubicBezTo>
                  <a:pt x="3687041" y="427115"/>
                  <a:pt x="3780560" y="1201237"/>
                  <a:pt x="3844637" y="1526819"/>
                </a:cubicBezTo>
                <a:cubicBezTo>
                  <a:pt x="3908714" y="1852401"/>
                  <a:pt x="3962400" y="2030778"/>
                  <a:pt x="3990109" y="2129492"/>
                </a:cubicBezTo>
                <a:cubicBezTo>
                  <a:pt x="4017818" y="2228206"/>
                  <a:pt x="4005696" y="2119101"/>
                  <a:pt x="4010891" y="2119101"/>
                </a:cubicBezTo>
                <a:cubicBezTo>
                  <a:pt x="4016086" y="2119101"/>
                  <a:pt x="4018684" y="2124296"/>
                  <a:pt x="4021282" y="2129492"/>
                </a:cubicBezTo>
              </a:path>
            </a:pathLst>
          </a:custGeom>
          <a:noFill/>
          <a:ln w="349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A49D2E61-B591-4321-9709-9FC404BA830F}"/>
              </a:ext>
            </a:extLst>
          </xdr:cNvPr>
          <xdr:cNvCxnSpPr/>
        </xdr:nvCxnSpPr>
        <xdr:spPr>
          <a:xfrm>
            <a:off x="7085299" y="4865618"/>
            <a:ext cx="811792" cy="0"/>
          </a:xfrm>
          <a:prstGeom prst="straightConnector1">
            <a:avLst/>
          </a:prstGeom>
          <a:ln w="254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19">
            <a:extLst>
              <a:ext uri="{FF2B5EF4-FFF2-40B4-BE49-F238E27FC236}">
                <a16:creationId xmlns:a16="http://schemas.microsoft.com/office/drawing/2014/main" id="{3CEF5A91-CECC-49B1-B4E6-F5B013A4D115}"/>
              </a:ext>
            </a:extLst>
          </xdr:cNvPr>
          <xdr:cNvSpPr txBox="1"/>
        </xdr:nvSpPr>
        <xdr:spPr>
          <a:xfrm>
            <a:off x="5534686" y="4865618"/>
            <a:ext cx="1441159" cy="3666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/>
              <a:t>風速（ｍ</a:t>
            </a:r>
            <a:r>
              <a:rPr kumimoji="1" lang="en-US" altLang="ja-JP"/>
              <a:t>/</a:t>
            </a:r>
            <a:r>
              <a:rPr kumimoji="1" lang="ja-JP" altLang="en-US"/>
              <a:t>ｓ）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E2F0F8C7-2DE7-4872-84FD-5979B99513DB}"/>
              </a:ext>
            </a:extLst>
          </xdr:cNvPr>
          <xdr:cNvCxnSpPr/>
        </xdr:nvCxnSpPr>
        <xdr:spPr>
          <a:xfrm flipV="1">
            <a:off x="2479065" y="1969953"/>
            <a:ext cx="0" cy="601697"/>
          </a:xfrm>
          <a:prstGeom prst="straightConnector1">
            <a:avLst/>
          </a:prstGeom>
          <a:ln w="254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22">
            <a:extLst>
              <a:ext uri="{FF2B5EF4-FFF2-40B4-BE49-F238E27FC236}">
                <a16:creationId xmlns:a16="http://schemas.microsoft.com/office/drawing/2014/main" id="{6E0210E8-51CB-4FAB-B575-133CF6D8B6C1}"/>
              </a:ext>
            </a:extLst>
          </xdr:cNvPr>
          <xdr:cNvSpPr txBox="1"/>
        </xdr:nvSpPr>
        <xdr:spPr>
          <a:xfrm>
            <a:off x="1813213" y="1396461"/>
            <a:ext cx="1340825" cy="3666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/>
              <a:t>Power(kW)</a:t>
            </a:r>
            <a:endParaRPr kumimoji="1" lang="ja-JP" altLang="en-US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906D888B-913C-4371-A176-BC5506C383F0}"/>
              </a:ext>
            </a:extLst>
          </xdr:cNvPr>
          <xdr:cNvCxnSpPr/>
        </xdr:nvCxnSpPr>
        <xdr:spPr>
          <a:xfrm flipV="1">
            <a:off x="3646586" y="4198111"/>
            <a:ext cx="0" cy="517083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2D07D528-9860-4F57-B441-A43E74588CDD}"/>
              </a:ext>
            </a:extLst>
          </xdr:cNvPr>
          <xdr:cNvCxnSpPr/>
        </xdr:nvCxnSpPr>
        <xdr:spPr>
          <a:xfrm flipV="1">
            <a:off x="6629236" y="1969953"/>
            <a:ext cx="0" cy="2717036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29">
            <a:extLst>
              <a:ext uri="{FF2B5EF4-FFF2-40B4-BE49-F238E27FC236}">
                <a16:creationId xmlns:a16="http://schemas.microsoft.com/office/drawing/2014/main" id="{FCCBF05F-CEC8-41B3-914E-AD83373B720E}"/>
              </a:ext>
            </a:extLst>
          </xdr:cNvPr>
          <xdr:cNvSpPr txBox="1"/>
        </xdr:nvSpPr>
        <xdr:spPr>
          <a:xfrm>
            <a:off x="5981627" y="1490476"/>
            <a:ext cx="1313461" cy="6393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2200"/>
              </a:lnSpc>
            </a:pPr>
            <a:r>
              <a:rPr kumimoji="1" lang="ja-JP" altLang="en-US"/>
              <a:t>カットアウト</a:t>
            </a:r>
            <a:endParaRPr kumimoji="1" lang="en-US" altLang="ja-JP"/>
          </a:p>
          <a:p>
            <a:pPr algn="ctr">
              <a:lnSpc>
                <a:spcPts val="2200"/>
              </a:lnSpc>
            </a:pPr>
            <a:r>
              <a:rPr kumimoji="1" lang="ja-JP" altLang="en-US"/>
              <a:t>風速</a:t>
            </a:r>
          </a:p>
        </xdr:txBody>
      </xdr:sp>
      <xdr:sp macro="" textlink="">
        <xdr:nvSpPr>
          <xdr:cNvPr id="13" name="テキスト ボックス 30">
            <a:extLst>
              <a:ext uri="{FF2B5EF4-FFF2-40B4-BE49-F238E27FC236}">
                <a16:creationId xmlns:a16="http://schemas.microsoft.com/office/drawing/2014/main" id="{FE55C13C-5D56-47CC-A067-421B642FF8FA}"/>
              </a:ext>
            </a:extLst>
          </xdr:cNvPr>
          <xdr:cNvSpPr txBox="1"/>
        </xdr:nvSpPr>
        <xdr:spPr>
          <a:xfrm>
            <a:off x="3044583" y="3577611"/>
            <a:ext cx="1313461" cy="6393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2200"/>
              </a:lnSpc>
            </a:pPr>
            <a:r>
              <a:rPr kumimoji="1" lang="ja-JP" altLang="en-US"/>
              <a:t>カットイン</a:t>
            </a:r>
            <a:endParaRPr kumimoji="1" lang="en-US" altLang="ja-JP"/>
          </a:p>
          <a:p>
            <a:pPr algn="ctr">
              <a:lnSpc>
                <a:spcPts val="2200"/>
              </a:lnSpc>
            </a:pPr>
            <a:r>
              <a:rPr kumimoji="1" lang="ja-JP" altLang="en-US"/>
              <a:t>風速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32</xdr:row>
      <xdr:rowOff>95250</xdr:rowOff>
    </xdr:from>
    <xdr:to>
      <xdr:col>14</xdr:col>
      <xdr:colOff>2676525</xdr:colOff>
      <xdr:row>52</xdr:row>
      <xdr:rowOff>57150</xdr:rowOff>
    </xdr:to>
    <xdr:grpSp>
      <xdr:nvGrpSpPr>
        <xdr:cNvPr id="5193" name="グループ化 1">
          <a:extLst>
            <a:ext uri="{FF2B5EF4-FFF2-40B4-BE49-F238E27FC236}">
              <a16:creationId xmlns:a16="http://schemas.microsoft.com/office/drawing/2014/main" id="{EF26E3AC-6986-4EB4-801E-7B66687FBD69}"/>
            </a:ext>
          </a:extLst>
        </xdr:cNvPr>
        <xdr:cNvGrpSpPr>
          <a:grpSpLocks/>
        </xdr:cNvGrpSpPr>
      </xdr:nvGrpSpPr>
      <xdr:grpSpPr bwMode="auto">
        <a:xfrm>
          <a:off x="10239375" y="8648700"/>
          <a:ext cx="6086475" cy="4067175"/>
          <a:chOff x="1813213" y="1396461"/>
          <a:chExt cx="6083878" cy="3835816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69C951D0-00E3-4157-9B09-73F2EA51C90D}"/>
              </a:ext>
            </a:extLst>
          </xdr:cNvPr>
          <xdr:cNvCxnSpPr/>
        </xdr:nvCxnSpPr>
        <xdr:spPr>
          <a:xfrm>
            <a:off x="2698660" y="1773754"/>
            <a:ext cx="0" cy="2919532"/>
          </a:xfrm>
          <a:prstGeom prst="line">
            <a:avLst/>
          </a:prstGeom>
          <a:ln w="349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49D16212-E1E6-4A3F-B404-281DB340B4A9}"/>
              </a:ext>
            </a:extLst>
          </xdr:cNvPr>
          <xdr:cNvCxnSpPr/>
        </xdr:nvCxnSpPr>
        <xdr:spPr>
          <a:xfrm>
            <a:off x="2698660" y="4693286"/>
            <a:ext cx="5198431" cy="0"/>
          </a:xfrm>
          <a:prstGeom prst="line">
            <a:avLst/>
          </a:prstGeom>
          <a:ln w="3492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フリーフォーム 4">
            <a:extLst>
              <a:ext uri="{FF2B5EF4-FFF2-40B4-BE49-F238E27FC236}">
                <a16:creationId xmlns:a16="http://schemas.microsoft.com/office/drawing/2014/main" id="{340B7832-372A-4ACA-82E1-B4E0FFC7312E}"/>
              </a:ext>
            </a:extLst>
          </xdr:cNvPr>
          <xdr:cNvSpPr/>
        </xdr:nvSpPr>
        <xdr:spPr>
          <a:xfrm>
            <a:off x="3069977" y="2231896"/>
            <a:ext cx="4017835" cy="2434441"/>
          </a:xfrm>
          <a:custGeom>
            <a:avLst/>
            <a:gdLst>
              <a:gd name="connsiteX0" fmla="*/ 0 w 4021282"/>
              <a:gd name="connsiteY0" fmla="*/ 2420437 h 2440558"/>
              <a:gd name="connsiteX1" fmla="*/ 207818 w 4021282"/>
              <a:gd name="connsiteY1" fmla="*/ 2430828 h 2440558"/>
              <a:gd name="connsiteX2" fmla="*/ 561109 w 4021282"/>
              <a:gd name="connsiteY2" fmla="*/ 2420437 h 2440558"/>
              <a:gd name="connsiteX3" fmla="*/ 831273 w 4021282"/>
              <a:gd name="connsiteY3" fmla="*/ 2202228 h 2440558"/>
              <a:gd name="connsiteX4" fmla="*/ 1143000 w 4021282"/>
              <a:gd name="connsiteY4" fmla="*/ 1589165 h 2440558"/>
              <a:gd name="connsiteX5" fmla="*/ 1319646 w 4021282"/>
              <a:gd name="connsiteY5" fmla="*/ 955319 h 2440558"/>
              <a:gd name="connsiteX6" fmla="*/ 1610591 w 4021282"/>
              <a:gd name="connsiteY6" fmla="*/ 186392 h 2440558"/>
              <a:gd name="connsiteX7" fmla="*/ 1943100 w 4021282"/>
              <a:gd name="connsiteY7" fmla="*/ 20137 h 2440558"/>
              <a:gd name="connsiteX8" fmla="*/ 3356264 w 4021282"/>
              <a:gd name="connsiteY8" fmla="*/ 20137 h 2440558"/>
              <a:gd name="connsiteX9" fmla="*/ 3605646 w 4021282"/>
              <a:gd name="connsiteY9" fmla="*/ 176001 h 2440558"/>
              <a:gd name="connsiteX10" fmla="*/ 3844637 w 4021282"/>
              <a:gd name="connsiteY10" fmla="*/ 1526819 h 2440558"/>
              <a:gd name="connsiteX11" fmla="*/ 3990109 w 4021282"/>
              <a:gd name="connsiteY11" fmla="*/ 2129492 h 2440558"/>
              <a:gd name="connsiteX12" fmla="*/ 4010891 w 4021282"/>
              <a:gd name="connsiteY12" fmla="*/ 2119101 h 2440558"/>
              <a:gd name="connsiteX13" fmla="*/ 4021282 w 4021282"/>
              <a:gd name="connsiteY13" fmla="*/ 2129492 h 24405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021282" h="2440558">
                <a:moveTo>
                  <a:pt x="0" y="2420437"/>
                </a:moveTo>
                <a:cubicBezTo>
                  <a:pt x="57150" y="2425632"/>
                  <a:pt x="114300" y="2430828"/>
                  <a:pt x="207818" y="2430828"/>
                </a:cubicBezTo>
                <a:cubicBezTo>
                  <a:pt x="301336" y="2430828"/>
                  <a:pt x="457200" y="2458537"/>
                  <a:pt x="561109" y="2420437"/>
                </a:cubicBezTo>
                <a:cubicBezTo>
                  <a:pt x="665018" y="2382337"/>
                  <a:pt x="734291" y="2340773"/>
                  <a:pt x="831273" y="2202228"/>
                </a:cubicBezTo>
                <a:cubicBezTo>
                  <a:pt x="928255" y="2063683"/>
                  <a:pt x="1061605" y="1796983"/>
                  <a:pt x="1143000" y="1589165"/>
                </a:cubicBezTo>
                <a:cubicBezTo>
                  <a:pt x="1224395" y="1381347"/>
                  <a:pt x="1241714" y="1189115"/>
                  <a:pt x="1319646" y="955319"/>
                </a:cubicBezTo>
                <a:cubicBezTo>
                  <a:pt x="1397578" y="721523"/>
                  <a:pt x="1506682" y="342256"/>
                  <a:pt x="1610591" y="186392"/>
                </a:cubicBezTo>
                <a:cubicBezTo>
                  <a:pt x="1714500" y="30528"/>
                  <a:pt x="1652155" y="47846"/>
                  <a:pt x="1943100" y="20137"/>
                </a:cubicBezTo>
                <a:cubicBezTo>
                  <a:pt x="2234045" y="-7572"/>
                  <a:pt x="3079173" y="-5840"/>
                  <a:pt x="3356264" y="20137"/>
                </a:cubicBezTo>
                <a:cubicBezTo>
                  <a:pt x="3633355" y="46114"/>
                  <a:pt x="3524251" y="-75113"/>
                  <a:pt x="3605646" y="176001"/>
                </a:cubicBezTo>
                <a:cubicBezTo>
                  <a:pt x="3687041" y="427115"/>
                  <a:pt x="3780560" y="1201237"/>
                  <a:pt x="3844637" y="1526819"/>
                </a:cubicBezTo>
                <a:cubicBezTo>
                  <a:pt x="3908714" y="1852401"/>
                  <a:pt x="3962400" y="2030778"/>
                  <a:pt x="3990109" y="2129492"/>
                </a:cubicBezTo>
                <a:cubicBezTo>
                  <a:pt x="4017818" y="2228206"/>
                  <a:pt x="4005696" y="2119101"/>
                  <a:pt x="4010891" y="2119101"/>
                </a:cubicBezTo>
                <a:cubicBezTo>
                  <a:pt x="4016086" y="2119101"/>
                  <a:pt x="4018684" y="2124296"/>
                  <a:pt x="4021282" y="2129492"/>
                </a:cubicBezTo>
              </a:path>
            </a:pathLst>
          </a:custGeom>
          <a:noFill/>
          <a:ln w="3492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CF580C50-B039-4370-B86F-87B441F2408C}"/>
              </a:ext>
            </a:extLst>
          </xdr:cNvPr>
          <xdr:cNvCxnSpPr/>
        </xdr:nvCxnSpPr>
        <xdr:spPr>
          <a:xfrm>
            <a:off x="7087811" y="4863967"/>
            <a:ext cx="809280" cy="0"/>
          </a:xfrm>
          <a:prstGeom prst="straightConnector1">
            <a:avLst/>
          </a:prstGeom>
          <a:ln w="254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19">
            <a:extLst>
              <a:ext uri="{FF2B5EF4-FFF2-40B4-BE49-F238E27FC236}">
                <a16:creationId xmlns:a16="http://schemas.microsoft.com/office/drawing/2014/main" id="{2A8F08ED-ED92-46B8-ACA1-4B86FE1271EB}"/>
              </a:ext>
            </a:extLst>
          </xdr:cNvPr>
          <xdr:cNvSpPr txBox="1"/>
        </xdr:nvSpPr>
        <xdr:spPr>
          <a:xfrm>
            <a:off x="5535899" y="4863967"/>
            <a:ext cx="1437661" cy="3683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/>
              <a:t>風速（ｍ</a:t>
            </a:r>
            <a:r>
              <a:rPr kumimoji="1" lang="en-US" altLang="ja-JP"/>
              <a:t>/</a:t>
            </a:r>
            <a:r>
              <a:rPr kumimoji="1" lang="ja-JP" altLang="en-US"/>
              <a:t>ｓ）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704EA05A-B786-4BD9-BA43-2D8A7B94174D}"/>
              </a:ext>
            </a:extLst>
          </xdr:cNvPr>
          <xdr:cNvCxnSpPr/>
        </xdr:nvCxnSpPr>
        <xdr:spPr>
          <a:xfrm flipV="1">
            <a:off x="2479679" y="1971384"/>
            <a:ext cx="0" cy="592890"/>
          </a:xfrm>
          <a:prstGeom prst="straightConnector1">
            <a:avLst/>
          </a:prstGeom>
          <a:ln w="254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22">
            <a:extLst>
              <a:ext uri="{FF2B5EF4-FFF2-40B4-BE49-F238E27FC236}">
                <a16:creationId xmlns:a16="http://schemas.microsoft.com/office/drawing/2014/main" id="{16BB03CE-B360-456F-B179-49F2465C2117}"/>
              </a:ext>
            </a:extLst>
          </xdr:cNvPr>
          <xdr:cNvSpPr txBox="1"/>
        </xdr:nvSpPr>
        <xdr:spPr>
          <a:xfrm>
            <a:off x="1813213" y="1396461"/>
            <a:ext cx="1342452" cy="3683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en-US" altLang="ja-JP"/>
              <a:t>Power(kW)</a:t>
            </a:r>
            <a:endParaRPr kumimoji="1" lang="ja-JP" altLang="en-US"/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1303A8A0-2E79-4A43-A96C-9F9006256802}"/>
              </a:ext>
            </a:extLst>
          </xdr:cNvPr>
          <xdr:cNvCxnSpPr/>
        </xdr:nvCxnSpPr>
        <xdr:spPr>
          <a:xfrm flipV="1">
            <a:off x="3650754" y="4199212"/>
            <a:ext cx="0" cy="521024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8F6303D5-B72C-439F-A4B3-6C8F7A0E71E9}"/>
              </a:ext>
            </a:extLst>
          </xdr:cNvPr>
          <xdr:cNvCxnSpPr/>
        </xdr:nvCxnSpPr>
        <xdr:spPr>
          <a:xfrm flipV="1">
            <a:off x="6630807" y="1971384"/>
            <a:ext cx="0" cy="2721902"/>
          </a:xfrm>
          <a:prstGeom prst="line">
            <a:avLst/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テキスト ボックス 29">
            <a:extLst>
              <a:ext uri="{FF2B5EF4-FFF2-40B4-BE49-F238E27FC236}">
                <a16:creationId xmlns:a16="http://schemas.microsoft.com/office/drawing/2014/main" id="{0A073248-CFDE-4434-920F-AB8F151D1920}"/>
              </a:ext>
            </a:extLst>
          </xdr:cNvPr>
          <xdr:cNvSpPr txBox="1"/>
        </xdr:nvSpPr>
        <xdr:spPr>
          <a:xfrm>
            <a:off x="5983383" y="1495276"/>
            <a:ext cx="1313889" cy="6378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2200"/>
              </a:lnSpc>
            </a:pPr>
            <a:r>
              <a:rPr kumimoji="1" lang="ja-JP" altLang="en-US"/>
              <a:t>カットアウト</a:t>
            </a:r>
            <a:endParaRPr kumimoji="1" lang="en-US" altLang="ja-JP"/>
          </a:p>
          <a:p>
            <a:pPr algn="ctr">
              <a:lnSpc>
                <a:spcPts val="2200"/>
              </a:lnSpc>
            </a:pPr>
            <a:r>
              <a:rPr kumimoji="1" lang="ja-JP" altLang="en-US"/>
              <a:t>風速</a:t>
            </a:r>
          </a:p>
        </xdr:txBody>
      </xdr:sp>
      <xdr:sp macro="" textlink="">
        <xdr:nvSpPr>
          <xdr:cNvPr id="13" name="テキスト ボックス 30">
            <a:extLst>
              <a:ext uri="{FF2B5EF4-FFF2-40B4-BE49-F238E27FC236}">
                <a16:creationId xmlns:a16="http://schemas.microsoft.com/office/drawing/2014/main" id="{D29F1F51-2FCF-45F9-BB17-899AF6831001}"/>
              </a:ext>
            </a:extLst>
          </xdr:cNvPr>
          <xdr:cNvSpPr txBox="1"/>
        </xdr:nvSpPr>
        <xdr:spPr>
          <a:xfrm>
            <a:off x="3041414" y="3579373"/>
            <a:ext cx="1313889" cy="63780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lnSpc>
                <a:spcPts val="2200"/>
              </a:lnSpc>
            </a:pPr>
            <a:r>
              <a:rPr kumimoji="1" lang="ja-JP" altLang="en-US"/>
              <a:t>カットイン</a:t>
            </a:r>
            <a:endParaRPr kumimoji="1" lang="en-US" altLang="ja-JP"/>
          </a:p>
          <a:p>
            <a:pPr algn="ctr">
              <a:lnSpc>
                <a:spcPts val="2200"/>
              </a:lnSpc>
            </a:pPr>
            <a:r>
              <a:rPr kumimoji="1" lang="ja-JP" altLang="en-US"/>
              <a:t>風速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view="pageLayout" topLeftCell="J13" zoomScaleNormal="100" workbookViewId="0">
      <selection activeCell="E47" sqref="E47"/>
    </sheetView>
  </sheetViews>
  <sheetFormatPr defaultRowHeight="13.5" x14ac:dyDescent="0.15"/>
  <cols>
    <col min="1" max="1" width="36.875" customWidth="1"/>
    <col min="2" max="13" width="10.625" customWidth="1"/>
    <col min="14" max="14" width="14.75" customWidth="1"/>
    <col min="15" max="15" width="43.875" customWidth="1"/>
  </cols>
  <sheetData>
    <row r="1" spans="1:15" x14ac:dyDescent="0.15">
      <c r="A1" s="2" t="s">
        <v>1</v>
      </c>
      <c r="B1" s="64"/>
      <c r="C1" s="64"/>
      <c r="D1" s="64"/>
      <c r="E1" s="64"/>
      <c r="F1" s="64"/>
      <c r="G1" s="64"/>
      <c r="H1" s="64"/>
      <c r="I1" s="64"/>
      <c r="J1" s="23"/>
      <c r="K1" s="24"/>
      <c r="L1" s="24"/>
      <c r="M1" s="24"/>
    </row>
    <row r="2" spans="1:15" x14ac:dyDescent="0.15">
      <c r="A2" s="61" t="s">
        <v>0</v>
      </c>
      <c r="B2" s="2" t="s">
        <v>2</v>
      </c>
      <c r="C2" s="64"/>
      <c r="D2" s="65"/>
      <c r="E2" s="65"/>
      <c r="F2" s="65"/>
      <c r="G2" s="65"/>
      <c r="H2" s="65"/>
      <c r="I2" s="65"/>
      <c r="J2" s="25"/>
      <c r="K2" s="6" t="s">
        <v>33</v>
      </c>
      <c r="L2" s="24"/>
      <c r="M2" s="24"/>
    </row>
    <row r="3" spans="1:15" x14ac:dyDescent="0.15">
      <c r="A3" s="62"/>
      <c r="B3" s="2" t="s">
        <v>3</v>
      </c>
      <c r="C3" s="58">
        <v>-6.1234000000000002</v>
      </c>
      <c r="D3" s="66"/>
      <c r="E3" s="67"/>
      <c r="F3" s="4" t="s">
        <v>4</v>
      </c>
      <c r="G3" s="58">
        <v>106.57680000000001</v>
      </c>
      <c r="H3" s="66"/>
      <c r="I3" s="67"/>
      <c r="J3" s="25"/>
      <c r="K3" s="7" t="s">
        <v>34</v>
      </c>
      <c r="L3" s="24"/>
      <c r="M3" s="24"/>
    </row>
    <row r="4" spans="1:15" x14ac:dyDescent="0.15">
      <c r="A4" s="63"/>
      <c r="B4" s="2" t="s">
        <v>39</v>
      </c>
      <c r="C4" s="5">
        <v>1200</v>
      </c>
      <c r="D4" s="68" t="s">
        <v>40</v>
      </c>
      <c r="E4" s="66"/>
      <c r="F4" s="66"/>
      <c r="G4" s="66"/>
      <c r="H4" s="66"/>
      <c r="I4" s="67"/>
      <c r="J4" s="25"/>
      <c r="K4" s="24"/>
      <c r="L4" s="24"/>
      <c r="M4" s="24"/>
    </row>
    <row r="5" spans="1:15" ht="14.25" thickBot="1" x14ac:dyDescent="0.2">
      <c r="A5" s="22"/>
      <c r="B5" s="34" t="s">
        <v>41</v>
      </c>
      <c r="C5" s="35">
        <v>50</v>
      </c>
      <c r="D5" s="37" t="s">
        <v>42</v>
      </c>
      <c r="E5" s="38"/>
      <c r="F5" s="36" t="s">
        <v>76</v>
      </c>
      <c r="G5" s="43">
        <v>70</v>
      </c>
      <c r="H5" s="26" t="s">
        <v>43</v>
      </c>
      <c r="I5" s="1"/>
      <c r="J5" s="26"/>
      <c r="K5" s="26"/>
      <c r="L5" s="1"/>
      <c r="M5" s="1"/>
    </row>
    <row r="6" spans="1:15" x14ac:dyDescent="0.15">
      <c r="A6" s="18" t="s">
        <v>35</v>
      </c>
      <c r="B6" s="33">
        <v>2000</v>
      </c>
      <c r="C6" s="30"/>
      <c r="D6" s="4" t="s">
        <v>77</v>
      </c>
      <c r="E6" s="69" t="s">
        <v>78</v>
      </c>
      <c r="F6" s="70"/>
      <c r="G6" s="54" t="s">
        <v>79</v>
      </c>
      <c r="H6" s="58" t="s">
        <v>80</v>
      </c>
      <c r="I6" s="60"/>
      <c r="J6" s="55" t="s">
        <v>81</v>
      </c>
      <c r="K6" s="26"/>
      <c r="L6" s="1"/>
      <c r="M6" s="1"/>
    </row>
    <row r="7" spans="1:15" x14ac:dyDescent="0.15">
      <c r="A7" s="19" t="s">
        <v>36</v>
      </c>
      <c r="B7" s="31">
        <v>20</v>
      </c>
      <c r="C7" s="30"/>
      <c r="D7" s="26"/>
      <c r="E7" s="1"/>
      <c r="G7" s="1"/>
      <c r="H7" s="1"/>
      <c r="I7" s="1"/>
      <c r="J7" s="26"/>
      <c r="K7" s="26"/>
      <c r="L7" s="1"/>
      <c r="M7" s="1"/>
    </row>
    <row r="8" spans="1:15" x14ac:dyDescent="0.15">
      <c r="A8" s="21" t="s">
        <v>38</v>
      </c>
      <c r="B8" s="32">
        <v>40000</v>
      </c>
      <c r="C8" s="30"/>
      <c r="D8" s="26"/>
      <c r="E8" s="1"/>
      <c r="G8" s="1"/>
      <c r="H8" s="1"/>
      <c r="I8" s="1"/>
      <c r="J8" s="26"/>
      <c r="K8" s="26"/>
      <c r="L8" s="1"/>
      <c r="M8" s="1"/>
    </row>
    <row r="9" spans="1:15" ht="18.75" customHeight="1" thickBot="1" x14ac:dyDescent="0.2">
      <c r="A9" s="20" t="s">
        <v>37</v>
      </c>
      <c r="B9" s="42">
        <f>N23/(B6*B7*24*365)</f>
        <v>0.33820343179223744</v>
      </c>
      <c r="C9" s="1"/>
      <c r="D9" s="1" t="s">
        <v>44</v>
      </c>
      <c r="E9" s="1"/>
      <c r="F9" s="1"/>
      <c r="G9" s="1"/>
      <c r="H9" s="1"/>
      <c r="I9" s="1"/>
      <c r="J9" s="1"/>
      <c r="K9" s="1"/>
      <c r="L9" s="1"/>
      <c r="M9" s="1"/>
    </row>
    <row r="10" spans="1:15" x14ac:dyDescent="0.15">
      <c r="A10" s="1"/>
      <c r="B10" s="26"/>
      <c r="C10" s="1"/>
      <c r="D10" s="71"/>
      <c r="E10" s="71"/>
      <c r="F10" s="71"/>
      <c r="G10" s="26"/>
      <c r="H10" s="26"/>
      <c r="I10" s="72"/>
      <c r="J10" s="73"/>
      <c r="K10" s="27"/>
      <c r="L10" s="1"/>
      <c r="M10" s="1"/>
    </row>
    <row r="11" spans="1:15" x14ac:dyDescent="0.15">
      <c r="A11" s="1"/>
      <c r="B11" s="1"/>
      <c r="C11" s="1"/>
      <c r="D11" s="1"/>
      <c r="E11" s="1"/>
      <c r="F11" s="17"/>
      <c r="G11" s="28"/>
      <c r="H11" s="26"/>
      <c r="I11" s="74"/>
      <c r="J11" s="75"/>
      <c r="K11" s="29"/>
      <c r="L11" s="1"/>
      <c r="M11" s="1"/>
    </row>
    <row r="12" spans="1:15" x14ac:dyDescent="0.15">
      <c r="A12" s="1"/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14</v>
      </c>
      <c r="L12" s="8" t="s">
        <v>15</v>
      </c>
      <c r="M12" s="8" t="s">
        <v>16</v>
      </c>
      <c r="N12" s="4" t="s">
        <v>49</v>
      </c>
      <c r="O12" s="4" t="s">
        <v>48</v>
      </c>
    </row>
    <row r="13" spans="1:15" x14ac:dyDescent="0.15">
      <c r="A13" s="39" t="s">
        <v>18</v>
      </c>
      <c r="B13" s="40">
        <v>31</v>
      </c>
      <c r="C13" s="40">
        <v>28</v>
      </c>
      <c r="D13" s="40">
        <v>31</v>
      </c>
      <c r="E13" s="40">
        <v>30</v>
      </c>
      <c r="F13" s="40">
        <v>31</v>
      </c>
      <c r="G13" s="40">
        <v>30</v>
      </c>
      <c r="H13" s="40">
        <v>31</v>
      </c>
      <c r="I13" s="40">
        <v>31</v>
      </c>
      <c r="J13" s="40">
        <v>30</v>
      </c>
      <c r="K13" s="40">
        <v>31</v>
      </c>
      <c r="L13" s="40">
        <v>30</v>
      </c>
      <c r="M13" s="40">
        <v>31</v>
      </c>
      <c r="N13" s="41">
        <f>SUM(B13:M13)</f>
        <v>365</v>
      </c>
      <c r="O13" s="3"/>
    </row>
    <row r="14" spans="1:15" ht="57.75" customHeight="1" x14ac:dyDescent="0.15">
      <c r="A14" s="3" t="s">
        <v>45</v>
      </c>
      <c r="B14" s="16">
        <v>7</v>
      </c>
      <c r="C14" s="16">
        <v>7</v>
      </c>
      <c r="D14" s="16">
        <v>7.2</v>
      </c>
      <c r="E14" s="16">
        <v>7.5</v>
      </c>
      <c r="F14" s="16">
        <v>7.2</v>
      </c>
      <c r="G14" s="16">
        <v>6.8</v>
      </c>
      <c r="H14" s="16">
        <v>6.8</v>
      </c>
      <c r="I14" s="16">
        <v>6.5</v>
      </c>
      <c r="J14" s="16">
        <v>7</v>
      </c>
      <c r="K14" s="16">
        <v>7.2</v>
      </c>
      <c r="L14" s="16">
        <v>7.3</v>
      </c>
      <c r="M14" s="16">
        <v>7.1</v>
      </c>
      <c r="N14" s="36"/>
      <c r="O14" s="3" t="s">
        <v>72</v>
      </c>
    </row>
    <row r="15" spans="1:15" ht="31.5" customHeight="1" x14ac:dyDescent="0.15">
      <c r="A15" s="3" t="s">
        <v>47</v>
      </c>
      <c r="B15" s="44">
        <v>12512260</v>
      </c>
      <c r="C15" s="44">
        <v>11301380</v>
      </c>
      <c r="D15" s="44">
        <v>12869750</v>
      </c>
      <c r="E15" s="44">
        <v>13405980</v>
      </c>
      <c r="F15" s="44">
        <v>12868600</v>
      </c>
      <c r="G15" s="44">
        <v>11976020</v>
      </c>
      <c r="H15" s="44">
        <v>12375200</v>
      </c>
      <c r="I15" s="44">
        <v>11829230</v>
      </c>
      <c r="J15" s="44">
        <v>12328240</v>
      </c>
      <c r="K15" s="44">
        <v>13103170</v>
      </c>
      <c r="L15" s="44">
        <v>12856610</v>
      </c>
      <c r="M15" s="44">
        <v>12921180</v>
      </c>
      <c r="N15" s="45">
        <f>SUM(B15:M15)</f>
        <v>150347620</v>
      </c>
      <c r="O15" s="3" t="s">
        <v>74</v>
      </c>
    </row>
    <row r="16" spans="1:15" ht="29.25" customHeight="1" x14ac:dyDescent="0.15">
      <c r="A16" s="3" t="s">
        <v>46</v>
      </c>
      <c r="B16" s="16">
        <v>6.9</v>
      </c>
      <c r="C16" s="16">
        <v>6.9</v>
      </c>
      <c r="D16" s="16">
        <v>7.1</v>
      </c>
      <c r="E16" s="16">
        <v>7.3</v>
      </c>
      <c r="F16" s="16">
        <v>7.1</v>
      </c>
      <c r="G16" s="16">
        <v>6.7</v>
      </c>
      <c r="H16" s="16">
        <v>6.7</v>
      </c>
      <c r="I16" s="16">
        <v>6.4</v>
      </c>
      <c r="J16" s="16">
        <v>6.9</v>
      </c>
      <c r="K16" s="16">
        <v>7</v>
      </c>
      <c r="L16" s="16">
        <v>7.1</v>
      </c>
      <c r="M16" s="16">
        <v>7</v>
      </c>
      <c r="N16" s="36"/>
      <c r="O16" s="3"/>
    </row>
    <row r="17" spans="1:15" ht="30" customHeight="1" x14ac:dyDescent="0.15">
      <c r="A17" s="3" t="s">
        <v>50</v>
      </c>
      <c r="B17" s="47">
        <v>12199453</v>
      </c>
      <c r="C17" s="47">
        <v>11030147</v>
      </c>
      <c r="D17" s="47">
        <v>12483660</v>
      </c>
      <c r="E17" s="47">
        <v>13030612</v>
      </c>
      <c r="F17" s="47">
        <v>12328120</v>
      </c>
      <c r="G17" s="47">
        <v>11353267</v>
      </c>
      <c r="H17" s="47">
        <v>11768815</v>
      </c>
      <c r="I17" s="47">
        <v>11261427</v>
      </c>
      <c r="J17" s="47">
        <v>11773469</v>
      </c>
      <c r="K17" s="47">
        <v>12474218</v>
      </c>
      <c r="L17" s="47">
        <v>12511072</v>
      </c>
      <c r="M17" s="47">
        <v>12603056</v>
      </c>
      <c r="N17" s="48">
        <f>SUM(B17:M17)</f>
        <v>144817316</v>
      </c>
      <c r="O17" s="3" t="s">
        <v>69</v>
      </c>
    </row>
    <row r="18" spans="1:15" ht="19.5" customHeight="1" x14ac:dyDescent="0.15">
      <c r="A18" s="3" t="s">
        <v>51</v>
      </c>
      <c r="B18" s="46">
        <f>1-B17/B15</f>
        <v>2.5000039960806464E-2</v>
      </c>
      <c r="C18" s="46">
        <f t="shared" ref="C18:N18" si="0">1-C17/C15</f>
        <v>2.399998938182768E-2</v>
      </c>
      <c r="D18" s="46">
        <f t="shared" si="0"/>
        <v>2.9999805746032338E-2</v>
      </c>
      <c r="E18" s="46">
        <f t="shared" si="0"/>
        <v>2.8000041772403117E-2</v>
      </c>
      <c r="F18" s="46">
        <f t="shared" si="0"/>
        <v>4.199990674976295E-2</v>
      </c>
      <c r="G18" s="46">
        <f t="shared" si="0"/>
        <v>5.199999665999222E-2</v>
      </c>
      <c r="H18" s="46">
        <f t="shared" si="0"/>
        <v>4.9000016161354965E-2</v>
      </c>
      <c r="I18" s="46">
        <f t="shared" si="0"/>
        <v>4.7999996618545704E-2</v>
      </c>
      <c r="J18" s="46">
        <f t="shared" si="0"/>
        <v>4.5000016222915828E-2</v>
      </c>
      <c r="K18" s="46">
        <f t="shared" si="0"/>
        <v>4.7999987789214327E-2</v>
      </c>
      <c r="L18" s="46">
        <f t="shared" si="0"/>
        <v>2.6876291650754003E-2</v>
      </c>
      <c r="M18" s="46">
        <f t="shared" si="0"/>
        <v>2.4620352011194058E-2</v>
      </c>
      <c r="N18" s="46">
        <f t="shared" si="0"/>
        <v>3.6783448916584138E-2</v>
      </c>
      <c r="O18" s="3"/>
    </row>
    <row r="19" spans="1:15" ht="29.25" customHeight="1" x14ac:dyDescent="0.15">
      <c r="A19" s="9" t="s">
        <v>52</v>
      </c>
      <c r="B19" s="49">
        <v>4.4999999999999998E-2</v>
      </c>
      <c r="C19" s="49">
        <v>4.4999999999999998E-2</v>
      </c>
      <c r="D19" s="49">
        <v>4.4999999999999998E-2</v>
      </c>
      <c r="E19" s="49">
        <v>4.4999999999999998E-2</v>
      </c>
      <c r="F19" s="49">
        <v>4.4999999999999998E-2</v>
      </c>
      <c r="G19" s="49">
        <v>4.4999999999999998E-2</v>
      </c>
      <c r="H19" s="49">
        <v>4.4999999999999998E-2</v>
      </c>
      <c r="I19" s="49">
        <v>4.4999999999999998E-2</v>
      </c>
      <c r="J19" s="49">
        <v>4.4999999999999998E-2</v>
      </c>
      <c r="K19" s="49">
        <v>4.4999999999999998E-2</v>
      </c>
      <c r="L19" s="49">
        <v>4.4999999999999998E-2</v>
      </c>
      <c r="M19" s="49">
        <v>4.4999999999999998E-2</v>
      </c>
      <c r="N19" s="3"/>
      <c r="O19" s="3" t="s">
        <v>71</v>
      </c>
    </row>
    <row r="20" spans="1:15" ht="21.75" customHeight="1" x14ac:dyDescent="0.15">
      <c r="A20" s="9" t="s">
        <v>53</v>
      </c>
      <c r="B20" s="49">
        <v>0.05</v>
      </c>
      <c r="C20" s="49">
        <v>0.05</v>
      </c>
      <c r="D20" s="49">
        <v>0.05</v>
      </c>
      <c r="E20" s="49">
        <v>0.05</v>
      </c>
      <c r="F20" s="49">
        <v>0.05</v>
      </c>
      <c r="G20" s="49">
        <v>0.05</v>
      </c>
      <c r="H20" s="49">
        <v>0.05</v>
      </c>
      <c r="I20" s="49">
        <v>0.05</v>
      </c>
      <c r="J20" s="49">
        <v>0.05</v>
      </c>
      <c r="K20" s="49">
        <v>0.05</v>
      </c>
      <c r="L20" s="49">
        <v>0.05</v>
      </c>
      <c r="M20" s="49">
        <v>0.05</v>
      </c>
      <c r="N20" s="36"/>
      <c r="O20" s="3" t="s">
        <v>73</v>
      </c>
    </row>
    <row r="21" spans="1:15" ht="21.75" customHeight="1" x14ac:dyDescent="0.15">
      <c r="A21" s="9" t="s">
        <v>54</v>
      </c>
      <c r="B21" s="49">
        <v>0.08</v>
      </c>
      <c r="C21" s="49">
        <v>0.08</v>
      </c>
      <c r="D21" s="49">
        <v>0.08</v>
      </c>
      <c r="E21" s="49">
        <v>0.08</v>
      </c>
      <c r="F21" s="49">
        <v>0.08</v>
      </c>
      <c r="G21" s="49">
        <v>0.08</v>
      </c>
      <c r="H21" s="49">
        <v>0.08</v>
      </c>
      <c r="I21" s="49">
        <v>0.08</v>
      </c>
      <c r="J21" s="49">
        <v>0.08</v>
      </c>
      <c r="K21" s="49">
        <v>0.08</v>
      </c>
      <c r="L21" s="49">
        <v>0.08</v>
      </c>
      <c r="M21" s="49">
        <v>0.08</v>
      </c>
      <c r="N21" s="36"/>
      <c r="O21" s="3" t="s">
        <v>70</v>
      </c>
    </row>
    <row r="22" spans="1:15" ht="22.5" customHeight="1" x14ac:dyDescent="0.15">
      <c r="A22" s="9" t="s">
        <v>55</v>
      </c>
      <c r="B22" s="46">
        <f>SUM(B18:B21)</f>
        <v>0.20000003996080645</v>
      </c>
      <c r="C22" s="46">
        <f t="shared" ref="C22:M22" si="1">SUM(C18:C21)</f>
        <v>0.19899998938182767</v>
      </c>
      <c r="D22" s="46">
        <f t="shared" si="1"/>
        <v>0.20499980574603233</v>
      </c>
      <c r="E22" s="46">
        <f t="shared" si="1"/>
        <v>0.20300004177240311</v>
      </c>
      <c r="F22" s="46">
        <f t="shared" si="1"/>
        <v>0.21699990674976294</v>
      </c>
      <c r="G22" s="46">
        <f t="shared" si="1"/>
        <v>0.22699999665999221</v>
      </c>
      <c r="H22" s="46">
        <f t="shared" si="1"/>
        <v>0.22400001616135495</v>
      </c>
      <c r="I22" s="46">
        <f t="shared" si="1"/>
        <v>0.22299999661854569</v>
      </c>
      <c r="J22" s="46">
        <f t="shared" si="1"/>
        <v>0.22000001622291582</v>
      </c>
      <c r="K22" s="46">
        <f t="shared" si="1"/>
        <v>0.22299998778921432</v>
      </c>
      <c r="L22" s="46">
        <f t="shared" si="1"/>
        <v>0.20187629165075399</v>
      </c>
      <c r="M22" s="46">
        <f t="shared" si="1"/>
        <v>0.19962035201119405</v>
      </c>
      <c r="N22" s="36"/>
      <c r="O22" s="3"/>
    </row>
    <row r="23" spans="1:15" ht="24.75" customHeight="1" x14ac:dyDescent="0.15">
      <c r="A23" s="9" t="s">
        <v>56</v>
      </c>
      <c r="B23" s="50">
        <f>B15*(1-B22)</f>
        <v>10009807.5</v>
      </c>
      <c r="C23" s="50">
        <f t="shared" ref="C23:M23" si="2">C15*(1-C22)</f>
        <v>9052405.5</v>
      </c>
      <c r="D23" s="50">
        <f t="shared" si="2"/>
        <v>10231453.750000002</v>
      </c>
      <c r="E23" s="50">
        <f t="shared" si="2"/>
        <v>10684565.499999998</v>
      </c>
      <c r="F23" s="50">
        <f t="shared" si="2"/>
        <v>10076115</v>
      </c>
      <c r="G23" s="50">
        <f t="shared" si="2"/>
        <v>9257463.5</v>
      </c>
      <c r="H23" s="50">
        <f t="shared" si="2"/>
        <v>9603155</v>
      </c>
      <c r="I23" s="50">
        <f t="shared" si="2"/>
        <v>9191311.7500000019</v>
      </c>
      <c r="J23" s="50">
        <f t="shared" si="2"/>
        <v>9616027</v>
      </c>
      <c r="K23" s="50">
        <f t="shared" si="2"/>
        <v>10181163.25</v>
      </c>
      <c r="L23" s="50">
        <f t="shared" si="2"/>
        <v>10261165.25</v>
      </c>
      <c r="M23" s="50">
        <f t="shared" si="2"/>
        <v>10341849.499999998</v>
      </c>
      <c r="N23" s="50">
        <f>SUM(B23:M23)</f>
        <v>118506482.5</v>
      </c>
      <c r="O23" s="3"/>
    </row>
    <row r="24" spans="1:15" ht="24" x14ac:dyDescent="0.15">
      <c r="A24" s="9" t="s">
        <v>60</v>
      </c>
      <c r="B24" s="47">
        <v>6054</v>
      </c>
      <c r="C24" s="47">
        <v>6054</v>
      </c>
      <c r="D24" s="47">
        <v>6054</v>
      </c>
      <c r="E24" s="47">
        <v>6054</v>
      </c>
      <c r="F24" s="47">
        <v>6054</v>
      </c>
      <c r="G24" s="47">
        <v>6054</v>
      </c>
      <c r="H24" s="47">
        <v>6054</v>
      </c>
      <c r="I24" s="47">
        <v>6054</v>
      </c>
      <c r="J24" s="47">
        <v>6054</v>
      </c>
      <c r="K24" s="47">
        <v>6054</v>
      </c>
      <c r="L24" s="47">
        <v>6054</v>
      </c>
      <c r="M24" s="47">
        <v>6054</v>
      </c>
      <c r="N24" s="36"/>
      <c r="O24" s="3" t="s">
        <v>62</v>
      </c>
    </row>
    <row r="25" spans="1:15" ht="29.25" customHeight="1" x14ac:dyDescent="0.15">
      <c r="A25" s="9" t="s">
        <v>61</v>
      </c>
      <c r="B25" s="50">
        <f>B24*B13</f>
        <v>187674</v>
      </c>
      <c r="C25" s="50">
        <f t="shared" ref="C25:M25" si="3">C24*C13</f>
        <v>169512</v>
      </c>
      <c r="D25" s="50">
        <f t="shared" si="3"/>
        <v>187674</v>
      </c>
      <c r="E25" s="50">
        <f t="shared" si="3"/>
        <v>181620</v>
      </c>
      <c r="F25" s="50">
        <f t="shared" si="3"/>
        <v>187674</v>
      </c>
      <c r="G25" s="50">
        <f t="shared" si="3"/>
        <v>181620</v>
      </c>
      <c r="H25" s="50">
        <f t="shared" si="3"/>
        <v>187674</v>
      </c>
      <c r="I25" s="50">
        <f t="shared" si="3"/>
        <v>187674</v>
      </c>
      <c r="J25" s="50">
        <f t="shared" si="3"/>
        <v>181620</v>
      </c>
      <c r="K25" s="50">
        <f t="shared" si="3"/>
        <v>187674</v>
      </c>
      <c r="L25" s="50">
        <f t="shared" si="3"/>
        <v>181620</v>
      </c>
      <c r="M25" s="50">
        <f t="shared" si="3"/>
        <v>187674</v>
      </c>
      <c r="N25" s="50">
        <f>SUM(B25:M25)</f>
        <v>2209710</v>
      </c>
      <c r="O25" s="3"/>
    </row>
    <row r="26" spans="1:15" ht="24" x14ac:dyDescent="0.15">
      <c r="A26" s="9" t="s">
        <v>65</v>
      </c>
      <c r="B26" s="50">
        <f>B23-B25</f>
        <v>9822133.5</v>
      </c>
      <c r="C26" s="50">
        <f t="shared" ref="C26:M26" si="4">C23-C25</f>
        <v>8882893.5</v>
      </c>
      <c r="D26" s="50">
        <f t="shared" si="4"/>
        <v>10043779.750000002</v>
      </c>
      <c r="E26" s="50">
        <f t="shared" si="4"/>
        <v>10502945.499999998</v>
      </c>
      <c r="F26" s="50">
        <f t="shared" si="4"/>
        <v>9888441</v>
      </c>
      <c r="G26" s="50">
        <f t="shared" si="4"/>
        <v>9075843.5</v>
      </c>
      <c r="H26" s="50">
        <f t="shared" si="4"/>
        <v>9415481</v>
      </c>
      <c r="I26" s="50">
        <f t="shared" si="4"/>
        <v>9003637.7500000019</v>
      </c>
      <c r="J26" s="50">
        <f t="shared" si="4"/>
        <v>9434407</v>
      </c>
      <c r="K26" s="50">
        <f t="shared" si="4"/>
        <v>9993489.25</v>
      </c>
      <c r="L26" s="50">
        <f t="shared" si="4"/>
        <v>10079545.25</v>
      </c>
      <c r="M26" s="50">
        <f t="shared" si="4"/>
        <v>10154175.499999998</v>
      </c>
      <c r="N26" s="50">
        <f>SUM(B26:M26)</f>
        <v>116296772.5</v>
      </c>
      <c r="O26" s="3"/>
    </row>
    <row r="27" spans="1:15" ht="28.5" customHeight="1" x14ac:dyDescent="0.15">
      <c r="A27" s="51" t="s">
        <v>66</v>
      </c>
      <c r="B27" s="50">
        <f>SUM(B26:M26)</f>
        <v>116296772.5</v>
      </c>
      <c r="C27" s="1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ht="15.6" customHeight="1" x14ac:dyDescent="0.15">
      <c r="A28" s="10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ht="15.6" customHeight="1" x14ac:dyDescent="0.15">
      <c r="A29" s="10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ht="26.45" customHeight="1" x14ac:dyDescent="0.15">
      <c r="A30" s="14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22.5" customHeight="1" x14ac:dyDescent="0.15">
      <c r="A31" s="52" t="s">
        <v>67</v>
      </c>
      <c r="B31" s="47">
        <v>1752000</v>
      </c>
      <c r="C31" s="1" t="s">
        <v>64</v>
      </c>
      <c r="D31" s="1"/>
      <c r="E31" s="1" t="s">
        <v>63</v>
      </c>
      <c r="F31" s="1"/>
      <c r="G31" s="1"/>
      <c r="H31" s="1"/>
      <c r="I31" s="1"/>
      <c r="J31" s="1"/>
      <c r="K31" s="1"/>
      <c r="L31" s="1"/>
      <c r="M31" s="1"/>
    </row>
    <row r="32" spans="1:15" ht="19.5" customHeight="1" x14ac:dyDescent="0.15">
      <c r="A32" s="9" t="s">
        <v>59</v>
      </c>
      <c r="B32" s="5">
        <v>0.6</v>
      </c>
      <c r="C32" s="1" t="s">
        <v>19</v>
      </c>
      <c r="D32" s="1"/>
      <c r="E32" s="1" t="s">
        <v>28</v>
      </c>
      <c r="F32" s="1"/>
      <c r="G32" s="1"/>
      <c r="H32" s="1"/>
      <c r="I32" s="1"/>
      <c r="J32" s="1"/>
      <c r="L32" s="1"/>
      <c r="M32" s="1"/>
      <c r="N32" s="53" t="s">
        <v>75</v>
      </c>
    </row>
    <row r="33" spans="1:13" ht="17.25" customHeight="1" x14ac:dyDescent="0.15">
      <c r="A33" s="1"/>
      <c r="B33" s="1"/>
      <c r="C33" s="1"/>
      <c r="D33" s="1"/>
      <c r="E33" s="56" t="s">
        <v>82</v>
      </c>
      <c r="F33" s="57"/>
      <c r="G33" s="58" t="s">
        <v>83</v>
      </c>
      <c r="H33" s="59"/>
      <c r="I33" s="59"/>
      <c r="J33" s="60"/>
      <c r="K33" s="1"/>
      <c r="L33" s="1"/>
      <c r="M33" s="1"/>
    </row>
    <row r="34" spans="1:13" x14ac:dyDescent="0.15">
      <c r="A34" s="9" t="s">
        <v>23</v>
      </c>
      <c r="B34" s="50">
        <f>B31*B32/1000</f>
        <v>1051.2</v>
      </c>
      <c r="C34" s="1" t="s">
        <v>20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15">
      <c r="A35" s="3" t="s">
        <v>24</v>
      </c>
      <c r="B35" s="12">
        <v>0</v>
      </c>
      <c r="C35" s="1" t="s">
        <v>20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8.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7.6" customHeight="1" x14ac:dyDescent="0.15">
      <c r="A37" s="3" t="s">
        <v>25</v>
      </c>
      <c r="B37" s="50">
        <f>B34-B35</f>
        <v>1051.2</v>
      </c>
      <c r="C37" s="1" t="s">
        <v>20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8.4499999999999993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14" t="s">
        <v>57</v>
      </c>
      <c r="B39" s="1"/>
      <c r="C39" s="1"/>
      <c r="D39" s="1"/>
      <c r="F39" s="15"/>
      <c r="G39" s="15"/>
      <c r="H39" s="15"/>
      <c r="I39" s="15"/>
      <c r="J39" s="15"/>
      <c r="K39" s="15"/>
      <c r="L39" s="15"/>
      <c r="M39" s="1"/>
    </row>
    <row r="40" spans="1:13" ht="25.5" customHeight="1" x14ac:dyDescent="0.15">
      <c r="A40" s="52" t="s">
        <v>68</v>
      </c>
      <c r="B40" s="50">
        <f>B27-B31</f>
        <v>114544772.5</v>
      </c>
      <c r="C40" s="1" t="s">
        <v>64</v>
      </c>
      <c r="D40" s="1"/>
      <c r="E40" s="15"/>
      <c r="F40" s="15"/>
      <c r="G40" s="15"/>
      <c r="H40" s="15"/>
      <c r="I40" s="15"/>
      <c r="J40" s="15"/>
      <c r="K40" s="15"/>
      <c r="L40" s="15"/>
      <c r="M40" s="1"/>
    </row>
    <row r="41" spans="1:13" ht="24" customHeight="1" x14ac:dyDescent="0.15">
      <c r="A41" s="9" t="s">
        <v>21</v>
      </c>
      <c r="B41" s="5">
        <v>0.5</v>
      </c>
      <c r="C41" s="1" t="s">
        <v>19</v>
      </c>
      <c r="D41" s="1"/>
      <c r="E41" s="56" t="s">
        <v>82</v>
      </c>
      <c r="F41" s="57"/>
      <c r="G41" s="58" t="s">
        <v>83</v>
      </c>
      <c r="H41" s="59"/>
      <c r="I41" s="59"/>
      <c r="J41" s="60"/>
      <c r="K41" s="15"/>
      <c r="L41" s="15"/>
      <c r="M41" s="1"/>
    </row>
    <row r="42" spans="1:13" x14ac:dyDescent="0.15">
      <c r="A42" s="1"/>
      <c r="B42" s="1"/>
      <c r="C42" s="1"/>
      <c r="D42" s="1"/>
      <c r="E42" s="15" t="s">
        <v>32</v>
      </c>
      <c r="F42" s="1"/>
      <c r="G42" s="1"/>
      <c r="H42" s="1"/>
      <c r="I42" s="1"/>
      <c r="J42" s="1"/>
      <c r="K42" s="1"/>
      <c r="L42" s="1"/>
      <c r="M42" s="1"/>
    </row>
    <row r="43" spans="1:13" ht="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.25" customHeight="1" x14ac:dyDescent="0.15">
      <c r="A44" s="9" t="s">
        <v>22</v>
      </c>
      <c r="B44" s="50">
        <f>B40*B41/1000</f>
        <v>57272.386250000003</v>
      </c>
      <c r="C44" s="1" t="s">
        <v>20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7.25" customHeight="1" x14ac:dyDescent="0.15">
      <c r="A45" s="3" t="s">
        <v>26</v>
      </c>
      <c r="B45" s="12">
        <v>0</v>
      </c>
      <c r="C45" s="1" t="s">
        <v>20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8.4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" x14ac:dyDescent="0.15">
      <c r="A47" s="3" t="s">
        <v>27</v>
      </c>
      <c r="B47" s="50">
        <f>B44-B45</f>
        <v>57272.386250000003</v>
      </c>
      <c r="C47" s="1" t="s">
        <v>20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7.3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15">
      <c r="A49" s="13" t="s">
        <v>30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4" x14ac:dyDescent="0.15">
      <c r="A50" s="3" t="s">
        <v>29</v>
      </c>
      <c r="B50" s="50">
        <f>B37+B47</f>
        <v>58323.58625</v>
      </c>
      <c r="C50" s="1" t="s">
        <v>20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 x14ac:dyDescent="0.15"/>
  </sheetData>
  <mergeCells count="15">
    <mergeCell ref="H6:I6"/>
    <mergeCell ref="D10:F10"/>
    <mergeCell ref="I10:J10"/>
    <mergeCell ref="I11:J11"/>
    <mergeCell ref="B1:I1"/>
    <mergeCell ref="E41:F41"/>
    <mergeCell ref="G41:J41"/>
    <mergeCell ref="A2:A4"/>
    <mergeCell ref="C2:I2"/>
    <mergeCell ref="C3:E3"/>
    <mergeCell ref="G3:I3"/>
    <mergeCell ref="D4:I4"/>
    <mergeCell ref="E33:F33"/>
    <mergeCell ref="G33:J33"/>
    <mergeCell ref="E6:F6"/>
  </mergeCells>
  <phoneticPr fontId="2"/>
  <pageMargins left="0.25" right="0.25" top="0.75" bottom="0.75" header="0.3" footer="0.3"/>
  <pageSetup paperSize="9" scale="53" orientation="landscape" r:id="rId1"/>
  <headerFooter>
    <oddHeader>&amp;LH30-32JCM設備補助　CO2排出削減量計算（風力発電）</oddHeader>
  </headerFooter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Layout" zoomScaleNormal="100" workbookViewId="0">
      <selection activeCell="F49" sqref="F49"/>
    </sheetView>
  </sheetViews>
  <sheetFormatPr defaultRowHeight="13.5" x14ac:dyDescent="0.15"/>
  <cols>
    <col min="1" max="1" width="36.875" customWidth="1"/>
    <col min="2" max="13" width="10.625" customWidth="1"/>
    <col min="14" max="14" width="14.75" customWidth="1"/>
    <col min="15" max="15" width="43.875" customWidth="1"/>
  </cols>
  <sheetData>
    <row r="1" spans="1:15" x14ac:dyDescent="0.15">
      <c r="A1" s="2" t="s">
        <v>1</v>
      </c>
      <c r="B1" s="64"/>
      <c r="C1" s="64"/>
      <c r="D1" s="64"/>
      <c r="E1" s="64"/>
      <c r="F1" s="64"/>
      <c r="G1" s="64"/>
      <c r="H1" s="64"/>
      <c r="I1" s="64"/>
      <c r="J1" s="23"/>
      <c r="K1" s="24"/>
      <c r="L1" s="24"/>
      <c r="M1" s="24"/>
    </row>
    <row r="2" spans="1:15" x14ac:dyDescent="0.15">
      <c r="A2" s="61" t="s">
        <v>0</v>
      </c>
      <c r="B2" s="2" t="s">
        <v>2</v>
      </c>
      <c r="C2" s="64"/>
      <c r="D2" s="65"/>
      <c r="E2" s="65"/>
      <c r="F2" s="65"/>
      <c r="G2" s="65"/>
      <c r="H2" s="65"/>
      <c r="I2" s="65"/>
      <c r="J2" s="25"/>
      <c r="K2" s="6" t="s">
        <v>33</v>
      </c>
      <c r="L2" s="24"/>
      <c r="M2" s="24"/>
    </row>
    <row r="3" spans="1:15" x14ac:dyDescent="0.15">
      <c r="A3" s="62"/>
      <c r="B3" s="2" t="s">
        <v>3</v>
      </c>
      <c r="C3" s="58"/>
      <c r="D3" s="66"/>
      <c r="E3" s="67"/>
      <c r="F3" s="4" t="s">
        <v>4</v>
      </c>
      <c r="G3" s="58"/>
      <c r="H3" s="66"/>
      <c r="I3" s="67"/>
      <c r="J3" s="25"/>
      <c r="K3" s="7" t="s">
        <v>34</v>
      </c>
      <c r="L3" s="24"/>
      <c r="M3" s="24"/>
    </row>
    <row r="4" spans="1:15" x14ac:dyDescent="0.15">
      <c r="A4" s="63"/>
      <c r="B4" s="2" t="s">
        <v>39</v>
      </c>
      <c r="C4" s="5"/>
      <c r="D4" s="68" t="s">
        <v>40</v>
      </c>
      <c r="E4" s="66"/>
      <c r="F4" s="66"/>
      <c r="G4" s="66"/>
      <c r="H4" s="66"/>
      <c r="I4" s="67"/>
      <c r="J4" s="25"/>
      <c r="K4" s="24"/>
      <c r="L4" s="24"/>
      <c r="M4" s="24"/>
    </row>
    <row r="5" spans="1:15" ht="14.25" thickBot="1" x14ac:dyDescent="0.2">
      <c r="A5" s="22"/>
      <c r="B5" s="34" t="s">
        <v>41</v>
      </c>
      <c r="C5" s="35"/>
      <c r="D5" s="37" t="s">
        <v>42</v>
      </c>
      <c r="E5" s="38"/>
      <c r="F5" s="36" t="s">
        <v>76</v>
      </c>
      <c r="G5" s="43"/>
      <c r="H5" s="26" t="s">
        <v>43</v>
      </c>
      <c r="I5" s="1"/>
      <c r="J5" s="26"/>
      <c r="K5" s="26"/>
      <c r="L5" s="1"/>
      <c r="M5" s="1"/>
    </row>
    <row r="6" spans="1:15" x14ac:dyDescent="0.15">
      <c r="A6" s="18" t="s">
        <v>35</v>
      </c>
      <c r="B6" s="33"/>
      <c r="C6" s="30"/>
      <c r="D6" s="4" t="s">
        <v>77</v>
      </c>
      <c r="E6" s="69"/>
      <c r="F6" s="70"/>
      <c r="G6" s="54" t="s">
        <v>79</v>
      </c>
      <c r="H6" s="58"/>
      <c r="I6" s="60"/>
      <c r="J6" s="26"/>
      <c r="K6" s="26"/>
      <c r="L6" s="1"/>
      <c r="M6" s="1"/>
    </row>
    <row r="7" spans="1:15" x14ac:dyDescent="0.15">
      <c r="A7" s="19" t="s">
        <v>36</v>
      </c>
      <c r="B7" s="31"/>
      <c r="C7" s="30"/>
      <c r="D7" s="26"/>
      <c r="E7" s="1"/>
      <c r="G7" s="1"/>
      <c r="H7" s="1"/>
      <c r="I7" s="1"/>
      <c r="J7" s="26"/>
      <c r="K7" s="26"/>
      <c r="L7" s="1"/>
      <c r="M7" s="1"/>
    </row>
    <row r="8" spans="1:15" x14ac:dyDescent="0.15">
      <c r="A8" s="21" t="s">
        <v>38</v>
      </c>
      <c r="B8" s="32"/>
      <c r="C8" s="30"/>
      <c r="D8" s="26"/>
      <c r="E8" s="1"/>
      <c r="G8" s="1"/>
      <c r="H8" s="1"/>
      <c r="I8" s="1"/>
      <c r="J8" s="26"/>
      <c r="K8" s="26"/>
      <c r="L8" s="1"/>
      <c r="M8" s="1"/>
    </row>
    <row r="9" spans="1:15" ht="18.75" customHeight="1" thickBot="1" x14ac:dyDescent="0.2">
      <c r="A9" s="20" t="s">
        <v>37</v>
      </c>
      <c r="B9" s="42" t="e">
        <f>N23/(B6*B7*24*365)</f>
        <v>#DIV/0!</v>
      </c>
      <c r="C9" s="1"/>
      <c r="D9" s="1" t="s">
        <v>44</v>
      </c>
      <c r="E9" s="1"/>
      <c r="F9" s="1"/>
      <c r="G9" s="1"/>
      <c r="H9" s="1"/>
      <c r="I9" s="1"/>
      <c r="J9" s="1"/>
      <c r="K9" s="1"/>
      <c r="L9" s="1"/>
      <c r="M9" s="1"/>
    </row>
    <row r="10" spans="1:15" x14ac:dyDescent="0.15">
      <c r="A10" s="1"/>
      <c r="B10" s="26"/>
      <c r="C10" s="1"/>
      <c r="D10" s="71"/>
      <c r="E10" s="71"/>
      <c r="F10" s="71"/>
      <c r="G10" s="26"/>
      <c r="H10" s="26"/>
      <c r="I10" s="72"/>
      <c r="J10" s="73"/>
      <c r="K10" s="27"/>
      <c r="L10" s="1"/>
      <c r="M10" s="1"/>
    </row>
    <row r="11" spans="1:15" x14ac:dyDescent="0.15">
      <c r="A11" s="1"/>
      <c r="B11" s="1"/>
      <c r="C11" s="1"/>
      <c r="D11" s="1"/>
      <c r="E11" s="1"/>
      <c r="F11" s="17"/>
      <c r="G11" s="28"/>
      <c r="H11" s="26"/>
      <c r="I11" s="74"/>
      <c r="J11" s="75"/>
      <c r="K11" s="29"/>
      <c r="L11" s="1"/>
      <c r="M11" s="1"/>
    </row>
    <row r="12" spans="1:15" x14ac:dyDescent="0.15">
      <c r="A12" s="1"/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14</v>
      </c>
      <c r="L12" s="8" t="s">
        <v>15</v>
      </c>
      <c r="M12" s="8" t="s">
        <v>16</v>
      </c>
      <c r="N12" s="4" t="s">
        <v>49</v>
      </c>
      <c r="O12" s="4" t="s">
        <v>48</v>
      </c>
    </row>
    <row r="13" spans="1:15" x14ac:dyDescent="0.15">
      <c r="A13" s="39" t="s">
        <v>18</v>
      </c>
      <c r="B13" s="40">
        <v>31</v>
      </c>
      <c r="C13" s="40">
        <v>28</v>
      </c>
      <c r="D13" s="40">
        <v>31</v>
      </c>
      <c r="E13" s="40">
        <v>30</v>
      </c>
      <c r="F13" s="40">
        <v>31</v>
      </c>
      <c r="G13" s="40">
        <v>30</v>
      </c>
      <c r="H13" s="40">
        <v>31</v>
      </c>
      <c r="I13" s="40">
        <v>31</v>
      </c>
      <c r="J13" s="40">
        <v>30</v>
      </c>
      <c r="K13" s="40">
        <v>31</v>
      </c>
      <c r="L13" s="40">
        <v>30</v>
      </c>
      <c r="M13" s="40">
        <v>31</v>
      </c>
      <c r="N13" s="41">
        <f>SUM(B13:M13)</f>
        <v>365</v>
      </c>
      <c r="O13" s="3"/>
    </row>
    <row r="14" spans="1:15" ht="57.75" customHeight="1" x14ac:dyDescent="0.15">
      <c r="A14" s="3" t="s">
        <v>45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6"/>
      <c r="O14" s="3" t="s">
        <v>72</v>
      </c>
    </row>
    <row r="15" spans="1:15" ht="31.5" customHeight="1" x14ac:dyDescent="0.15">
      <c r="A15" s="3" t="s">
        <v>47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>SUM(B15:M15)</f>
        <v>0</v>
      </c>
      <c r="O15" s="3" t="s">
        <v>74</v>
      </c>
    </row>
    <row r="16" spans="1:15" ht="29.25" customHeight="1" x14ac:dyDescent="0.15">
      <c r="A16" s="3" t="s">
        <v>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6"/>
      <c r="O16" s="3"/>
    </row>
    <row r="17" spans="1:15" ht="30" customHeight="1" x14ac:dyDescent="0.15">
      <c r="A17" s="3" t="s">
        <v>50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>
        <f>SUM(B17:M17)</f>
        <v>0</v>
      </c>
      <c r="O17" s="3" t="s">
        <v>69</v>
      </c>
    </row>
    <row r="18" spans="1:15" ht="19.5" customHeight="1" x14ac:dyDescent="0.15">
      <c r="A18" s="3" t="s">
        <v>51</v>
      </c>
      <c r="B18" s="46" t="e">
        <f>1-B17/B15</f>
        <v>#DIV/0!</v>
      </c>
      <c r="C18" s="46" t="e">
        <f t="shared" ref="C18:N18" si="0">1-C17/C15</f>
        <v>#DIV/0!</v>
      </c>
      <c r="D18" s="46" t="e">
        <f t="shared" si="0"/>
        <v>#DIV/0!</v>
      </c>
      <c r="E18" s="46" t="e">
        <f t="shared" si="0"/>
        <v>#DIV/0!</v>
      </c>
      <c r="F18" s="46" t="e">
        <f t="shared" si="0"/>
        <v>#DIV/0!</v>
      </c>
      <c r="G18" s="46" t="e">
        <f t="shared" si="0"/>
        <v>#DIV/0!</v>
      </c>
      <c r="H18" s="46" t="e">
        <f t="shared" si="0"/>
        <v>#DIV/0!</v>
      </c>
      <c r="I18" s="46" t="e">
        <f t="shared" si="0"/>
        <v>#DIV/0!</v>
      </c>
      <c r="J18" s="46" t="e">
        <f t="shared" si="0"/>
        <v>#DIV/0!</v>
      </c>
      <c r="K18" s="46" t="e">
        <f t="shared" si="0"/>
        <v>#DIV/0!</v>
      </c>
      <c r="L18" s="46" t="e">
        <f t="shared" si="0"/>
        <v>#DIV/0!</v>
      </c>
      <c r="M18" s="46" t="e">
        <f t="shared" si="0"/>
        <v>#DIV/0!</v>
      </c>
      <c r="N18" s="46" t="e">
        <f t="shared" si="0"/>
        <v>#DIV/0!</v>
      </c>
      <c r="O18" s="3"/>
    </row>
    <row r="19" spans="1:15" ht="29.25" customHeight="1" x14ac:dyDescent="0.15">
      <c r="A19" s="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"/>
      <c r="O19" s="3" t="s">
        <v>71</v>
      </c>
    </row>
    <row r="20" spans="1:15" ht="21.75" customHeight="1" x14ac:dyDescent="0.15">
      <c r="A20" s="9" t="s">
        <v>53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6"/>
      <c r="O20" s="3" t="s">
        <v>73</v>
      </c>
    </row>
    <row r="21" spans="1:15" ht="21.75" customHeight="1" x14ac:dyDescent="0.15">
      <c r="A21" s="9" t="s">
        <v>54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36"/>
      <c r="O21" s="3" t="s">
        <v>70</v>
      </c>
    </row>
    <row r="22" spans="1:15" ht="22.5" customHeight="1" x14ac:dyDescent="0.15">
      <c r="A22" s="9" t="s">
        <v>55</v>
      </c>
      <c r="B22" s="46" t="e">
        <f>SUM(B18:B21)</f>
        <v>#DIV/0!</v>
      </c>
      <c r="C22" s="46" t="e">
        <f t="shared" ref="C22:M22" si="1">SUM(C18:C21)</f>
        <v>#DIV/0!</v>
      </c>
      <c r="D22" s="46" t="e">
        <f t="shared" si="1"/>
        <v>#DIV/0!</v>
      </c>
      <c r="E22" s="46" t="e">
        <f t="shared" si="1"/>
        <v>#DIV/0!</v>
      </c>
      <c r="F22" s="46" t="e">
        <f t="shared" si="1"/>
        <v>#DIV/0!</v>
      </c>
      <c r="G22" s="46" t="e">
        <f t="shared" si="1"/>
        <v>#DIV/0!</v>
      </c>
      <c r="H22" s="46" t="e">
        <f t="shared" si="1"/>
        <v>#DIV/0!</v>
      </c>
      <c r="I22" s="46" t="e">
        <f t="shared" si="1"/>
        <v>#DIV/0!</v>
      </c>
      <c r="J22" s="46" t="e">
        <f t="shared" si="1"/>
        <v>#DIV/0!</v>
      </c>
      <c r="K22" s="46" t="e">
        <f t="shared" si="1"/>
        <v>#DIV/0!</v>
      </c>
      <c r="L22" s="46" t="e">
        <f t="shared" si="1"/>
        <v>#DIV/0!</v>
      </c>
      <c r="M22" s="46" t="e">
        <f t="shared" si="1"/>
        <v>#DIV/0!</v>
      </c>
      <c r="N22" s="36"/>
      <c r="O22" s="3"/>
    </row>
    <row r="23" spans="1:15" ht="24.75" customHeight="1" x14ac:dyDescent="0.15">
      <c r="A23" s="9" t="s">
        <v>56</v>
      </c>
      <c r="B23" s="50" t="e">
        <f>B15*(1-B22)</f>
        <v>#DIV/0!</v>
      </c>
      <c r="C23" s="50" t="e">
        <f t="shared" ref="C23:M23" si="2">C15*(1-C22)</f>
        <v>#DIV/0!</v>
      </c>
      <c r="D23" s="50" t="e">
        <f t="shared" si="2"/>
        <v>#DIV/0!</v>
      </c>
      <c r="E23" s="50" t="e">
        <f t="shared" si="2"/>
        <v>#DIV/0!</v>
      </c>
      <c r="F23" s="50" t="e">
        <f t="shared" si="2"/>
        <v>#DIV/0!</v>
      </c>
      <c r="G23" s="50" t="e">
        <f t="shared" si="2"/>
        <v>#DIV/0!</v>
      </c>
      <c r="H23" s="50" t="e">
        <f t="shared" si="2"/>
        <v>#DIV/0!</v>
      </c>
      <c r="I23" s="50" t="e">
        <f t="shared" si="2"/>
        <v>#DIV/0!</v>
      </c>
      <c r="J23" s="50" t="e">
        <f t="shared" si="2"/>
        <v>#DIV/0!</v>
      </c>
      <c r="K23" s="50" t="e">
        <f t="shared" si="2"/>
        <v>#DIV/0!</v>
      </c>
      <c r="L23" s="50" t="e">
        <f t="shared" si="2"/>
        <v>#DIV/0!</v>
      </c>
      <c r="M23" s="50" t="e">
        <f t="shared" si="2"/>
        <v>#DIV/0!</v>
      </c>
      <c r="N23" s="50" t="e">
        <f>SUM(B23:M23)</f>
        <v>#DIV/0!</v>
      </c>
      <c r="O23" s="3"/>
    </row>
    <row r="24" spans="1:15" ht="24" x14ac:dyDescent="0.15">
      <c r="A24" s="9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36"/>
      <c r="O24" s="3" t="s">
        <v>62</v>
      </c>
    </row>
    <row r="25" spans="1:15" ht="29.25" customHeight="1" x14ac:dyDescent="0.15">
      <c r="A25" s="9" t="s">
        <v>61</v>
      </c>
      <c r="B25" s="50">
        <f>B24*B13</f>
        <v>0</v>
      </c>
      <c r="C25" s="50">
        <f t="shared" ref="C25:M25" si="3">C24*C13</f>
        <v>0</v>
      </c>
      <c r="D25" s="50">
        <f t="shared" si="3"/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>SUM(B25:M25)</f>
        <v>0</v>
      </c>
      <c r="O25" s="3"/>
    </row>
    <row r="26" spans="1:15" ht="24" x14ac:dyDescent="0.15">
      <c r="A26" s="9" t="s">
        <v>65</v>
      </c>
      <c r="B26" s="50" t="e">
        <f>B23-B25</f>
        <v>#DIV/0!</v>
      </c>
      <c r="C26" s="50" t="e">
        <f t="shared" ref="C26:M26" si="4">C23-C25</f>
        <v>#DIV/0!</v>
      </c>
      <c r="D26" s="50" t="e">
        <f t="shared" si="4"/>
        <v>#DIV/0!</v>
      </c>
      <c r="E26" s="50" t="e">
        <f t="shared" si="4"/>
        <v>#DIV/0!</v>
      </c>
      <c r="F26" s="50" t="e">
        <f t="shared" si="4"/>
        <v>#DIV/0!</v>
      </c>
      <c r="G26" s="50" t="e">
        <f t="shared" si="4"/>
        <v>#DIV/0!</v>
      </c>
      <c r="H26" s="50" t="e">
        <f t="shared" si="4"/>
        <v>#DIV/0!</v>
      </c>
      <c r="I26" s="50" t="e">
        <f t="shared" si="4"/>
        <v>#DIV/0!</v>
      </c>
      <c r="J26" s="50" t="e">
        <f t="shared" si="4"/>
        <v>#DIV/0!</v>
      </c>
      <c r="K26" s="50" t="e">
        <f t="shared" si="4"/>
        <v>#DIV/0!</v>
      </c>
      <c r="L26" s="50" t="e">
        <f t="shared" si="4"/>
        <v>#DIV/0!</v>
      </c>
      <c r="M26" s="50" t="e">
        <f t="shared" si="4"/>
        <v>#DIV/0!</v>
      </c>
      <c r="N26" s="50" t="e">
        <f>SUM(B26:M26)</f>
        <v>#DIV/0!</v>
      </c>
      <c r="O26" s="3"/>
    </row>
    <row r="27" spans="1:15" ht="28.5" customHeight="1" x14ac:dyDescent="0.15">
      <c r="A27" s="51" t="s">
        <v>66</v>
      </c>
      <c r="B27" s="50" t="e">
        <f>SUM(B26:M26)</f>
        <v>#DIV/0!</v>
      </c>
      <c r="C27" s="1" t="s">
        <v>17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ht="15.6" customHeight="1" x14ac:dyDescent="0.15">
      <c r="A28" s="10"/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ht="15.6" customHeight="1" x14ac:dyDescent="0.15">
      <c r="A29" s="10"/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ht="26.45" customHeight="1" x14ac:dyDescent="0.15">
      <c r="A30" s="14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22.5" customHeight="1" x14ac:dyDescent="0.15">
      <c r="A31" s="52" t="s">
        <v>67</v>
      </c>
      <c r="B31" s="47"/>
      <c r="C31" s="1" t="s">
        <v>64</v>
      </c>
      <c r="D31" s="1"/>
      <c r="E31" s="1" t="s">
        <v>63</v>
      </c>
      <c r="F31" s="1"/>
      <c r="G31" s="1"/>
      <c r="H31" s="1"/>
      <c r="I31" s="1"/>
      <c r="J31" s="1"/>
      <c r="K31" s="1"/>
      <c r="L31" s="1"/>
      <c r="M31" s="1"/>
    </row>
    <row r="32" spans="1:15" ht="19.5" customHeight="1" x14ac:dyDescent="0.15">
      <c r="A32" s="9" t="s">
        <v>59</v>
      </c>
      <c r="B32" s="5"/>
      <c r="C32" s="1" t="s">
        <v>19</v>
      </c>
      <c r="D32" s="1"/>
      <c r="E32" s="1" t="s">
        <v>28</v>
      </c>
      <c r="F32" s="1"/>
      <c r="G32" s="1"/>
      <c r="H32" s="1"/>
      <c r="I32" s="1"/>
      <c r="J32" s="1"/>
      <c r="L32" s="1"/>
      <c r="M32" s="1"/>
      <c r="N32" s="53" t="s">
        <v>75</v>
      </c>
    </row>
    <row r="33" spans="1:13" ht="23.25" customHeight="1" x14ac:dyDescent="0.15">
      <c r="A33" s="1"/>
      <c r="B33" s="1"/>
      <c r="C33" s="1"/>
      <c r="D33" s="1"/>
      <c r="E33" s="56" t="s">
        <v>82</v>
      </c>
      <c r="F33" s="57"/>
      <c r="G33" s="58"/>
      <c r="H33" s="59"/>
      <c r="I33" s="59"/>
      <c r="J33" s="60"/>
      <c r="K33" s="1"/>
      <c r="L33" s="1"/>
      <c r="M33" s="1"/>
    </row>
    <row r="34" spans="1:13" x14ac:dyDescent="0.15">
      <c r="A34" s="9" t="s">
        <v>23</v>
      </c>
      <c r="B34" s="50">
        <f>B31*B32/1000</f>
        <v>0</v>
      </c>
      <c r="C34" s="1" t="s">
        <v>20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15">
      <c r="A35" s="3" t="s">
        <v>24</v>
      </c>
      <c r="B35" s="12">
        <v>0</v>
      </c>
      <c r="C35" s="1" t="s">
        <v>20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8.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7.6" customHeight="1" x14ac:dyDescent="0.15">
      <c r="A37" s="3" t="s">
        <v>25</v>
      </c>
      <c r="B37" s="50">
        <f>B34-B35</f>
        <v>0</v>
      </c>
      <c r="C37" s="1" t="s">
        <v>20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8.4499999999999993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14" t="s">
        <v>57</v>
      </c>
      <c r="B39" s="1"/>
      <c r="C39" s="1"/>
      <c r="D39" s="1"/>
      <c r="F39" s="15"/>
      <c r="G39" s="15"/>
      <c r="H39" s="15"/>
      <c r="I39" s="15"/>
      <c r="J39" s="15"/>
      <c r="K39" s="15"/>
      <c r="L39" s="15"/>
      <c r="M39" s="1"/>
    </row>
    <row r="40" spans="1:13" ht="25.5" customHeight="1" x14ac:dyDescent="0.15">
      <c r="A40" s="52" t="s">
        <v>68</v>
      </c>
      <c r="B40" s="50" t="e">
        <f>B27-B31</f>
        <v>#DIV/0!</v>
      </c>
      <c r="C40" s="1" t="s">
        <v>64</v>
      </c>
      <c r="D40" s="1"/>
      <c r="E40" s="15"/>
      <c r="F40" s="15"/>
      <c r="G40" s="15"/>
      <c r="H40" s="15"/>
      <c r="I40" s="15"/>
      <c r="J40" s="15"/>
      <c r="K40" s="15"/>
      <c r="L40" s="15"/>
      <c r="M40" s="1"/>
    </row>
    <row r="41" spans="1:13" ht="24" customHeight="1" x14ac:dyDescent="0.15">
      <c r="A41" s="9" t="s">
        <v>21</v>
      </c>
      <c r="B41" s="5"/>
      <c r="C41" s="1" t="s">
        <v>19</v>
      </c>
      <c r="D41" s="1"/>
      <c r="E41" s="15" t="s">
        <v>31</v>
      </c>
      <c r="F41" s="15"/>
      <c r="G41" s="15"/>
      <c r="H41" s="15"/>
      <c r="I41" s="15"/>
      <c r="J41" s="15"/>
      <c r="K41" s="15"/>
      <c r="L41" s="15"/>
      <c r="M41" s="1"/>
    </row>
    <row r="42" spans="1:13" ht="21.75" customHeight="1" x14ac:dyDescent="0.15">
      <c r="A42" s="1"/>
      <c r="B42" s="1"/>
      <c r="C42" s="1"/>
      <c r="D42" s="1"/>
      <c r="E42" s="56" t="s">
        <v>82</v>
      </c>
      <c r="F42" s="57"/>
      <c r="G42" s="58"/>
      <c r="H42" s="59"/>
      <c r="I42" s="59"/>
      <c r="J42" s="60"/>
      <c r="K42" s="1"/>
      <c r="L42" s="1"/>
      <c r="M42" s="1"/>
    </row>
    <row r="43" spans="1:13" ht="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.25" customHeight="1" x14ac:dyDescent="0.15">
      <c r="A44" s="9" t="s">
        <v>22</v>
      </c>
      <c r="B44" s="50" t="e">
        <f>B40*B41/1000</f>
        <v>#DIV/0!</v>
      </c>
      <c r="C44" s="1" t="s">
        <v>20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7.25" customHeight="1" x14ac:dyDescent="0.15">
      <c r="A45" s="3" t="s">
        <v>26</v>
      </c>
      <c r="B45" s="12">
        <v>0</v>
      </c>
      <c r="C45" s="1" t="s">
        <v>20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8.4499999999999993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" x14ac:dyDescent="0.15">
      <c r="A47" s="3" t="s">
        <v>27</v>
      </c>
      <c r="B47" s="50" t="e">
        <f>B44-B45</f>
        <v>#DIV/0!</v>
      </c>
      <c r="C47" s="1" t="s">
        <v>20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7.3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15">
      <c r="A49" s="13" t="s">
        <v>30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4" x14ac:dyDescent="0.15">
      <c r="A50" s="3" t="s">
        <v>29</v>
      </c>
      <c r="B50" s="50" t="e">
        <f>B37+B47</f>
        <v>#DIV/0!</v>
      </c>
      <c r="C50" s="1" t="s">
        <v>20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 x14ac:dyDescent="0.15"/>
  </sheetData>
  <mergeCells count="15">
    <mergeCell ref="H6:I6"/>
    <mergeCell ref="D10:F10"/>
    <mergeCell ref="I10:J10"/>
    <mergeCell ref="I11:J11"/>
    <mergeCell ref="B1:I1"/>
    <mergeCell ref="E42:F42"/>
    <mergeCell ref="G42:J42"/>
    <mergeCell ref="A2:A4"/>
    <mergeCell ref="C2:I2"/>
    <mergeCell ref="C3:E3"/>
    <mergeCell ref="G3:I3"/>
    <mergeCell ref="D4:I4"/>
    <mergeCell ref="E33:F33"/>
    <mergeCell ref="G33:J33"/>
    <mergeCell ref="E6:F6"/>
  </mergeCells>
  <phoneticPr fontId="2"/>
  <pageMargins left="0.25" right="0.25" top="0.75" bottom="0.75" header="0.3" footer="0.3"/>
  <pageSetup paperSize="9" scale="53" orientation="landscape" r:id="rId1"/>
  <headerFooter>
    <oddHeader>&amp;LH30-32JCM設備補助　CO2排出削減量計算（風力発電）</oddHeader>
  </headerFooter>
  <rowBreaks count="1" manualBreakCount="1">
    <brk id="2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1770B-903C-4301-BD6B-5D351F48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6797C0-0D62-496F-9639-BCD100009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9CBA97-E9AC-4DF3-9A1A-B268B24927FB}">
  <ds:schemaRefs>
    <ds:schemaRef ds:uri="http://purl.org/dc/elements/1.1/"/>
    <ds:schemaRef ds:uri="http://schemas.microsoft.com/office/2006/metadata/properties"/>
    <ds:schemaRef ds:uri="0de5941f-0658-486a-bd95-c592dd158584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3fe9b1e-5bcf-4a08-912e-4034eab1d8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風力発電 (記入例) </vt:lpstr>
      <vt:lpstr>風力発電 (記入用) </vt:lpstr>
    </vt:vector>
  </TitlesOfParts>
  <Company>研究開発本部　エコロジー技術研究所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079455</dc:creator>
  <cp:lastModifiedBy>bannai</cp:lastModifiedBy>
  <cp:lastPrinted>2018-03-23T06:28:52Z</cp:lastPrinted>
  <dcterms:created xsi:type="dcterms:W3CDTF">2013-06-05T11:40:48Z</dcterms:created>
  <dcterms:modified xsi:type="dcterms:W3CDTF">2018-08-22T00:55:21Z</dcterms:modified>
</cp:coreProperties>
</file>