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gecjp.sharepoint.com/sites/mp/Shared Documents/H30年度採択/01 案件公募/05-2 ウェブ公募ページ（二次募集）/元データ/"/>
    </mc:Choice>
  </mc:AlternateContent>
  <xr:revisionPtr revIDLastSave="0" documentId="8_{93DAC2E8-A98B-478D-AF57-2853E4D1B04B}" xr6:coauthVersionLast="31" xr6:coauthVersionMax="31" xr10:uidLastSave="{00000000-0000-0000-0000-000000000000}"/>
  <bookViews>
    <workbookView xWindow="0" yWindow="0" windowWidth="24000" windowHeight="9210"/>
  </bookViews>
  <sheets>
    <sheet name="太陽光発電+蓄電池自家消費 (記入例) " sheetId="7" r:id="rId1"/>
    <sheet name="太陽光発電+蓄電池 自家消費(計算)" sheetId="6" r:id="rId2"/>
  </sheets>
  <calcPr calcId="179017"/>
</workbook>
</file>

<file path=xl/calcChain.xml><?xml version="1.0" encoding="utf-8"?>
<calcChain xmlns="http://schemas.openxmlformats.org/spreadsheetml/2006/main">
  <c r="L21" i="6" l="1"/>
  <c r="L28" i="6"/>
  <c r="L36" i="6"/>
  <c r="J21" i="6"/>
  <c r="J34" i="6"/>
  <c r="I21" i="6"/>
  <c r="I28" i="6"/>
  <c r="I36" i="6"/>
  <c r="G21" i="6"/>
  <c r="G34" i="6"/>
  <c r="F21" i="6"/>
  <c r="F34" i="6"/>
  <c r="E21" i="6"/>
  <c r="E34" i="6"/>
  <c r="C21" i="6"/>
  <c r="C34" i="6"/>
  <c r="B21" i="6"/>
  <c r="B34" i="6"/>
  <c r="M33" i="7"/>
  <c r="L33" i="7"/>
  <c r="K33" i="7"/>
  <c r="J33" i="7"/>
  <c r="I33" i="7"/>
  <c r="H33" i="7"/>
  <c r="G33" i="7"/>
  <c r="F33" i="7"/>
  <c r="E33" i="7"/>
  <c r="D33" i="7"/>
  <c r="C33" i="7"/>
  <c r="B33" i="7"/>
  <c r="G10" i="7"/>
  <c r="G8" i="7"/>
  <c r="G9" i="7"/>
  <c r="B8" i="7"/>
  <c r="K21" i="7"/>
  <c r="C33" i="6"/>
  <c r="D33" i="6"/>
  <c r="E33" i="6"/>
  <c r="F33" i="6"/>
  <c r="G33" i="6"/>
  <c r="H33" i="6"/>
  <c r="I33" i="6"/>
  <c r="J33" i="6"/>
  <c r="K33" i="6"/>
  <c r="L33" i="6"/>
  <c r="M33" i="6"/>
  <c r="B33" i="6"/>
  <c r="G10" i="6"/>
  <c r="G8" i="6"/>
  <c r="B8" i="6"/>
  <c r="M21" i="6"/>
  <c r="G9" i="6"/>
  <c r="I34" i="6"/>
  <c r="L34" i="6"/>
  <c r="E28" i="6"/>
  <c r="E36" i="6"/>
  <c r="F28" i="6"/>
  <c r="F36" i="6"/>
  <c r="G28" i="6"/>
  <c r="G36" i="6"/>
  <c r="K34" i="7"/>
  <c r="K28" i="7"/>
  <c r="K36" i="7"/>
  <c r="M34" i="6"/>
  <c r="M28" i="6"/>
  <c r="C21" i="7"/>
  <c r="F21" i="7"/>
  <c r="I21" i="7"/>
  <c r="J28" i="6"/>
  <c r="J36" i="6"/>
  <c r="C28" i="6"/>
  <c r="C36" i="6"/>
  <c r="D21" i="7"/>
  <c r="G21" i="7"/>
  <c r="L21" i="7"/>
  <c r="H21" i="6"/>
  <c r="K21" i="6"/>
  <c r="E21" i="7"/>
  <c r="J21" i="7"/>
  <c r="M21" i="7"/>
  <c r="B28" i="6"/>
  <c r="B36" i="6"/>
  <c r="B21" i="7"/>
  <c r="H21" i="7"/>
  <c r="D21" i="6"/>
  <c r="E34" i="7"/>
  <c r="E28" i="7"/>
  <c r="E36" i="7"/>
  <c r="I34" i="7"/>
  <c r="I28" i="7"/>
  <c r="I36" i="7"/>
  <c r="K28" i="6"/>
  <c r="K34" i="6"/>
  <c r="F34" i="7"/>
  <c r="F28" i="7"/>
  <c r="F36" i="7"/>
  <c r="D28" i="6"/>
  <c r="D34" i="6"/>
  <c r="H28" i="7"/>
  <c r="H34" i="7"/>
  <c r="J34" i="7"/>
  <c r="J28" i="7"/>
  <c r="J36" i="7"/>
  <c r="L28" i="7"/>
  <c r="L34" i="7"/>
  <c r="M36" i="6"/>
  <c r="B28" i="7"/>
  <c r="B36" i="7"/>
  <c r="B34" i="7"/>
  <c r="G28" i="7"/>
  <c r="G36" i="7"/>
  <c r="G34" i="7"/>
  <c r="D28" i="7"/>
  <c r="D34" i="7"/>
  <c r="M28" i="7"/>
  <c r="M34" i="7"/>
  <c r="H28" i="6"/>
  <c r="H34" i="6"/>
  <c r="C34" i="7"/>
  <c r="C28" i="7"/>
  <c r="C36" i="7"/>
  <c r="H36" i="6"/>
  <c r="D36" i="7"/>
  <c r="B37" i="7"/>
  <c r="B42" i="7"/>
  <c r="B45" i="7"/>
  <c r="L36" i="7"/>
  <c r="H36" i="7"/>
  <c r="M36" i="7"/>
  <c r="D36" i="6"/>
  <c r="B37" i="6"/>
  <c r="B42" i="6"/>
  <c r="B45" i="6"/>
  <c r="K36" i="6"/>
</calcChain>
</file>

<file path=xl/sharedStrings.xml><?xml version="1.0" encoding="utf-8"?>
<sst xmlns="http://schemas.openxmlformats.org/spreadsheetml/2006/main" count="170" uniqueCount="81">
  <si>
    <t>実施サイト</t>
    <rPh sb="0" eb="2">
      <t>ジッシ</t>
    </rPh>
    <phoneticPr fontId="1"/>
  </si>
  <si>
    <t>事業名</t>
    <rPh sb="0" eb="2">
      <t>ジギョウ</t>
    </rPh>
    <rPh sb="2" eb="3">
      <t>メイ</t>
    </rPh>
    <phoneticPr fontId="1"/>
  </si>
  <si>
    <t>住所</t>
    <rPh sb="0" eb="2">
      <t>ジュウショ</t>
    </rPh>
    <phoneticPr fontId="1"/>
  </si>
  <si>
    <t>方位角</t>
    <rPh sb="0" eb="2">
      <t>ホウイ</t>
    </rPh>
    <rPh sb="2" eb="3">
      <t>カク</t>
    </rPh>
    <phoneticPr fontId="1"/>
  </si>
  <si>
    <t>（　北：０°、東：９０°、南：180°、西：270°）</t>
    <rPh sb="2" eb="3">
      <t>キタ</t>
    </rPh>
    <rPh sb="7" eb="8">
      <t>ヒガシ</t>
    </rPh>
    <rPh sb="13" eb="14">
      <t>ミナミ</t>
    </rPh>
    <rPh sb="20" eb="21">
      <t>ニシ</t>
    </rPh>
    <phoneticPr fontId="1"/>
  </si>
  <si>
    <t>傾斜角</t>
    <rPh sb="0" eb="2">
      <t>ケイシャ</t>
    </rPh>
    <rPh sb="2" eb="3">
      <t>カク</t>
    </rPh>
    <phoneticPr fontId="1"/>
  </si>
  <si>
    <t>（　水平面に対するモジュールの設置角度）</t>
    <rPh sb="2" eb="4">
      <t>スイヘイ</t>
    </rPh>
    <rPh sb="4" eb="5">
      <t>メン</t>
    </rPh>
    <rPh sb="6" eb="7">
      <t>タイ</t>
    </rPh>
    <rPh sb="15" eb="17">
      <t>セッチ</t>
    </rPh>
    <rPh sb="17" eb="19">
      <t>カクド</t>
    </rPh>
    <phoneticPr fontId="1"/>
  </si>
  <si>
    <t>太陽電池モジュールの容量（公称最大出力W）＝</t>
    <rPh sb="0" eb="2">
      <t>タイヨウ</t>
    </rPh>
    <rPh sb="2" eb="4">
      <t>デンチ</t>
    </rPh>
    <rPh sb="10" eb="12">
      <t>ヨウリョウ</t>
    </rPh>
    <rPh sb="13" eb="15">
      <t>コウショウ</t>
    </rPh>
    <rPh sb="15" eb="17">
      <t>サイダイ</t>
    </rPh>
    <rPh sb="17" eb="19">
      <t>シュツリョク</t>
    </rPh>
    <phoneticPr fontId="1"/>
  </si>
  <si>
    <t>設置モジュール枚数＝</t>
    <rPh sb="0" eb="2">
      <t>セッチ</t>
    </rPh>
    <rPh sb="7" eb="9">
      <t>マイスウ</t>
    </rPh>
    <phoneticPr fontId="1"/>
  </si>
  <si>
    <t>枚</t>
    <rPh sb="0" eb="1">
      <t>マイ</t>
    </rPh>
    <phoneticPr fontId="1"/>
  </si>
  <si>
    <t>(kW)</t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</si>
  <si>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</si>
  <si>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</si>
  <si>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設置角</t>
    <rPh sb="0" eb="2">
      <t>セッチ</t>
    </rPh>
    <rPh sb="2" eb="3">
      <t>カク</t>
    </rPh>
    <phoneticPr fontId="1"/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</si>
  <si>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</si>
  <si>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</si>
  <si>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</si>
  <si>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</si>
  <si>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</si>
  <si>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</si>
  <si>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</si>
  <si>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</si>
  <si>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</si>
  <si>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</si>
  <si>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</si>
  <si>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</si>
  <si>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影による損失係数（無い場合は､1.0）</t>
    <rPh sb="0" eb="1">
      <t>カゲ</t>
    </rPh>
    <rPh sb="4" eb="6">
      <t>ソンシツ</t>
    </rPh>
    <rPh sb="6" eb="8">
      <t>ケイスウ</t>
    </rPh>
    <rPh sb="9" eb="10">
      <t>ナ</t>
    </rPh>
    <rPh sb="11" eb="13">
      <t>バアイ</t>
    </rPh>
    <phoneticPr fontId="1"/>
  </si>
  <si>
    <t>パワコンデショナー変換効率（定格負荷時電力効率）</t>
    <rPh sb="9" eb="11">
      <t>ヘンカン</t>
    </rPh>
    <rPh sb="11" eb="13">
      <t>コウリツ</t>
    </rPh>
    <rPh sb="14" eb="16">
      <t>テイカク</t>
    </rPh>
    <rPh sb="16" eb="18">
      <t>フカ</t>
    </rPh>
    <rPh sb="18" eb="19">
      <t>ジ</t>
    </rPh>
    <rPh sb="19" eb="21">
      <t>デンリョク</t>
    </rPh>
    <rPh sb="21" eb="23">
      <t>コウリツ</t>
    </rPh>
    <phoneticPr fontId="1"/>
  </si>
  <si>
    <t>kWh/年</t>
    <rPh sb="4" eb="5">
      <t>ネン</t>
    </rPh>
    <phoneticPr fontId="1"/>
  </si>
  <si>
    <t>月間推定有効発電
電力量（ｋWh/月)</t>
    <rPh sb="0" eb="2">
      <t>ゲッカン</t>
    </rPh>
    <rPh sb="2" eb="4">
      <t>スイテイ</t>
    </rPh>
    <rPh sb="4" eb="6">
      <t>ユウコウ</t>
    </rPh>
    <rPh sb="6" eb="8">
      <t>ハツデン</t>
    </rPh>
    <rPh sb="9" eb="11">
      <t>デンリョク</t>
    </rPh>
    <rPh sb="11" eb="12">
      <t>リョウ</t>
    </rPh>
    <rPh sb="17" eb="18">
      <t>ツキ</t>
    </rPh>
    <phoneticPr fontId="1"/>
  </si>
  <si>
    <t>年間推定有効総発電量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1"/>
  </si>
  <si>
    <t>kg-CO2/kWh</t>
  </si>
  <si>
    <t>ton-CO2/年</t>
    <rPh sb="8" eb="9">
      <t>ネン</t>
    </rPh>
    <phoneticPr fontId="1"/>
  </si>
  <si>
    <t>自家消費電力のCO2排出係数</t>
    <rPh sb="0" eb="2">
      <t>ジカ</t>
    </rPh>
    <rPh sb="2" eb="4">
      <t>ショウヒ</t>
    </rPh>
    <rPh sb="4" eb="6">
      <t>デンリョク</t>
    </rPh>
    <rPh sb="10" eb="12">
      <t>ハイシュツ</t>
    </rPh>
    <rPh sb="12" eb="14">
      <t>ケイスウ</t>
    </rPh>
    <phoneticPr fontId="1"/>
  </si>
  <si>
    <t>リファレンスのCO2排出量Re1</t>
    <rPh sb="10" eb="12">
      <t>ハイシュツ</t>
    </rPh>
    <rPh sb="12" eb="13">
      <t>リョウ</t>
    </rPh>
    <phoneticPr fontId="1"/>
  </si>
  <si>
    <t>プロジェクトのCO2排出量Pj1</t>
    <rPh sb="10" eb="12">
      <t>ハイシュツ</t>
    </rPh>
    <rPh sb="12" eb="13">
      <t>リョウ</t>
    </rPh>
    <phoneticPr fontId="1"/>
  </si>
  <si>
    <t>CO2排出削減量
Q1=（Re1-Pj1）</t>
    <rPh sb="3" eb="5">
      <t>ハイシュツ</t>
    </rPh>
    <rPh sb="5" eb="7">
      <t>サクゲン</t>
    </rPh>
    <rPh sb="7" eb="8">
      <t>リョウ</t>
    </rPh>
    <phoneticPr fontId="1"/>
  </si>
  <si>
    <t>（JIS C8918の条件における）</t>
    <rPh sb="11" eb="13">
      <t>ジョウケン</t>
    </rPh>
    <phoneticPr fontId="1"/>
  </si>
  <si>
    <t>※リファレンスとしてディーゼル発電を想定する場合、発電効率が高い最新のものとする</t>
    <rPh sb="15" eb="17">
      <t>ハツデン</t>
    </rPh>
    <rPh sb="18" eb="20">
      <t>ソウテイ</t>
    </rPh>
    <rPh sb="22" eb="24">
      <t>バアイ</t>
    </rPh>
    <rPh sb="25" eb="27">
      <t>ハツデン</t>
    </rPh>
    <rPh sb="27" eb="29">
      <t>コウリツ</t>
    </rPh>
    <rPh sb="30" eb="31">
      <t>タカ</t>
    </rPh>
    <rPh sb="32" eb="34">
      <t>サイシン</t>
    </rPh>
    <phoneticPr fontId="1"/>
  </si>
  <si>
    <t>工場等の稼働日における平均1日消費電力量（ｋWh/日)</t>
    <rPh sb="0" eb="2">
      <t>コウジョウ</t>
    </rPh>
    <rPh sb="2" eb="3">
      <t>ナド</t>
    </rPh>
    <rPh sb="4" eb="7">
      <t>カドウビ</t>
    </rPh>
    <rPh sb="11" eb="13">
      <t>ヘイキン</t>
    </rPh>
    <rPh sb="14" eb="15">
      <t>ヒ</t>
    </rPh>
    <rPh sb="15" eb="17">
      <t>ショウヒ</t>
    </rPh>
    <rPh sb="17" eb="19">
      <t>デンリョク</t>
    </rPh>
    <rPh sb="19" eb="20">
      <t>リョウ</t>
    </rPh>
    <rPh sb="25" eb="26">
      <t>ヒ</t>
    </rPh>
    <phoneticPr fontId="1"/>
  </si>
  <si>
    <t>160°</t>
    <phoneticPr fontId="1"/>
  </si>
  <si>
    <t>12°</t>
    <phoneticPr fontId="1"/>
  </si>
  <si>
    <t>各月の１日平均日射量(実施サイトにおける値：ｋWh/㎡・日）</t>
    <rPh sb="0" eb="2">
      <t>カクツキ</t>
    </rPh>
    <rPh sb="4" eb="5">
      <t>ニチ</t>
    </rPh>
    <rPh sb="5" eb="7">
      <t>ヘイキン</t>
    </rPh>
    <rPh sb="7" eb="9">
      <t>ニッシャ</t>
    </rPh>
    <rPh sb="9" eb="10">
      <t>リョウ</t>
    </rPh>
    <rPh sb="11" eb="13">
      <t>ジッシ</t>
    </rPh>
    <rPh sb="20" eb="21">
      <t>アタイ</t>
    </rPh>
    <rPh sb="28" eb="29">
      <t>ヒ</t>
    </rPh>
    <phoneticPr fontId="1"/>
  </si>
  <si>
    <t>各月の１日平均有効日射量(方位角、傾斜角における補正値：ｋWh/㎡・日）</t>
    <rPh sb="0" eb="2">
      <t>カクツキ</t>
    </rPh>
    <rPh sb="4" eb="5">
      <t>ニチ</t>
    </rPh>
    <rPh sb="5" eb="7">
      <t>ヘイキン</t>
    </rPh>
    <rPh sb="7" eb="9">
      <t>ユウコウ</t>
    </rPh>
    <rPh sb="9" eb="11">
      <t>ニッシャ</t>
    </rPh>
    <rPh sb="11" eb="12">
      <t>リョウ</t>
    </rPh>
    <rPh sb="13" eb="15">
      <t>ホウイ</t>
    </rPh>
    <rPh sb="15" eb="16">
      <t>カク</t>
    </rPh>
    <rPh sb="17" eb="19">
      <t>ケイシャ</t>
    </rPh>
    <rPh sb="19" eb="20">
      <t>カク</t>
    </rPh>
    <rPh sb="24" eb="26">
      <t>ホセイ</t>
    </rPh>
    <rPh sb="26" eb="27">
      <t>アタイ</t>
    </rPh>
    <rPh sb="34" eb="35">
      <t>ヒ</t>
    </rPh>
    <phoneticPr fontId="1"/>
  </si>
  <si>
    <t>モジュールの温度補正係数（損失が無い場合=1.0）</t>
    <rPh sb="6" eb="8">
      <t>オンド</t>
    </rPh>
    <rPh sb="8" eb="10">
      <t>ホセイ</t>
    </rPh>
    <rPh sb="10" eb="12">
      <t>ケイスウ</t>
    </rPh>
    <rPh sb="13" eb="15">
      <t>ソンシツ</t>
    </rPh>
    <rPh sb="16" eb="17">
      <t>ナ</t>
    </rPh>
    <rPh sb="18" eb="20">
      <t>バアイ</t>
    </rPh>
    <phoneticPr fontId="1"/>
  </si>
  <si>
    <t>その他損失(無い場合:1.0）
（送電ロスなど）</t>
    <rPh sb="2" eb="3">
      <t>タ</t>
    </rPh>
    <rPh sb="3" eb="5">
      <t>ソンシツ</t>
    </rPh>
    <rPh sb="6" eb="7">
      <t>ナ</t>
    </rPh>
    <rPh sb="8" eb="10">
      <t>バアイ</t>
    </rPh>
    <rPh sb="17" eb="19">
      <t>ソウデン</t>
    </rPh>
    <phoneticPr fontId="1"/>
  </si>
  <si>
    <t>（ｋW)</t>
    <phoneticPr fontId="1"/>
  </si>
  <si>
    <t>（ｋW)</t>
    <phoneticPr fontId="1"/>
  </si>
  <si>
    <t>設置台数＝</t>
    <rPh sb="0" eb="2">
      <t>セッチ</t>
    </rPh>
    <rPh sb="2" eb="4">
      <t>ダイスウ</t>
    </rPh>
    <phoneticPr fontId="1"/>
  </si>
  <si>
    <t>（台）</t>
    <rPh sb="1" eb="2">
      <t>ダイ</t>
    </rPh>
    <phoneticPr fontId="1"/>
  </si>
  <si>
    <t>パワコンの最大定格出力（PW)＝</t>
    <rPh sb="5" eb="7">
      <t>サイダイ</t>
    </rPh>
    <rPh sb="7" eb="9">
      <t>テイカク</t>
    </rPh>
    <rPh sb="9" eb="11">
      <t>シュツリョク</t>
    </rPh>
    <phoneticPr fontId="1"/>
  </si>
  <si>
    <t>システムの太陽電池容量（MW)＝</t>
    <rPh sb="5" eb="7">
      <t>タイヨウ</t>
    </rPh>
    <rPh sb="7" eb="9">
      <t>デンチ</t>
    </rPh>
    <rPh sb="9" eb="11">
      <t>ヨウリョウ</t>
    </rPh>
    <phoneticPr fontId="1"/>
  </si>
  <si>
    <r>
      <t xml:space="preserve">劣化損失(無い場合:1.0）
（モジュール汚れ、経年劣化など）
</t>
    </r>
    <r>
      <rPr>
        <sz val="9"/>
        <rFont val="ＭＳ Ｐゴシック"/>
        <family val="3"/>
        <charset val="128"/>
      </rPr>
      <t>（経年劣化は法定耐用年数の中間年の数値とする）17年なら8年後の数値</t>
    </r>
    <rPh sb="0" eb="2">
      <t>レッカ</t>
    </rPh>
    <rPh sb="2" eb="4">
      <t>ソンシツ</t>
    </rPh>
    <rPh sb="5" eb="6">
      <t>ナ</t>
    </rPh>
    <rPh sb="7" eb="9">
      <t>バアイ</t>
    </rPh>
    <rPh sb="21" eb="22">
      <t>ヨゴ</t>
    </rPh>
    <rPh sb="24" eb="26">
      <t>ケイネン</t>
    </rPh>
    <rPh sb="26" eb="28">
      <t>レッカ</t>
    </rPh>
    <rPh sb="33" eb="35">
      <t>ケイネン</t>
    </rPh>
    <rPh sb="35" eb="37">
      <t>レッカ</t>
    </rPh>
    <rPh sb="38" eb="40">
      <t>ホウテイ</t>
    </rPh>
    <rPh sb="40" eb="42">
      <t>タイヨウ</t>
    </rPh>
    <rPh sb="42" eb="43">
      <t>ネン</t>
    </rPh>
    <rPh sb="43" eb="44">
      <t>カズ</t>
    </rPh>
    <rPh sb="45" eb="47">
      <t>チュウカン</t>
    </rPh>
    <rPh sb="47" eb="48">
      <t>ネン</t>
    </rPh>
    <rPh sb="49" eb="51">
      <t>スウチ</t>
    </rPh>
    <rPh sb="57" eb="58">
      <t>ネン</t>
    </rPh>
    <rPh sb="61" eb="63">
      <t>ネンゴ</t>
    </rPh>
    <rPh sb="64" eb="66">
      <t>スウチ</t>
    </rPh>
    <phoneticPr fontId="1"/>
  </si>
  <si>
    <t>PW/MW＝</t>
    <phoneticPr fontId="1"/>
  </si>
  <si>
    <t>蓄電池容量＝</t>
    <rPh sb="0" eb="3">
      <t>チクデンチ</t>
    </rPh>
    <rPh sb="3" eb="5">
      <t>ヨウリョウ</t>
    </rPh>
    <phoneticPr fontId="1"/>
  </si>
  <si>
    <t>（ｋWh)</t>
    <phoneticPr fontId="1"/>
  </si>
  <si>
    <t>蓄電池１台当り容量＝</t>
    <rPh sb="0" eb="3">
      <t>チクデンチ</t>
    </rPh>
    <rPh sb="4" eb="5">
      <t>ダイ</t>
    </rPh>
    <rPh sb="5" eb="6">
      <t>アタ</t>
    </rPh>
    <rPh sb="7" eb="9">
      <t>ヨウリョウ</t>
    </rPh>
    <phoneticPr fontId="1"/>
  </si>
  <si>
    <t>(台）</t>
    <rPh sb="1" eb="2">
      <t>ダイ</t>
    </rPh>
    <phoneticPr fontId="1"/>
  </si>
  <si>
    <r>
      <rPr>
        <sz val="9"/>
        <rFont val="ＭＳ Ｐゴシック"/>
        <family val="3"/>
        <charset val="128"/>
      </rPr>
      <t>パワコン最大定格出力</t>
    </r>
    <r>
      <rPr>
        <sz val="10"/>
        <rFont val="ＭＳ Ｐゴシック"/>
        <family val="3"/>
        <charset val="128"/>
      </rPr>
      <t>＝</t>
    </r>
    <rPh sb="4" eb="6">
      <t>サイダイ</t>
    </rPh>
    <rPh sb="6" eb="8">
      <t>テイカク</t>
    </rPh>
    <rPh sb="8" eb="10">
      <t>シュツリョク</t>
    </rPh>
    <phoneticPr fontId="1"/>
  </si>
  <si>
    <t>上記余剰電力量のうち蓄電可能な電力量(kWh/日）</t>
    <rPh sb="0" eb="2">
      <t>ジョウキ</t>
    </rPh>
    <rPh sb="2" eb="4">
      <t>ヨジョウ</t>
    </rPh>
    <rPh sb="4" eb="6">
      <t>デンリョク</t>
    </rPh>
    <rPh sb="6" eb="7">
      <t>リョウ</t>
    </rPh>
    <rPh sb="10" eb="12">
      <t>チクデン</t>
    </rPh>
    <rPh sb="12" eb="14">
      <t>カノウ</t>
    </rPh>
    <rPh sb="15" eb="17">
      <t>デンリョク</t>
    </rPh>
    <rPh sb="17" eb="18">
      <t>リョウ</t>
    </rPh>
    <rPh sb="23" eb="24">
      <t>ヒ</t>
    </rPh>
    <phoneticPr fontId="1"/>
  </si>
  <si>
    <t>工場等の稼働日における平均余剰電力量（ｋWh/日)：ＰＡ</t>
    <rPh sb="0" eb="2">
      <t>コウジョウ</t>
    </rPh>
    <rPh sb="2" eb="3">
      <t>ナド</t>
    </rPh>
    <rPh sb="4" eb="7">
      <t>カドウビ</t>
    </rPh>
    <rPh sb="11" eb="13">
      <t>ヘイキン</t>
    </rPh>
    <rPh sb="13" eb="15">
      <t>ヨジョウ</t>
    </rPh>
    <rPh sb="15" eb="17">
      <t>デンリョク</t>
    </rPh>
    <rPh sb="17" eb="18">
      <t>リョウ</t>
    </rPh>
    <rPh sb="23" eb="24">
      <t>ヒ</t>
    </rPh>
    <phoneticPr fontId="1"/>
  </si>
  <si>
    <t>工場等の非稼働日における平均余剰電力量（ｋWh/日)：ＰＣ</t>
    <rPh sb="0" eb="2">
      <t>コウジョウ</t>
    </rPh>
    <rPh sb="2" eb="3">
      <t>ナド</t>
    </rPh>
    <rPh sb="4" eb="5">
      <t>ヒ</t>
    </rPh>
    <rPh sb="5" eb="8">
      <t>カドウビ</t>
    </rPh>
    <rPh sb="12" eb="14">
      <t>ヘイキン</t>
    </rPh>
    <rPh sb="14" eb="16">
      <t>ヨジョウ</t>
    </rPh>
    <rPh sb="16" eb="18">
      <t>デンリョク</t>
    </rPh>
    <rPh sb="18" eb="19">
      <t>リョウ</t>
    </rPh>
    <rPh sb="24" eb="25">
      <t>ヒ</t>
    </rPh>
    <phoneticPr fontId="1"/>
  </si>
  <si>
    <t>蓄電可能な電力量のうち自家消費可能な電力量(ｋＷｈ/日）：ＢＣ</t>
    <rPh sb="0" eb="2">
      <t>チクデン</t>
    </rPh>
    <rPh sb="2" eb="4">
      <t>カノウ</t>
    </rPh>
    <rPh sb="5" eb="7">
      <t>デンリョク</t>
    </rPh>
    <rPh sb="7" eb="8">
      <t>リョウ</t>
    </rPh>
    <rPh sb="11" eb="13">
      <t>ジカ</t>
    </rPh>
    <rPh sb="13" eb="15">
      <t>ショウヒ</t>
    </rPh>
    <rPh sb="15" eb="17">
      <t>カノウ</t>
    </rPh>
    <rPh sb="18" eb="20">
      <t>デンリョク</t>
    </rPh>
    <rPh sb="20" eb="21">
      <t>リョウ</t>
    </rPh>
    <rPh sb="26" eb="27">
      <t>ヒ</t>
    </rPh>
    <phoneticPr fontId="1"/>
  </si>
  <si>
    <t>（２）下図パターンＣの場合</t>
    <phoneticPr fontId="1"/>
  </si>
  <si>
    <t>（１）下図パターンＡ、Ｂの場合</t>
    <phoneticPr fontId="1"/>
  </si>
  <si>
    <t>蓄電可能な電力量のうち自家消費可能な電力量(ｋＷｈ/日）：ＢＡ</t>
    <rPh sb="0" eb="2">
      <t>チクデン</t>
    </rPh>
    <rPh sb="2" eb="4">
      <t>カノウ</t>
    </rPh>
    <rPh sb="5" eb="7">
      <t>デンリョク</t>
    </rPh>
    <rPh sb="7" eb="8">
      <t>リョウ</t>
    </rPh>
    <rPh sb="11" eb="13">
      <t>ジカ</t>
    </rPh>
    <rPh sb="13" eb="15">
      <t>ショウヒ</t>
    </rPh>
    <rPh sb="15" eb="17">
      <t>カノウ</t>
    </rPh>
    <rPh sb="18" eb="20">
      <t>デンリョク</t>
    </rPh>
    <rPh sb="20" eb="21">
      <t>リョウ</t>
    </rPh>
    <rPh sb="26" eb="27">
      <t>ヒ</t>
    </rPh>
    <phoneticPr fontId="1"/>
  </si>
  <si>
    <t>工場等の稼働日：ＤＡ</t>
    <rPh sb="0" eb="2">
      <t>コウジョウ</t>
    </rPh>
    <rPh sb="2" eb="3">
      <t>ナド</t>
    </rPh>
    <rPh sb="4" eb="6">
      <t>カドウ</t>
    </rPh>
    <rPh sb="6" eb="7">
      <t>ビ</t>
    </rPh>
    <phoneticPr fontId="1"/>
  </si>
  <si>
    <t>工場等の非稼働日：ＤＣ</t>
    <rPh sb="0" eb="2">
      <t>コウジョウ</t>
    </rPh>
    <rPh sb="2" eb="3">
      <t>ナド</t>
    </rPh>
    <rPh sb="4" eb="5">
      <t>ヒ</t>
    </rPh>
    <rPh sb="5" eb="8">
      <t>カドウビ</t>
    </rPh>
    <phoneticPr fontId="1"/>
  </si>
  <si>
    <t>工場等の稼働日における月間推定有効発電量(ｋＷｈ/月）：
（ＰＷ－ＰＡ+ＢＡ）*ＤＡ</t>
    <rPh sb="0" eb="2">
      <t>コウジョウ</t>
    </rPh>
    <rPh sb="2" eb="3">
      <t>ナド</t>
    </rPh>
    <rPh sb="4" eb="6">
      <t>カドウ</t>
    </rPh>
    <rPh sb="6" eb="7">
      <t>ビ</t>
    </rPh>
    <rPh sb="11" eb="13">
      <t>ゲッカン</t>
    </rPh>
    <rPh sb="13" eb="15">
      <t>スイテイ</t>
    </rPh>
    <rPh sb="15" eb="17">
      <t>ユウコウ</t>
    </rPh>
    <rPh sb="17" eb="19">
      <t>ハツデン</t>
    </rPh>
    <rPh sb="19" eb="20">
      <t>リョウ</t>
    </rPh>
    <rPh sb="25" eb="26">
      <t>ツキ</t>
    </rPh>
    <phoneticPr fontId="1"/>
  </si>
  <si>
    <t>工場等の非稼働日における太陽光発電による月間推定有効発電量(ｋＷｈ/月）：
（ＰＷ－ＰＣ+ＢＣ）*ＤＣ</t>
    <rPh sb="0" eb="2">
      <t>コウジョウ</t>
    </rPh>
    <rPh sb="2" eb="3">
      <t>ナド</t>
    </rPh>
    <rPh sb="4" eb="5">
      <t>ヒ</t>
    </rPh>
    <rPh sb="5" eb="7">
      <t>カドウ</t>
    </rPh>
    <rPh sb="7" eb="8">
      <t>ビ</t>
    </rPh>
    <rPh sb="12" eb="14">
      <t>タイヨウ</t>
    </rPh>
    <rPh sb="14" eb="15">
      <t>コウ</t>
    </rPh>
    <rPh sb="15" eb="17">
      <t>ハツデン</t>
    </rPh>
    <rPh sb="20" eb="22">
      <t>ゲッカン</t>
    </rPh>
    <rPh sb="22" eb="24">
      <t>スイテイ</t>
    </rPh>
    <rPh sb="24" eb="26">
      <t>ユウコウ</t>
    </rPh>
    <rPh sb="26" eb="28">
      <t>ハツデン</t>
    </rPh>
    <rPh sb="28" eb="29">
      <t>リョウ</t>
    </rPh>
    <rPh sb="34" eb="35">
      <t>ツキ</t>
    </rPh>
    <phoneticPr fontId="1"/>
  </si>
  <si>
    <t>※ＣＯ２排出削減量</t>
    <rPh sb="4" eb="6">
      <t>ハイシュツ</t>
    </rPh>
    <rPh sb="6" eb="8">
      <t>サクゲン</t>
    </rPh>
    <rPh sb="8" eb="9">
      <t>リョウ</t>
    </rPh>
    <phoneticPr fontId="1"/>
  </si>
  <si>
    <t>記入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</si>
  <si>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</si>
  <si>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出展根拠</t>
    <rPh sb="0" eb="2">
      <t>シュッテン</t>
    </rPh>
    <rPh sb="2" eb="4">
      <t>コンキョ</t>
    </rPh>
    <phoneticPr fontId="1"/>
  </si>
  <si>
    <t>※データの出展を記載</t>
    <rPh sb="5" eb="7">
      <t>シュッテン</t>
    </rPh>
    <rPh sb="8" eb="10">
      <t>キサイ</t>
    </rPh>
    <phoneticPr fontId="1"/>
  </si>
  <si>
    <t>※補正計算根拠（ソフト）を記載</t>
    <rPh sb="1" eb="3">
      <t>ホセイ</t>
    </rPh>
    <rPh sb="3" eb="5">
      <t>ケイサン</t>
    </rPh>
    <rPh sb="5" eb="7">
      <t>コンキョ</t>
    </rPh>
    <rPh sb="13" eb="15">
      <t>キサイ</t>
    </rPh>
    <phoneticPr fontId="1"/>
  </si>
  <si>
    <t>データベース：Meteonorm</t>
    <phoneticPr fontId="1"/>
  </si>
  <si>
    <t>排出係数の根拠</t>
    <rPh sb="0" eb="2">
      <t>ハイシュツ</t>
    </rPh>
    <rPh sb="2" eb="4">
      <t>ケイスウ</t>
    </rPh>
    <rPh sb="5" eb="7">
      <t>コンキョ</t>
    </rPh>
    <phoneticPr fontId="1"/>
  </si>
  <si>
    <t>パワコンデショナーの容量を超える（強日射時）の逸失率（無い場合は、1.0）</t>
    <rPh sb="10" eb="12">
      <t>ヨウリョウ</t>
    </rPh>
    <rPh sb="13" eb="14">
      <t>コ</t>
    </rPh>
    <rPh sb="17" eb="18">
      <t>キョウ</t>
    </rPh>
    <rPh sb="18" eb="20">
      <t>ニッシャ</t>
    </rPh>
    <rPh sb="20" eb="21">
      <t>ジ</t>
    </rPh>
    <rPh sb="23" eb="25">
      <t>イッシツ</t>
    </rPh>
    <rPh sb="25" eb="26">
      <t>リツ</t>
    </rPh>
    <rPh sb="27" eb="28">
      <t>ナ</t>
    </rPh>
    <rPh sb="29" eb="31">
      <t>バアイ</t>
    </rPh>
    <phoneticPr fontId="1"/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</si>
  <si>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1"/>
  </si>
  <si>
    <t>※方位角、傾斜角が異なるモジュール設置があるケースや、自家消費する負荷対象が異なるケースは、適宜Sheetをコピーし、ケース毎に計算し、先頭の１Sheetに合計値（行1～11、行20以降）を記載のこと
※架台が太陽光追尾型の場合は、方位角、傾斜角の欄に「１軸」か「多軸」かを記載し、行14の1日平均有効日射量をその効果を反映した数値とすること</t>
    <rPh sb="1" eb="3">
      <t>ホウイ</t>
    </rPh>
    <rPh sb="3" eb="4">
      <t>カク</t>
    </rPh>
    <rPh sb="5" eb="7">
      <t>ケイシャ</t>
    </rPh>
    <rPh sb="7" eb="8">
      <t>カク</t>
    </rPh>
    <rPh sb="9" eb="10">
      <t>コト</t>
    </rPh>
    <rPh sb="17" eb="19">
      <t>セッチ</t>
    </rPh>
    <rPh sb="27" eb="29">
      <t>ジカ</t>
    </rPh>
    <rPh sb="29" eb="31">
      <t>ショウヒ</t>
    </rPh>
    <rPh sb="33" eb="35">
      <t>フカ</t>
    </rPh>
    <rPh sb="35" eb="37">
      <t>タイショウ</t>
    </rPh>
    <rPh sb="38" eb="39">
      <t>コト</t>
    </rPh>
    <rPh sb="46" eb="48">
      <t>テキギ</t>
    </rPh>
    <rPh sb="62" eb="63">
      <t>ゴト</t>
    </rPh>
    <rPh sb="64" eb="66">
      <t>ケイサン</t>
    </rPh>
    <rPh sb="68" eb="70">
      <t>セントウ</t>
    </rPh>
    <rPh sb="78" eb="81">
      <t>ゴウケイチ</t>
    </rPh>
    <rPh sb="82" eb="83">
      <t>ギョウ</t>
    </rPh>
    <rPh sb="88" eb="89">
      <t>ギョウ</t>
    </rPh>
    <rPh sb="91" eb="93">
      <t>イコウ</t>
    </rPh>
    <rPh sb="95" eb="9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</si>
</sst>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0.000_ "/>
    <numFmt numFmtId="180" formatCode="0.00_ "/>
    <numFmt numFmtId="181" formatCode="0.0_ "/>
    <numFmt numFmtId="182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180" fontId="2" fillId="2" borderId="1" xfId="0" applyNumberFormat="1" applyFont="1" applyFill="1" applyBorder="1">
      <alignment vertical="center"/>
    </xf>
    <xf numFmtId="0" fontId="2" fillId="0" borderId="0" xfId="0" applyFont="1" applyAlignment="1">
      <alignment vertical="center" wrapText="1"/>
    </xf>
    <xf numFmtId="181" fontId="2" fillId="2" borderId="1" xfId="0" applyNumberFormat="1" applyFont="1" applyFill="1" applyBorder="1">
      <alignment vertical="center"/>
    </xf>
    <xf numFmtId="180" fontId="2" fillId="3" borderId="1" xfId="0" applyNumberFormat="1" applyFont="1" applyFill="1" applyBorder="1">
      <alignment vertical="center"/>
    </xf>
    <xf numFmtId="181" fontId="2" fillId="3" borderId="1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181" fontId="2" fillId="2" borderId="0" xfId="0" applyNumberFormat="1" applyFont="1" applyFill="1">
      <alignment vertical="center"/>
    </xf>
    <xf numFmtId="182" fontId="2" fillId="2" borderId="0" xfId="0" applyNumberFormat="1" applyFont="1" applyFill="1">
      <alignment vertical="center"/>
    </xf>
    <xf numFmtId="180" fontId="2" fillId="3" borderId="0" xfId="0" applyNumberFormat="1" applyFont="1" applyFill="1">
      <alignment vertical="center"/>
    </xf>
    <xf numFmtId="180" fontId="2" fillId="2" borderId="0" xfId="0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180" fontId="2" fillId="0" borderId="4" xfId="0" applyNumberFormat="1" applyFont="1" applyFill="1" applyBorder="1">
      <alignment vertical="center"/>
    </xf>
    <xf numFmtId="182" fontId="2" fillId="2" borderId="1" xfId="0" applyNumberFormat="1" applyFont="1" applyFill="1" applyBorder="1">
      <alignment vertical="center"/>
    </xf>
    <xf numFmtId="182" fontId="2" fillId="3" borderId="1" xfId="0" applyNumberFormat="1" applyFont="1" applyFill="1" applyBorder="1">
      <alignment vertical="center"/>
    </xf>
    <xf numFmtId="0" fontId="2" fillId="0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79" fontId="2" fillId="2" borderId="1" xfId="0" applyNumberFormat="1" applyFont="1" applyFill="1" applyBorder="1">
      <alignment vertical="center"/>
    </xf>
    <xf numFmtId="0" fontId="7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142875</xdr:rowOff>
    </xdr:from>
    <xdr:to>
      <xdr:col>4</xdr:col>
      <xdr:colOff>609600</xdr:colOff>
      <xdr:row>61</xdr:row>
      <xdr:rowOff>142875</xdr:rowOff>
    </xdr:to>
    <xdr:grpSp>
      <xdr:nvGrpSpPr>
        <xdr:cNvPr id="2253" name="グループ化 1">
          <a:extLst>
            <a:ext uri="{FF2B5EF4-FFF2-40B4-BE49-F238E27FC236}">
              <a16:creationId xmlns:a16="http://schemas.microsoft.com/office/drawing/2014/main" id="{298334C5-4A2B-4101-A1AB-13B3E5DEBDC4}"/>
            </a:ext>
          </a:extLst>
        </xdr:cNvPr>
        <xdr:cNvGrpSpPr>
          <a:grpSpLocks/>
        </xdr:cNvGrpSpPr>
      </xdr:nvGrpSpPr>
      <xdr:grpSpPr bwMode="auto">
        <a:xfrm>
          <a:off x="0" y="14049375"/>
          <a:ext cx="4429125" cy="2400300"/>
          <a:chOff x="179512" y="428465"/>
          <a:chExt cx="5170279" cy="2819892"/>
        </a:xfrm>
      </xdr:grpSpPr>
      <xdr:pic>
        <xdr:nvPicPr>
          <xdr:cNvPr id="2260" name="図 2">
            <a:extLst>
              <a:ext uri="{FF2B5EF4-FFF2-40B4-BE49-F238E27FC236}">
                <a16:creationId xmlns:a16="http://schemas.microsoft.com/office/drawing/2014/main" id="{8039D6EC-C0CE-4FFC-9DCD-6DCA956E03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72" y="656069"/>
            <a:ext cx="4267200" cy="2592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線吹き出し 1 (枠付き) 3">
            <a:extLst>
              <a:ext uri="{FF2B5EF4-FFF2-40B4-BE49-F238E27FC236}">
                <a16:creationId xmlns:a16="http://schemas.microsoft.com/office/drawing/2014/main" id="{6F894898-1091-4133-A51B-56BDB919693A}"/>
              </a:ext>
            </a:extLst>
          </xdr:cNvPr>
          <xdr:cNvSpPr/>
        </xdr:nvSpPr>
        <xdr:spPr>
          <a:xfrm>
            <a:off x="3471566" y="730596"/>
            <a:ext cx="1878225" cy="380462"/>
          </a:xfrm>
          <a:prstGeom prst="borderCallout1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負荷の消費電力量</a:t>
            </a:r>
          </a:p>
        </xdr:txBody>
      </xdr:sp>
      <xdr:sp macro="" textlink="">
        <xdr:nvSpPr>
          <xdr:cNvPr id="5" name="線吹き出し 1 (枠付き) 4">
            <a:extLst>
              <a:ext uri="{FF2B5EF4-FFF2-40B4-BE49-F238E27FC236}">
                <a16:creationId xmlns:a16="http://schemas.microsoft.com/office/drawing/2014/main" id="{4A0427C9-6424-43D2-9597-22637832DB9E}"/>
              </a:ext>
            </a:extLst>
          </xdr:cNvPr>
          <xdr:cNvSpPr/>
        </xdr:nvSpPr>
        <xdr:spPr>
          <a:xfrm>
            <a:off x="3306447" y="1558660"/>
            <a:ext cx="1413829" cy="358082"/>
          </a:xfrm>
          <a:prstGeom prst="borderCallout1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太陽光発電量</a:t>
            </a:r>
          </a:p>
        </xdr:txBody>
      </xdr:sp>
      <xdr:sp macro="" textlink="">
        <xdr:nvSpPr>
          <xdr:cNvPr id="6" name="線吹き出し 1 (枠付き) 5">
            <a:extLst>
              <a:ext uri="{FF2B5EF4-FFF2-40B4-BE49-F238E27FC236}">
                <a16:creationId xmlns:a16="http://schemas.microsoft.com/office/drawing/2014/main" id="{D6B7A9D8-39B7-4379-9F38-BA2B26CDC2E0}"/>
              </a:ext>
            </a:extLst>
          </xdr:cNvPr>
          <xdr:cNvSpPr/>
        </xdr:nvSpPr>
        <xdr:spPr>
          <a:xfrm>
            <a:off x="396230" y="1950311"/>
            <a:ext cx="1238390" cy="402842"/>
          </a:xfrm>
          <a:prstGeom prst="borderCallout1">
            <a:avLst>
              <a:gd name="adj1" fmla="val 46305"/>
              <a:gd name="adj2" fmla="val 100708"/>
              <a:gd name="adj3" fmla="val 57914"/>
              <a:gd name="adj4" fmla="val 165154"/>
            </a:avLst>
          </a:prstGeom>
          <a:solidFill>
            <a:srgbClr val="00B050"/>
          </a:solidFill>
          <a:ln w="25400"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余剰電力量</a:t>
            </a:r>
          </a:p>
        </xdr:txBody>
      </xdr:sp>
      <xdr:sp macro="" textlink="">
        <xdr:nvSpPr>
          <xdr:cNvPr id="7" name="テキスト ボックス 1039">
            <a:extLst>
              <a:ext uri="{FF2B5EF4-FFF2-40B4-BE49-F238E27FC236}">
                <a16:creationId xmlns:a16="http://schemas.microsoft.com/office/drawing/2014/main" id="{A13CC4CF-CCD6-4FCB-8F04-96DB327D3780}"/>
              </a:ext>
            </a:extLst>
          </xdr:cNvPr>
          <xdr:cNvSpPr txBox="1"/>
        </xdr:nvSpPr>
        <xdr:spPr>
          <a:xfrm>
            <a:off x="179512" y="428465"/>
            <a:ext cx="2899897" cy="67140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600"/>
              </a:lnSpc>
            </a:pPr>
            <a:r>
              <a:rPr kumimoji="1" lang="ja-JP" altLang="en-US" sz="1400" b="1"/>
              <a:t>パターンＡ：昼休みに設備等が停止し、余剰となる</a:t>
            </a:r>
          </a:p>
        </xdr:txBody>
      </xdr:sp>
    </xdr:grpSp>
    <xdr:clientData/>
  </xdr:twoCellAnchor>
  <xdr:twoCellAnchor>
    <xdr:from>
      <xdr:col>5</xdr:col>
      <xdr:colOff>390525</xdr:colOff>
      <xdr:row>47</xdr:row>
      <xdr:rowOff>161925</xdr:rowOff>
    </xdr:from>
    <xdr:to>
      <xdr:col>11</xdr:col>
      <xdr:colOff>152400</xdr:colOff>
      <xdr:row>63</xdr:row>
      <xdr:rowOff>114300</xdr:rowOff>
    </xdr:to>
    <xdr:grpSp>
      <xdr:nvGrpSpPr>
        <xdr:cNvPr id="2254" name="グループ化 7">
          <a:extLst>
            <a:ext uri="{FF2B5EF4-FFF2-40B4-BE49-F238E27FC236}">
              <a16:creationId xmlns:a16="http://schemas.microsoft.com/office/drawing/2014/main" id="{C5ACE022-1E28-411F-8ECF-C116D8C87712}"/>
            </a:ext>
          </a:extLst>
        </xdr:cNvPr>
        <xdr:cNvGrpSpPr>
          <a:grpSpLocks/>
        </xdr:cNvGrpSpPr>
      </xdr:nvGrpSpPr>
      <xdr:grpSpPr bwMode="auto">
        <a:xfrm>
          <a:off x="4876800" y="14068425"/>
          <a:ext cx="3762375" cy="2695575"/>
          <a:chOff x="4805920" y="421463"/>
          <a:chExt cx="4286250" cy="3121585"/>
        </a:xfrm>
      </xdr:grpSpPr>
      <xdr:pic>
        <xdr:nvPicPr>
          <xdr:cNvPr id="2258" name="図 8">
            <a:extLst>
              <a:ext uri="{FF2B5EF4-FFF2-40B4-BE49-F238E27FC236}">
                <a16:creationId xmlns:a16="http://schemas.microsoft.com/office/drawing/2014/main" id="{49B08ED6-0210-4A00-AA97-F0391F291B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5920" y="445459"/>
            <a:ext cx="4286250" cy="3097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テキスト ボックス 95">
            <a:extLst>
              <a:ext uri="{FF2B5EF4-FFF2-40B4-BE49-F238E27FC236}">
                <a16:creationId xmlns:a16="http://schemas.microsoft.com/office/drawing/2014/main" id="{120CC749-0CF2-41D4-8460-EE9489C921BD}"/>
              </a:ext>
            </a:extLst>
          </xdr:cNvPr>
          <xdr:cNvSpPr txBox="1"/>
        </xdr:nvSpPr>
        <xdr:spPr>
          <a:xfrm>
            <a:off x="5014763" y="421463"/>
            <a:ext cx="2396720" cy="6618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600"/>
              </a:lnSpc>
            </a:pPr>
            <a:r>
              <a:rPr kumimoji="1" lang="ja-JP" altLang="en-US" sz="1400" b="1"/>
              <a:t>パターン</a:t>
            </a:r>
            <a:r>
              <a:rPr lang="ja-JP" altLang="en-US" sz="1400" b="1"/>
              <a:t>Ｂ</a:t>
            </a:r>
            <a:r>
              <a:rPr kumimoji="1" lang="ja-JP" altLang="en-US" sz="1400" b="1"/>
              <a:t>：昼の余剰分を夜間利用とする</a:t>
            </a:r>
          </a:p>
        </xdr:txBody>
      </xdr:sp>
    </xdr:grpSp>
    <xdr:clientData/>
  </xdr:twoCellAnchor>
  <xdr:twoCellAnchor>
    <xdr:from>
      <xdr:col>0</xdr:col>
      <xdr:colOff>180975</xdr:colOff>
      <xdr:row>64</xdr:row>
      <xdr:rowOff>161925</xdr:rowOff>
    </xdr:from>
    <xdr:to>
      <xdr:col>10</xdr:col>
      <xdr:colOff>438150</xdr:colOff>
      <xdr:row>78</xdr:row>
      <xdr:rowOff>0</xdr:rowOff>
    </xdr:to>
    <xdr:grpSp>
      <xdr:nvGrpSpPr>
        <xdr:cNvPr id="2255" name="グループ化 10">
          <a:extLst>
            <a:ext uri="{FF2B5EF4-FFF2-40B4-BE49-F238E27FC236}">
              <a16:creationId xmlns:a16="http://schemas.microsoft.com/office/drawing/2014/main" id="{DA8F555B-60DF-4EAA-9466-002BBAAA97FF}"/>
            </a:ext>
          </a:extLst>
        </xdr:cNvPr>
        <xdr:cNvGrpSpPr>
          <a:grpSpLocks/>
        </xdr:cNvGrpSpPr>
      </xdr:nvGrpSpPr>
      <xdr:grpSpPr bwMode="auto">
        <a:xfrm>
          <a:off x="180975" y="16983075"/>
          <a:ext cx="8077200" cy="2238375"/>
          <a:chOff x="125288" y="3707740"/>
          <a:chExt cx="8839200" cy="2673588"/>
        </a:xfrm>
      </xdr:grpSpPr>
      <xdr:pic>
        <xdr:nvPicPr>
          <xdr:cNvPr id="2256" name="図 11">
            <a:extLst>
              <a:ext uri="{FF2B5EF4-FFF2-40B4-BE49-F238E27FC236}">
                <a16:creationId xmlns:a16="http://schemas.microsoft.com/office/drawing/2014/main" id="{2D46F16D-285C-4FC5-B5CF-39D8BAEA66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288" y="3981028"/>
            <a:ext cx="8839200" cy="2400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テキスト ボックス 96">
            <a:extLst>
              <a:ext uri="{FF2B5EF4-FFF2-40B4-BE49-F238E27FC236}">
                <a16:creationId xmlns:a16="http://schemas.microsoft.com/office/drawing/2014/main" id="{5CF47761-C902-4F7F-B9DC-56DEA0954CCF}"/>
              </a:ext>
            </a:extLst>
          </xdr:cNvPr>
          <xdr:cNvSpPr txBox="1"/>
        </xdr:nvSpPr>
        <xdr:spPr>
          <a:xfrm>
            <a:off x="403915" y="3707740"/>
            <a:ext cx="5755088" cy="3299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パターン</a:t>
            </a:r>
            <a:r>
              <a:rPr lang="ja-JP" altLang="en-US" sz="1400"/>
              <a:t>Ｃ</a:t>
            </a:r>
            <a:r>
              <a:rPr kumimoji="1" lang="ja-JP" altLang="en-US" sz="1400"/>
              <a:t>：休日に太陽光発電量がほぼ全量余剰となる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142875</xdr:rowOff>
    </xdr:from>
    <xdr:to>
      <xdr:col>4</xdr:col>
      <xdr:colOff>609600</xdr:colOff>
      <xdr:row>61</xdr:row>
      <xdr:rowOff>142875</xdr:rowOff>
    </xdr:to>
    <xdr:grpSp>
      <xdr:nvGrpSpPr>
        <xdr:cNvPr id="1349" name="グループ化 7">
          <a:extLst>
            <a:ext uri="{FF2B5EF4-FFF2-40B4-BE49-F238E27FC236}">
              <a16:creationId xmlns:a16="http://schemas.microsoft.com/office/drawing/2014/main" id="{4A334ACE-4BCD-4D80-B14B-F13B860FE3D5}"/>
            </a:ext>
          </a:extLst>
        </xdr:cNvPr>
        <xdr:cNvGrpSpPr>
          <a:grpSpLocks/>
        </xdr:cNvGrpSpPr>
      </xdr:nvGrpSpPr>
      <xdr:grpSpPr bwMode="auto">
        <a:xfrm>
          <a:off x="0" y="13906500"/>
          <a:ext cx="4429125" cy="2400300"/>
          <a:chOff x="179512" y="428465"/>
          <a:chExt cx="5170279" cy="2819892"/>
        </a:xfrm>
      </xdr:grpSpPr>
      <xdr:pic>
        <xdr:nvPicPr>
          <xdr:cNvPr id="1356" name="図 8">
            <a:extLst>
              <a:ext uri="{FF2B5EF4-FFF2-40B4-BE49-F238E27FC236}">
                <a16:creationId xmlns:a16="http://schemas.microsoft.com/office/drawing/2014/main" id="{51BBBB0D-B7DF-4D8A-A72A-9354D1521C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72" y="656069"/>
            <a:ext cx="4267200" cy="2592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線吹き出し 1 (枠付き) 9">
            <a:extLst>
              <a:ext uri="{FF2B5EF4-FFF2-40B4-BE49-F238E27FC236}">
                <a16:creationId xmlns:a16="http://schemas.microsoft.com/office/drawing/2014/main" id="{89999611-19AD-44D6-BBB1-CCF9F865695F}"/>
              </a:ext>
            </a:extLst>
          </xdr:cNvPr>
          <xdr:cNvSpPr/>
        </xdr:nvSpPr>
        <xdr:spPr>
          <a:xfrm>
            <a:off x="3471566" y="730596"/>
            <a:ext cx="1878225" cy="380462"/>
          </a:xfrm>
          <a:prstGeom prst="borderCallout1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負荷の消費電力量</a:t>
            </a:r>
          </a:p>
        </xdr:txBody>
      </xdr:sp>
      <xdr:sp macro="" textlink="">
        <xdr:nvSpPr>
          <xdr:cNvPr id="11" name="線吹き出し 1 (枠付き) 10">
            <a:extLst>
              <a:ext uri="{FF2B5EF4-FFF2-40B4-BE49-F238E27FC236}">
                <a16:creationId xmlns:a16="http://schemas.microsoft.com/office/drawing/2014/main" id="{D2101BEA-70B5-4205-85A5-7F2D8112FA3A}"/>
              </a:ext>
            </a:extLst>
          </xdr:cNvPr>
          <xdr:cNvSpPr/>
        </xdr:nvSpPr>
        <xdr:spPr>
          <a:xfrm>
            <a:off x="3306447" y="1558660"/>
            <a:ext cx="1413829" cy="358082"/>
          </a:xfrm>
          <a:prstGeom prst="borderCallout1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太陽光発電量</a:t>
            </a:r>
          </a:p>
        </xdr:txBody>
      </xdr:sp>
      <xdr:sp macro="" textlink="">
        <xdr:nvSpPr>
          <xdr:cNvPr id="12" name="線吹き出し 1 (枠付き) 11">
            <a:extLst>
              <a:ext uri="{FF2B5EF4-FFF2-40B4-BE49-F238E27FC236}">
                <a16:creationId xmlns:a16="http://schemas.microsoft.com/office/drawing/2014/main" id="{4FA5B95E-2362-404E-85A3-A132625E9DE2}"/>
              </a:ext>
            </a:extLst>
          </xdr:cNvPr>
          <xdr:cNvSpPr/>
        </xdr:nvSpPr>
        <xdr:spPr>
          <a:xfrm>
            <a:off x="396230" y="1950311"/>
            <a:ext cx="1238390" cy="402842"/>
          </a:xfrm>
          <a:prstGeom prst="borderCallout1">
            <a:avLst>
              <a:gd name="adj1" fmla="val 46305"/>
              <a:gd name="adj2" fmla="val 100708"/>
              <a:gd name="adj3" fmla="val 57914"/>
              <a:gd name="adj4" fmla="val 165154"/>
            </a:avLst>
          </a:prstGeom>
          <a:solidFill>
            <a:srgbClr val="00B050"/>
          </a:solidFill>
          <a:ln w="25400"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余剰電力量</a:t>
            </a:r>
          </a:p>
        </xdr:txBody>
      </xdr:sp>
      <xdr:sp macro="" textlink="">
        <xdr:nvSpPr>
          <xdr:cNvPr id="13" name="テキスト ボックス 1039">
            <a:extLst>
              <a:ext uri="{FF2B5EF4-FFF2-40B4-BE49-F238E27FC236}">
                <a16:creationId xmlns:a16="http://schemas.microsoft.com/office/drawing/2014/main" id="{1B69CA1F-1EF6-4973-8FBC-8846B1AFCA17}"/>
              </a:ext>
            </a:extLst>
          </xdr:cNvPr>
          <xdr:cNvSpPr txBox="1"/>
        </xdr:nvSpPr>
        <xdr:spPr>
          <a:xfrm>
            <a:off x="179512" y="428465"/>
            <a:ext cx="2899897" cy="67140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600"/>
              </a:lnSpc>
            </a:pPr>
            <a:r>
              <a:rPr kumimoji="1" lang="ja-JP" altLang="en-US" sz="1400" b="1"/>
              <a:t>パターンＡ：昼休みに設備等が停止し、余剰となる</a:t>
            </a:r>
          </a:p>
        </xdr:txBody>
      </xdr:sp>
    </xdr:grpSp>
    <xdr:clientData/>
  </xdr:twoCellAnchor>
  <xdr:twoCellAnchor>
    <xdr:from>
      <xdr:col>5</xdr:col>
      <xdr:colOff>390525</xdr:colOff>
      <xdr:row>47</xdr:row>
      <xdr:rowOff>161925</xdr:rowOff>
    </xdr:from>
    <xdr:to>
      <xdr:col>11</xdr:col>
      <xdr:colOff>152400</xdr:colOff>
      <xdr:row>63</xdr:row>
      <xdr:rowOff>114300</xdr:rowOff>
    </xdr:to>
    <xdr:grpSp>
      <xdr:nvGrpSpPr>
        <xdr:cNvPr id="1350" name="グループ化 13">
          <a:extLst>
            <a:ext uri="{FF2B5EF4-FFF2-40B4-BE49-F238E27FC236}">
              <a16:creationId xmlns:a16="http://schemas.microsoft.com/office/drawing/2014/main" id="{9B5B0C54-1C3F-4927-BF51-18484FBC2FC8}"/>
            </a:ext>
          </a:extLst>
        </xdr:cNvPr>
        <xdr:cNvGrpSpPr>
          <a:grpSpLocks/>
        </xdr:cNvGrpSpPr>
      </xdr:nvGrpSpPr>
      <xdr:grpSpPr bwMode="auto">
        <a:xfrm>
          <a:off x="4876800" y="13925550"/>
          <a:ext cx="3762375" cy="2695575"/>
          <a:chOff x="4805920" y="421463"/>
          <a:chExt cx="4286250" cy="3121585"/>
        </a:xfrm>
      </xdr:grpSpPr>
      <xdr:pic>
        <xdr:nvPicPr>
          <xdr:cNvPr id="1354" name="図 14">
            <a:extLst>
              <a:ext uri="{FF2B5EF4-FFF2-40B4-BE49-F238E27FC236}">
                <a16:creationId xmlns:a16="http://schemas.microsoft.com/office/drawing/2014/main" id="{716232B9-1510-4920-B7F2-DC94781CC5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5920" y="445459"/>
            <a:ext cx="4286250" cy="3097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テキスト ボックス 95">
            <a:extLst>
              <a:ext uri="{FF2B5EF4-FFF2-40B4-BE49-F238E27FC236}">
                <a16:creationId xmlns:a16="http://schemas.microsoft.com/office/drawing/2014/main" id="{3C46DC10-3DED-4D4E-AE63-BC1CADFFFAE1}"/>
              </a:ext>
            </a:extLst>
          </xdr:cNvPr>
          <xdr:cNvSpPr txBox="1"/>
        </xdr:nvSpPr>
        <xdr:spPr>
          <a:xfrm>
            <a:off x="5014763" y="421463"/>
            <a:ext cx="2396720" cy="6618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600"/>
              </a:lnSpc>
            </a:pPr>
            <a:r>
              <a:rPr kumimoji="1" lang="ja-JP" altLang="en-US" sz="1400" b="1"/>
              <a:t>パターン</a:t>
            </a:r>
            <a:r>
              <a:rPr lang="ja-JP" altLang="en-US" sz="1400" b="1"/>
              <a:t>Ｂ</a:t>
            </a:r>
            <a:r>
              <a:rPr kumimoji="1" lang="ja-JP" altLang="en-US" sz="1400" b="1"/>
              <a:t>：昼の余剰分を夜間利用とする</a:t>
            </a:r>
          </a:p>
        </xdr:txBody>
      </xdr:sp>
    </xdr:grpSp>
    <xdr:clientData/>
  </xdr:twoCellAnchor>
  <xdr:twoCellAnchor>
    <xdr:from>
      <xdr:col>0</xdr:col>
      <xdr:colOff>180975</xdr:colOff>
      <xdr:row>64</xdr:row>
      <xdr:rowOff>161925</xdr:rowOff>
    </xdr:from>
    <xdr:to>
      <xdr:col>10</xdr:col>
      <xdr:colOff>438150</xdr:colOff>
      <xdr:row>78</xdr:row>
      <xdr:rowOff>0</xdr:rowOff>
    </xdr:to>
    <xdr:grpSp>
      <xdr:nvGrpSpPr>
        <xdr:cNvPr id="1351" name="グループ化 16">
          <a:extLst>
            <a:ext uri="{FF2B5EF4-FFF2-40B4-BE49-F238E27FC236}">
              <a16:creationId xmlns:a16="http://schemas.microsoft.com/office/drawing/2014/main" id="{995DD2B4-C514-472B-BADD-91D8C2AF84D0}"/>
            </a:ext>
          </a:extLst>
        </xdr:cNvPr>
        <xdr:cNvGrpSpPr>
          <a:grpSpLocks/>
        </xdr:cNvGrpSpPr>
      </xdr:nvGrpSpPr>
      <xdr:grpSpPr bwMode="auto">
        <a:xfrm>
          <a:off x="180975" y="16840200"/>
          <a:ext cx="8077200" cy="2238375"/>
          <a:chOff x="125288" y="3707740"/>
          <a:chExt cx="8839200" cy="2673588"/>
        </a:xfrm>
      </xdr:grpSpPr>
      <xdr:pic>
        <xdr:nvPicPr>
          <xdr:cNvPr id="1352" name="図 17">
            <a:extLst>
              <a:ext uri="{FF2B5EF4-FFF2-40B4-BE49-F238E27FC236}">
                <a16:creationId xmlns:a16="http://schemas.microsoft.com/office/drawing/2014/main" id="{92E69828-B4E5-43B9-AE0B-F26F9EBDE8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288" y="3981028"/>
            <a:ext cx="8839200" cy="2400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" name="テキスト ボックス 96">
            <a:extLst>
              <a:ext uri="{FF2B5EF4-FFF2-40B4-BE49-F238E27FC236}">
                <a16:creationId xmlns:a16="http://schemas.microsoft.com/office/drawing/2014/main" id="{4F1ACC92-EF18-4E2D-B4BB-2A6CB421EAD2}"/>
              </a:ext>
            </a:extLst>
          </xdr:cNvPr>
          <xdr:cNvSpPr txBox="1"/>
        </xdr:nvSpPr>
        <xdr:spPr>
          <a:xfrm>
            <a:off x="403915" y="3707740"/>
            <a:ext cx="5755088" cy="3299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パターン</a:t>
            </a:r>
            <a:r>
              <a:rPr lang="ja-JP" altLang="en-US" sz="1400"/>
              <a:t>Ｃ</a:t>
            </a:r>
            <a:r>
              <a:rPr kumimoji="1" lang="ja-JP" altLang="en-US" sz="1400"/>
              <a:t>：休日に太陽光発電量がほぼ全量余剰となる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Layout" zoomScaleNormal="100" workbookViewId="0">
      <selection activeCell="G43" sqref="G43"/>
    </sheetView>
  </sheetViews>
  <sheetFormatPr defaultRowHeight="13.5" x14ac:dyDescent="0.15"/>
  <cols>
    <col min="1" max="1" width="27.375" customWidth="1"/>
    <col min="2" max="3" width="8.875" customWidth="1"/>
    <col min="4" max="13" width="9.5" bestFit="1" customWidth="1"/>
    <col min="14" max="14" width="17.5" customWidth="1"/>
    <col min="15" max="15" width="13.75" customWidth="1"/>
  </cols>
  <sheetData>
    <row r="1" spans="1:15" x14ac:dyDescent="0.15">
      <c r="A1" s="2" t="s">
        <v>1</v>
      </c>
      <c r="B1" s="44"/>
      <c r="C1" s="44"/>
      <c r="D1" s="44"/>
      <c r="E1" s="44"/>
      <c r="F1" s="44"/>
      <c r="G1" s="44"/>
      <c r="H1" s="44"/>
      <c r="I1" s="44"/>
      <c r="J1" s="35" t="s">
        <v>80</v>
      </c>
      <c r="K1" s="36"/>
      <c r="L1" s="36"/>
      <c r="M1" s="36"/>
      <c r="N1" s="37"/>
      <c r="O1" s="37"/>
    </row>
    <row r="2" spans="1:15" x14ac:dyDescent="0.15">
      <c r="A2" s="45" t="s">
        <v>0</v>
      </c>
      <c r="B2" s="2" t="s">
        <v>2</v>
      </c>
      <c r="C2" s="44"/>
      <c r="D2" s="47"/>
      <c r="E2" s="47"/>
      <c r="F2" s="47"/>
      <c r="G2" s="47"/>
      <c r="H2" s="47"/>
      <c r="I2" s="47"/>
      <c r="J2" s="38"/>
      <c r="K2" s="36"/>
      <c r="L2" s="36"/>
      <c r="M2" s="36"/>
      <c r="N2" s="37"/>
      <c r="O2" s="37"/>
    </row>
    <row r="3" spans="1:15" x14ac:dyDescent="0.15">
      <c r="A3" s="46"/>
      <c r="B3" s="2" t="s">
        <v>11</v>
      </c>
      <c r="C3" s="41">
        <v>-6.1234000000000002</v>
      </c>
      <c r="D3" s="48"/>
      <c r="E3" s="49"/>
      <c r="F3" s="4" t="s">
        <v>12</v>
      </c>
      <c r="G3" s="41">
        <v>106.57680000000001</v>
      </c>
      <c r="H3" s="48"/>
      <c r="I3" s="49"/>
      <c r="J3" s="38"/>
      <c r="K3" s="36"/>
      <c r="L3" s="36"/>
      <c r="M3" s="36"/>
      <c r="N3" s="37"/>
      <c r="O3" s="37"/>
    </row>
    <row r="4" spans="1:15" x14ac:dyDescent="0.15">
      <c r="A4" s="45" t="s">
        <v>13</v>
      </c>
      <c r="B4" s="2" t="s">
        <v>3</v>
      </c>
      <c r="C4" s="5" t="s">
        <v>40</v>
      </c>
      <c r="D4" s="50" t="s">
        <v>4</v>
      </c>
      <c r="E4" s="48"/>
      <c r="F4" s="48"/>
      <c r="G4" s="48"/>
      <c r="H4" s="48"/>
      <c r="I4" s="49"/>
      <c r="J4" s="38"/>
      <c r="K4" s="36"/>
      <c r="L4" s="36"/>
      <c r="M4" s="36"/>
      <c r="N4" s="37"/>
      <c r="O4" s="37"/>
    </row>
    <row r="5" spans="1:15" x14ac:dyDescent="0.15">
      <c r="A5" s="46"/>
      <c r="B5" s="2" t="s">
        <v>5</v>
      </c>
      <c r="C5" s="5" t="s">
        <v>41</v>
      </c>
      <c r="D5" s="50" t="s">
        <v>6</v>
      </c>
      <c r="E5" s="48"/>
      <c r="F5" s="48"/>
      <c r="G5" s="48"/>
      <c r="H5" s="48"/>
      <c r="I5" s="49"/>
      <c r="J5" s="38"/>
      <c r="K5" s="36"/>
      <c r="L5" s="36"/>
      <c r="M5" s="36"/>
      <c r="N5" s="37"/>
      <c r="O5" s="37"/>
    </row>
    <row r="6" spans="1:15" x14ac:dyDescent="0.15">
      <c r="A6" s="55" t="s">
        <v>7</v>
      </c>
      <c r="B6" s="56"/>
      <c r="C6" s="56"/>
      <c r="D6" s="6">
        <v>250</v>
      </c>
      <c r="E6" s="1" t="s">
        <v>37</v>
      </c>
      <c r="G6" s="1"/>
      <c r="H6" s="1"/>
      <c r="I6" s="1"/>
      <c r="J6" s="6" t="s">
        <v>71</v>
      </c>
      <c r="K6" s="7" t="s">
        <v>72</v>
      </c>
      <c r="L6" s="1"/>
      <c r="M6" s="1"/>
    </row>
    <row r="7" spans="1:15" x14ac:dyDescent="0.15">
      <c r="A7" s="1" t="s">
        <v>8</v>
      </c>
      <c r="B7" s="6">
        <v>1000</v>
      </c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5" x14ac:dyDescent="0.15">
      <c r="A8" s="1" t="s">
        <v>51</v>
      </c>
      <c r="B8" s="7">
        <f>D6*B7/1000</f>
        <v>250</v>
      </c>
      <c r="C8" s="1" t="s">
        <v>10</v>
      </c>
      <c r="D8" s="57" t="s">
        <v>50</v>
      </c>
      <c r="E8" s="57"/>
      <c r="F8" s="57"/>
      <c r="G8" s="7">
        <f>K8*K9</f>
        <v>200</v>
      </c>
      <c r="H8" s="25" t="s">
        <v>46</v>
      </c>
      <c r="I8" s="58" t="s">
        <v>58</v>
      </c>
      <c r="J8" s="58"/>
      <c r="K8" s="20">
        <v>20</v>
      </c>
      <c r="L8" s="1" t="s">
        <v>46</v>
      </c>
      <c r="M8" s="1"/>
    </row>
    <row r="9" spans="1:15" x14ac:dyDescent="0.15">
      <c r="A9" s="1"/>
      <c r="B9" s="1"/>
      <c r="C9" s="1"/>
      <c r="D9" s="1"/>
      <c r="E9" s="1"/>
      <c r="F9" s="19" t="s">
        <v>53</v>
      </c>
      <c r="G9" s="22">
        <f>G8/B8</f>
        <v>0.8</v>
      </c>
      <c r="H9" s="1"/>
      <c r="I9" s="51" t="s">
        <v>48</v>
      </c>
      <c r="J9" s="51"/>
      <c r="K9" s="21">
        <v>10</v>
      </c>
      <c r="L9" s="1" t="s">
        <v>49</v>
      </c>
      <c r="M9" s="1"/>
    </row>
    <row r="10" spans="1:15" x14ac:dyDescent="0.15">
      <c r="A10" s="1"/>
      <c r="B10" s="1"/>
      <c r="C10" s="1"/>
      <c r="D10" s="1"/>
      <c r="E10" s="58" t="s">
        <v>54</v>
      </c>
      <c r="F10" s="57"/>
      <c r="G10" s="7">
        <f>K10*K11</f>
        <v>120</v>
      </c>
      <c r="H10" s="25" t="s">
        <v>55</v>
      </c>
      <c r="I10" s="58" t="s">
        <v>56</v>
      </c>
      <c r="J10" s="57"/>
      <c r="K10" s="23">
        <v>10</v>
      </c>
      <c r="L10" s="1" t="s">
        <v>55</v>
      </c>
      <c r="M10" s="1"/>
    </row>
    <row r="11" spans="1:15" x14ac:dyDescent="0.15">
      <c r="A11" s="1"/>
      <c r="B11" s="1"/>
      <c r="C11" s="1"/>
      <c r="D11" s="1"/>
      <c r="E11" s="1"/>
      <c r="F11" s="19"/>
      <c r="G11" s="24"/>
      <c r="H11" s="1"/>
      <c r="I11" s="51" t="s">
        <v>48</v>
      </c>
      <c r="J11" s="52"/>
      <c r="K11" s="21">
        <v>12</v>
      </c>
      <c r="L11" s="1" t="s">
        <v>57</v>
      </c>
      <c r="M11" s="1"/>
    </row>
    <row r="12" spans="1:15" x14ac:dyDescent="0.15">
      <c r="A12" s="1"/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8" t="s">
        <v>25</v>
      </c>
      <c r="N12" s="4" t="s">
        <v>73</v>
      </c>
    </row>
    <row r="13" spans="1:15" ht="36" customHeight="1" x14ac:dyDescent="0.15">
      <c r="A13" s="3" t="s">
        <v>42</v>
      </c>
      <c r="B13" s="14">
        <v>5.8</v>
      </c>
      <c r="C13" s="14">
        <v>6</v>
      </c>
      <c r="D13" s="14">
        <v>5.5</v>
      </c>
      <c r="E13" s="14">
        <v>4.8</v>
      </c>
      <c r="F13" s="14">
        <v>4.2</v>
      </c>
      <c r="G13" s="14">
        <v>3.8</v>
      </c>
      <c r="H13" s="14">
        <v>3.8</v>
      </c>
      <c r="I13" s="14">
        <v>3.8</v>
      </c>
      <c r="J13" s="14">
        <v>4</v>
      </c>
      <c r="K13" s="14">
        <v>4.2</v>
      </c>
      <c r="L13" s="14">
        <v>5.5</v>
      </c>
      <c r="M13" s="14">
        <v>5.7</v>
      </c>
      <c r="N13" s="32" t="s">
        <v>76</v>
      </c>
      <c r="O13" s="31" t="s">
        <v>74</v>
      </c>
    </row>
    <row r="14" spans="1:15" ht="41.25" customHeight="1" x14ac:dyDescent="0.15">
      <c r="A14" s="3" t="s">
        <v>43</v>
      </c>
      <c r="B14" s="14">
        <v>5.72</v>
      </c>
      <c r="C14" s="14">
        <v>5.94</v>
      </c>
      <c r="D14" s="14">
        <v>5.45</v>
      </c>
      <c r="E14" s="14">
        <v>4.8</v>
      </c>
      <c r="F14" s="14">
        <v>4.3</v>
      </c>
      <c r="G14" s="14">
        <v>3.93</v>
      </c>
      <c r="H14" s="14">
        <v>3.9</v>
      </c>
      <c r="I14" s="14">
        <v>3.88</v>
      </c>
      <c r="J14" s="14">
        <v>4</v>
      </c>
      <c r="K14" s="14">
        <v>4.2</v>
      </c>
      <c r="L14" s="14">
        <v>5.45</v>
      </c>
      <c r="M14" s="14">
        <v>5.6</v>
      </c>
      <c r="N14" s="32" t="s">
        <v>76</v>
      </c>
      <c r="O14" s="31" t="s">
        <v>75</v>
      </c>
    </row>
    <row r="15" spans="1:15" ht="30.75" customHeight="1" x14ac:dyDescent="0.15">
      <c r="A15" s="3" t="s">
        <v>44</v>
      </c>
      <c r="B15" s="5">
        <v>0.92</v>
      </c>
      <c r="C15" s="5">
        <v>0.92</v>
      </c>
      <c r="D15" s="5">
        <v>0.92</v>
      </c>
      <c r="E15" s="5">
        <v>0.93</v>
      </c>
      <c r="F15" s="5">
        <v>0.94</v>
      </c>
      <c r="G15" s="5">
        <v>0.95</v>
      </c>
      <c r="H15" s="5">
        <v>0.95</v>
      </c>
      <c r="I15" s="5">
        <v>0.95</v>
      </c>
      <c r="J15" s="5">
        <v>0.94</v>
      </c>
      <c r="K15" s="5">
        <v>0.94</v>
      </c>
      <c r="L15" s="5">
        <v>0.93</v>
      </c>
      <c r="M15" s="5">
        <v>0.93</v>
      </c>
    </row>
    <row r="16" spans="1:15" ht="27" customHeight="1" x14ac:dyDescent="0.15">
      <c r="A16" s="3" t="s">
        <v>26</v>
      </c>
      <c r="B16" s="16">
        <v>1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</row>
    <row r="17" spans="1:14" ht="53.45" customHeight="1" x14ac:dyDescent="0.15">
      <c r="A17" s="9" t="s">
        <v>52</v>
      </c>
      <c r="B17" s="5">
        <v>0.97</v>
      </c>
      <c r="C17" s="5">
        <v>0.97</v>
      </c>
      <c r="D17" s="5">
        <v>0.97</v>
      </c>
      <c r="E17" s="5">
        <v>0.97</v>
      </c>
      <c r="F17" s="5">
        <v>0.97</v>
      </c>
      <c r="G17" s="5">
        <v>0.97</v>
      </c>
      <c r="H17" s="5">
        <v>0.97</v>
      </c>
      <c r="I17" s="5">
        <v>0.97</v>
      </c>
      <c r="J17" s="5">
        <v>0.97</v>
      </c>
      <c r="K17" s="5">
        <v>0.97</v>
      </c>
      <c r="L17" s="5">
        <v>0.97</v>
      </c>
      <c r="M17" s="5">
        <v>0.97</v>
      </c>
      <c r="N17" s="15"/>
    </row>
    <row r="18" spans="1:14" ht="30.75" customHeight="1" x14ac:dyDescent="0.15">
      <c r="A18" s="9" t="s">
        <v>27</v>
      </c>
      <c r="B18" s="5">
        <v>0.98</v>
      </c>
      <c r="C18" s="5">
        <v>0.98</v>
      </c>
      <c r="D18" s="5">
        <v>0.98</v>
      </c>
      <c r="E18" s="5">
        <v>0.98</v>
      </c>
      <c r="F18" s="5">
        <v>0.98</v>
      </c>
      <c r="G18" s="5">
        <v>0.98</v>
      </c>
      <c r="H18" s="5">
        <v>0.98</v>
      </c>
      <c r="I18" s="5">
        <v>0.98</v>
      </c>
      <c r="J18" s="5">
        <v>0.98</v>
      </c>
      <c r="K18" s="5">
        <v>0.98</v>
      </c>
      <c r="L18" s="5">
        <v>0.98</v>
      </c>
      <c r="M18" s="5">
        <v>0.98</v>
      </c>
    </row>
    <row r="19" spans="1:14" ht="30.75" customHeight="1" x14ac:dyDescent="0.15">
      <c r="A19" s="9" t="s">
        <v>78</v>
      </c>
      <c r="B19" s="34">
        <v>0.99099999999999999</v>
      </c>
      <c r="C19" s="34">
        <v>0.98599999999999999</v>
      </c>
      <c r="D19" s="34">
        <v>0.998</v>
      </c>
      <c r="E19" s="34">
        <v>1</v>
      </c>
      <c r="F19" s="34">
        <v>1</v>
      </c>
      <c r="G19" s="34">
        <v>1</v>
      </c>
      <c r="H19" s="34">
        <v>1</v>
      </c>
      <c r="I19" s="34">
        <v>1</v>
      </c>
      <c r="J19" s="34">
        <v>1</v>
      </c>
      <c r="K19" s="34">
        <v>1</v>
      </c>
      <c r="L19" s="34">
        <v>0.996</v>
      </c>
      <c r="M19" s="34">
        <v>0.99299999999999999</v>
      </c>
    </row>
    <row r="20" spans="1:14" ht="30.75" customHeight="1" x14ac:dyDescent="0.15">
      <c r="A20" s="9" t="s">
        <v>45</v>
      </c>
      <c r="B20" s="5">
        <v>0.98</v>
      </c>
      <c r="C20" s="5">
        <v>0.98</v>
      </c>
      <c r="D20" s="5">
        <v>0.98</v>
      </c>
      <c r="E20" s="5">
        <v>0.98</v>
      </c>
      <c r="F20" s="5">
        <v>0.98</v>
      </c>
      <c r="G20" s="5">
        <v>0.98</v>
      </c>
      <c r="H20" s="5">
        <v>0.98</v>
      </c>
      <c r="I20" s="5">
        <v>0.98</v>
      </c>
      <c r="J20" s="5">
        <v>0.98</v>
      </c>
      <c r="K20" s="5">
        <v>0.98</v>
      </c>
      <c r="L20" s="5">
        <v>0.98</v>
      </c>
      <c r="M20" s="5">
        <v>0.98</v>
      </c>
    </row>
    <row r="21" spans="1:14" ht="31.5" customHeight="1" x14ac:dyDescent="0.15">
      <c r="A21" s="9" t="s">
        <v>79</v>
      </c>
      <c r="B21" s="17">
        <f>B14*B15*B16*B17*B18*B19*B20*B8</f>
        <v>1214.5667982448001</v>
      </c>
      <c r="C21" s="17">
        <f>C14*C15*C16*C17*C18*C19*C20*B8</f>
        <v>1254.9172282416</v>
      </c>
      <c r="D21" s="17">
        <f>D14*D15*D16*D17*D18*D19*D20*B8</f>
        <v>1165.4100668839999</v>
      </c>
      <c r="E21" s="17">
        <f>E14*E15*E16*E17*E18*E19*E20*B8</f>
        <v>1039.6522080000002</v>
      </c>
      <c r="F21" s="17">
        <f>F14*F15*F16*F17*F18*F19*F20*B8</f>
        <v>941.36967399999992</v>
      </c>
      <c r="G21" s="17">
        <f>G14*G15*G16*G17*G18*G19*G20*B8</f>
        <v>869.52094950000003</v>
      </c>
      <c r="H21" s="17">
        <f>H14*H15*H16*H17*H18*H19*H20*B8</f>
        <v>862.88338499999975</v>
      </c>
      <c r="I21" s="17">
        <f>I14*I15*I16*I17*I18*I19*I20*B8</f>
        <v>858.4583419999999</v>
      </c>
      <c r="J21" s="17">
        <f>J14*J15*J16*J17*J18*J19*J20*B8</f>
        <v>875.69271999999989</v>
      </c>
      <c r="K21" s="17">
        <f>K14*K15*K16*K17*K18*K19*K20*B8</f>
        <v>919.47735599999987</v>
      </c>
      <c r="L21" s="17">
        <f>L14*L15*L16*L17*L18*L19*L20*B8</f>
        <v>1175.7166907220001</v>
      </c>
      <c r="M21" s="17">
        <f>M14*M15*M16*M17*M18*M19*M20*B8</f>
        <v>1204.4370829679999</v>
      </c>
    </row>
    <row r="22" spans="1:14" ht="36" customHeight="1" x14ac:dyDescent="0.15">
      <c r="A22" s="9" t="s">
        <v>39</v>
      </c>
      <c r="B22" s="14">
        <v>1500</v>
      </c>
      <c r="C22" s="14">
        <v>1500</v>
      </c>
      <c r="D22" s="14">
        <v>1600</v>
      </c>
      <c r="E22" s="14">
        <v>1600</v>
      </c>
      <c r="F22" s="14">
        <v>1600</v>
      </c>
      <c r="G22" s="14">
        <v>1400</v>
      </c>
      <c r="H22" s="14">
        <v>1400</v>
      </c>
      <c r="I22" s="14">
        <v>1400</v>
      </c>
      <c r="J22" s="14">
        <v>1500</v>
      </c>
      <c r="K22" s="14">
        <v>1500</v>
      </c>
      <c r="L22" s="14">
        <v>1500</v>
      </c>
      <c r="M22" s="14">
        <v>1500</v>
      </c>
    </row>
    <row r="23" spans="1:14" ht="27.75" customHeight="1" x14ac:dyDescent="0.15">
      <c r="A23" s="53" t="s">
        <v>64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4" ht="31.9" customHeight="1" x14ac:dyDescent="0.15">
      <c r="A24" s="9" t="s">
        <v>60</v>
      </c>
      <c r="B24" s="14">
        <v>108.7</v>
      </c>
      <c r="C24" s="14">
        <v>115.4</v>
      </c>
      <c r="D24" s="14">
        <v>94.24</v>
      </c>
      <c r="E24" s="14">
        <v>73.28</v>
      </c>
      <c r="F24" s="14">
        <v>56.9</v>
      </c>
      <c r="G24" s="14">
        <v>57.42</v>
      </c>
      <c r="H24" s="14">
        <v>56.31</v>
      </c>
      <c r="I24" s="14">
        <v>55.58</v>
      </c>
      <c r="J24" s="14">
        <v>52.2</v>
      </c>
      <c r="K24" s="14">
        <v>59.5</v>
      </c>
      <c r="L24" s="14">
        <v>102.2</v>
      </c>
      <c r="M24" s="14">
        <v>106.99</v>
      </c>
    </row>
    <row r="25" spans="1:14" ht="27" customHeight="1" x14ac:dyDescent="0.15">
      <c r="A25" s="9" t="s">
        <v>59</v>
      </c>
      <c r="B25" s="14">
        <v>102.2</v>
      </c>
      <c r="C25" s="14">
        <v>108.5</v>
      </c>
      <c r="D25" s="14">
        <v>88.58</v>
      </c>
      <c r="E25" s="14">
        <v>68.87</v>
      </c>
      <c r="F25" s="14">
        <v>53.48</v>
      </c>
      <c r="G25" s="14">
        <v>53.97</v>
      </c>
      <c r="H25" s="14">
        <v>52.93</v>
      </c>
      <c r="I25" s="14">
        <v>52.24</v>
      </c>
      <c r="J25" s="14">
        <v>49.07</v>
      </c>
      <c r="K25" s="14">
        <v>55.93</v>
      </c>
      <c r="L25" s="14">
        <v>96.07</v>
      </c>
      <c r="M25" s="14">
        <v>100.57</v>
      </c>
    </row>
    <row r="26" spans="1:14" ht="28.5" customHeight="1" x14ac:dyDescent="0.15">
      <c r="A26" s="9" t="s">
        <v>65</v>
      </c>
      <c r="B26" s="14">
        <v>96</v>
      </c>
      <c r="C26" s="14">
        <v>101.97</v>
      </c>
      <c r="D26" s="14">
        <v>83.27</v>
      </c>
      <c r="E26" s="14">
        <v>64.75</v>
      </c>
      <c r="F26" s="14">
        <v>50.27</v>
      </c>
      <c r="G26" s="14">
        <v>50.74</v>
      </c>
      <c r="H26" s="14">
        <v>49.76</v>
      </c>
      <c r="I26" s="14">
        <v>49.11</v>
      </c>
      <c r="J26" s="14">
        <v>46.12</v>
      </c>
      <c r="K26" s="14">
        <v>52.57</v>
      </c>
      <c r="L26" s="14">
        <v>90.31</v>
      </c>
      <c r="M26" s="14">
        <v>94.54</v>
      </c>
    </row>
    <row r="27" spans="1:14" ht="24.6" customHeight="1" x14ac:dyDescent="0.15">
      <c r="A27" s="9" t="s">
        <v>66</v>
      </c>
      <c r="B27" s="28">
        <v>26</v>
      </c>
      <c r="C27" s="28">
        <v>24</v>
      </c>
      <c r="D27" s="28">
        <v>26</v>
      </c>
      <c r="E27" s="28">
        <v>26</v>
      </c>
      <c r="F27" s="28">
        <v>26</v>
      </c>
      <c r="G27" s="28">
        <v>26</v>
      </c>
      <c r="H27" s="28">
        <v>26</v>
      </c>
      <c r="I27" s="28">
        <v>26</v>
      </c>
      <c r="J27" s="28">
        <v>26</v>
      </c>
      <c r="K27" s="28">
        <v>26</v>
      </c>
      <c r="L27" s="28">
        <v>26</v>
      </c>
      <c r="M27" s="28">
        <v>26</v>
      </c>
    </row>
    <row r="28" spans="1:14" ht="42.6" customHeight="1" x14ac:dyDescent="0.15">
      <c r="A28" s="26" t="s">
        <v>68</v>
      </c>
      <c r="B28" s="18">
        <f>(B21-B24+B26)*B27</f>
        <v>31248.536754364803</v>
      </c>
      <c r="C28" s="18">
        <f t="shared" ref="C28:M28" si="0">(C21-C24+C26)*C27</f>
        <v>29795.693477798399</v>
      </c>
      <c r="D28" s="18">
        <f t="shared" si="0"/>
        <v>30015.441738983995</v>
      </c>
      <c r="E28" s="18">
        <f t="shared" si="0"/>
        <v>26809.177408000007</v>
      </c>
      <c r="F28" s="18">
        <f t="shared" si="0"/>
        <v>24303.231523999999</v>
      </c>
      <c r="G28" s="18">
        <f t="shared" si="0"/>
        <v>22433.864687000001</v>
      </c>
      <c r="H28" s="18">
        <f t="shared" si="0"/>
        <v>22264.66800999999</v>
      </c>
      <c r="I28" s="18">
        <f t="shared" si="0"/>
        <v>22151.696891999996</v>
      </c>
      <c r="J28" s="18">
        <f t="shared" si="0"/>
        <v>22609.930719999997</v>
      </c>
      <c r="K28" s="18">
        <f t="shared" si="0"/>
        <v>23726.231255999999</v>
      </c>
      <c r="L28" s="18">
        <f t="shared" si="0"/>
        <v>30259.493958772</v>
      </c>
      <c r="M28" s="18">
        <f t="shared" si="0"/>
        <v>30991.664157167997</v>
      </c>
    </row>
    <row r="29" spans="1:14" ht="24.6" customHeight="1" x14ac:dyDescent="0.15">
      <c r="A29" s="53" t="s">
        <v>63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4" ht="31.5" customHeight="1" x14ac:dyDescent="0.15">
      <c r="A30" s="9" t="s">
        <v>61</v>
      </c>
      <c r="B30" s="14">
        <v>542</v>
      </c>
      <c r="C30" s="14">
        <v>535</v>
      </c>
      <c r="D30" s="14">
        <v>540</v>
      </c>
      <c r="E30" s="14">
        <v>530</v>
      </c>
      <c r="F30" s="14">
        <v>523</v>
      </c>
      <c r="G30" s="14">
        <v>499</v>
      </c>
      <c r="H30" s="14">
        <v>463</v>
      </c>
      <c r="I30" s="14">
        <v>471</v>
      </c>
      <c r="J30" s="14">
        <v>527</v>
      </c>
      <c r="K30" s="14">
        <v>535</v>
      </c>
      <c r="L30" s="14">
        <v>542</v>
      </c>
      <c r="M30" s="14">
        <v>550</v>
      </c>
    </row>
    <row r="31" spans="1:14" ht="30.75" customHeight="1" x14ac:dyDescent="0.15">
      <c r="A31" s="9" t="s">
        <v>59</v>
      </c>
      <c r="B31" s="14">
        <v>120</v>
      </c>
      <c r="C31" s="14">
        <v>120</v>
      </c>
      <c r="D31" s="14">
        <v>120</v>
      </c>
      <c r="E31" s="14">
        <v>120</v>
      </c>
      <c r="F31" s="14">
        <v>120</v>
      </c>
      <c r="G31" s="14">
        <v>120</v>
      </c>
      <c r="H31" s="14">
        <v>120</v>
      </c>
      <c r="I31" s="14">
        <v>120</v>
      </c>
      <c r="J31" s="14">
        <v>120</v>
      </c>
      <c r="K31" s="14">
        <v>120</v>
      </c>
      <c r="L31" s="14">
        <v>120</v>
      </c>
      <c r="M31" s="14">
        <v>120</v>
      </c>
    </row>
    <row r="32" spans="1:14" ht="29.25" customHeight="1" x14ac:dyDescent="0.15">
      <c r="A32" s="9" t="s">
        <v>62</v>
      </c>
      <c r="B32" s="14">
        <v>112.8</v>
      </c>
      <c r="C32" s="14">
        <v>112.8</v>
      </c>
      <c r="D32" s="14">
        <v>112.8</v>
      </c>
      <c r="E32" s="14">
        <v>112.8</v>
      </c>
      <c r="F32" s="14">
        <v>112.8</v>
      </c>
      <c r="G32" s="14">
        <v>112.8</v>
      </c>
      <c r="H32" s="14">
        <v>112.8</v>
      </c>
      <c r="I32" s="14">
        <v>112.8</v>
      </c>
      <c r="J32" s="14">
        <v>112.8</v>
      </c>
      <c r="K32" s="14">
        <v>112.8</v>
      </c>
      <c r="L32" s="14">
        <v>112.8</v>
      </c>
      <c r="M32" s="14">
        <v>112.8</v>
      </c>
    </row>
    <row r="33" spans="1:13" ht="20.25" customHeight="1" x14ac:dyDescent="0.15">
      <c r="A33" s="9" t="s">
        <v>67</v>
      </c>
      <c r="B33" s="29">
        <f>31-B27</f>
        <v>5</v>
      </c>
      <c r="C33" s="29">
        <f t="shared" ref="C33:M33" si="1">31-C27</f>
        <v>7</v>
      </c>
      <c r="D33" s="29">
        <f t="shared" si="1"/>
        <v>5</v>
      </c>
      <c r="E33" s="29">
        <f t="shared" si="1"/>
        <v>5</v>
      </c>
      <c r="F33" s="29">
        <f t="shared" si="1"/>
        <v>5</v>
      </c>
      <c r="G33" s="29">
        <f t="shared" si="1"/>
        <v>5</v>
      </c>
      <c r="H33" s="29">
        <f t="shared" si="1"/>
        <v>5</v>
      </c>
      <c r="I33" s="29">
        <f t="shared" si="1"/>
        <v>5</v>
      </c>
      <c r="J33" s="29">
        <f t="shared" si="1"/>
        <v>5</v>
      </c>
      <c r="K33" s="29">
        <f t="shared" si="1"/>
        <v>5</v>
      </c>
      <c r="L33" s="29">
        <f t="shared" si="1"/>
        <v>5</v>
      </c>
      <c r="M33" s="29">
        <f t="shared" si="1"/>
        <v>5</v>
      </c>
    </row>
    <row r="34" spans="1:13" ht="50.25" customHeight="1" x14ac:dyDescent="0.15">
      <c r="A34" s="26" t="s">
        <v>69</v>
      </c>
      <c r="B34" s="18">
        <f>(B21-B30+B32)*B33</f>
        <v>3926.8339912240003</v>
      </c>
      <c r="C34" s="18">
        <f t="shared" ref="C34:M34" si="2">(C21-C30+C32)*C33</f>
        <v>5829.0205976912002</v>
      </c>
      <c r="D34" s="18">
        <f t="shared" si="2"/>
        <v>3691.0503344199992</v>
      </c>
      <c r="E34" s="18">
        <f t="shared" si="2"/>
        <v>3112.2610400000008</v>
      </c>
      <c r="F34" s="18">
        <f t="shared" si="2"/>
        <v>2655.8483699999992</v>
      </c>
      <c r="G34" s="18">
        <f t="shared" si="2"/>
        <v>2416.6047475</v>
      </c>
      <c r="H34" s="18">
        <f t="shared" si="2"/>
        <v>2563.4169249999986</v>
      </c>
      <c r="I34" s="18">
        <f t="shared" si="2"/>
        <v>2501.2917099999995</v>
      </c>
      <c r="J34" s="18">
        <f t="shared" si="2"/>
        <v>2307.4635999999996</v>
      </c>
      <c r="K34" s="18">
        <f t="shared" si="2"/>
        <v>2486.3867799999994</v>
      </c>
      <c r="L34" s="18">
        <f t="shared" si="2"/>
        <v>3732.5834536100001</v>
      </c>
      <c r="M34" s="18">
        <f t="shared" si="2"/>
        <v>3836.1854148399993</v>
      </c>
    </row>
    <row r="35" spans="1:13" ht="12.75" customHeight="1" x14ac:dyDescent="0.15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24.75" customHeight="1" x14ac:dyDescent="0.15">
      <c r="A36" s="9" t="s">
        <v>29</v>
      </c>
      <c r="B36" s="18">
        <f>B28+B34</f>
        <v>35175.3707455888</v>
      </c>
      <c r="C36" s="18">
        <f t="shared" ref="C36:M36" si="3">C28+C34</f>
        <v>35624.714075489595</v>
      </c>
      <c r="D36" s="18">
        <f t="shared" si="3"/>
        <v>33706.492073403992</v>
      </c>
      <c r="E36" s="18">
        <f t="shared" si="3"/>
        <v>29921.438448000008</v>
      </c>
      <c r="F36" s="18">
        <f t="shared" si="3"/>
        <v>26959.079893999999</v>
      </c>
      <c r="G36" s="18">
        <f t="shared" si="3"/>
        <v>24850.469434500003</v>
      </c>
      <c r="H36" s="18">
        <f t="shared" si="3"/>
        <v>24828.084934999988</v>
      </c>
      <c r="I36" s="18">
        <f t="shared" si="3"/>
        <v>24652.988601999998</v>
      </c>
      <c r="J36" s="18">
        <f t="shared" si="3"/>
        <v>24917.394319999996</v>
      </c>
      <c r="K36" s="18">
        <f t="shared" si="3"/>
        <v>26212.618036</v>
      </c>
      <c r="L36" s="18">
        <f t="shared" si="3"/>
        <v>33992.077412382001</v>
      </c>
      <c r="M36" s="18">
        <f t="shared" si="3"/>
        <v>34827.849572007995</v>
      </c>
    </row>
    <row r="37" spans="1:13" ht="24" customHeight="1" x14ac:dyDescent="0.15">
      <c r="A37" s="9" t="s">
        <v>30</v>
      </c>
      <c r="B37" s="18">
        <f>SUM(B36:M36)</f>
        <v>355668.57754837238</v>
      </c>
      <c r="C37" s="1" t="s">
        <v>28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6" customHeight="1" x14ac:dyDescent="0.15">
      <c r="A38" s="10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6.45" customHeight="1" x14ac:dyDescent="0.15">
      <c r="A39" s="13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9" t="s">
        <v>33</v>
      </c>
      <c r="B40" s="14">
        <v>0.6</v>
      </c>
      <c r="C40" s="1" t="s">
        <v>31</v>
      </c>
      <c r="D40" s="1"/>
      <c r="E40" s="39" t="s">
        <v>77</v>
      </c>
      <c r="F40" s="40"/>
      <c r="G40" s="41"/>
      <c r="H40" s="42"/>
      <c r="I40" s="42"/>
      <c r="J40" s="42"/>
      <c r="K40" s="43"/>
      <c r="L40" s="1"/>
      <c r="M40" s="1"/>
    </row>
    <row r="41" spans="1:13" ht="16.5" customHeight="1" x14ac:dyDescent="0.15">
      <c r="A41" s="1"/>
      <c r="B41" s="1"/>
      <c r="C41" s="1"/>
      <c r="D41" s="1"/>
      <c r="E41" s="1" t="s">
        <v>38</v>
      </c>
      <c r="L41" s="1"/>
      <c r="M41" s="1"/>
    </row>
    <row r="42" spans="1:13" ht="15.75" customHeight="1" x14ac:dyDescent="0.15">
      <c r="A42" s="9" t="s">
        <v>34</v>
      </c>
      <c r="B42" s="18">
        <f>B37*B40/1000</f>
        <v>213.40114652902341</v>
      </c>
      <c r="C42" s="1" t="s">
        <v>32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 customHeight="1" x14ac:dyDescent="0.15">
      <c r="A43" s="3" t="s">
        <v>35</v>
      </c>
      <c r="B43" s="12">
        <v>0</v>
      </c>
      <c r="C43" s="1" t="s">
        <v>32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7.9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7.6" customHeight="1" x14ac:dyDescent="0.15">
      <c r="A45" s="3" t="s">
        <v>36</v>
      </c>
      <c r="B45" s="18">
        <f>B42-B43</f>
        <v>213.40114652902341</v>
      </c>
      <c r="C45" s="1" t="s">
        <v>32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8.4499999999999993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9" customHeight="1" x14ac:dyDescent="0.15"/>
  </sheetData>
  <mergeCells count="20">
    <mergeCell ref="D5:I5"/>
    <mergeCell ref="I11:J11"/>
    <mergeCell ref="A23:M23"/>
    <mergeCell ref="A29:M29"/>
    <mergeCell ref="A6:C6"/>
    <mergeCell ref="D8:F8"/>
    <mergeCell ref="I8:J8"/>
    <mergeCell ref="I9:J9"/>
    <mergeCell ref="E10:F10"/>
    <mergeCell ref="I10:J10"/>
    <mergeCell ref="J1:O5"/>
    <mergeCell ref="E40:F40"/>
    <mergeCell ref="G40:K40"/>
    <mergeCell ref="B1:I1"/>
    <mergeCell ref="A2:A3"/>
    <mergeCell ref="C2:I2"/>
    <mergeCell ref="C3:E3"/>
    <mergeCell ref="G3:I3"/>
    <mergeCell ref="A4:A5"/>
    <mergeCell ref="D4:I4"/>
  </mergeCells>
  <phoneticPr fontId="1"/>
  <pageMargins left="0.25" right="0.25" top="0.75" bottom="0.75" header="0.3" footer="0.3"/>
  <pageSetup paperSize="9" scale="85" fitToHeight="0" orientation="landscape" r:id="rId1"/>
  <headerFooter>
    <oddHeader xml:space="preserve">&amp;LH30-32JCM設備補助2次公募
CO2排出削減量計算（太陽光発電+蓄電池）（自家消費の場合）
</oddHeader>
    <oddFooter>&amp;C&amp;P/&amp;N</oddFooter>
  </headerFooter>
  <rowBreaks count="2" manualBreakCount="2">
    <brk id="22" max="16383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Layout" topLeftCell="A25" zoomScaleNormal="100" workbookViewId="0">
      <selection activeCell="E45" sqref="E45"/>
    </sheetView>
  </sheetViews>
  <sheetFormatPr defaultRowHeight="13.5" x14ac:dyDescent="0.15"/>
  <cols>
    <col min="1" max="1" width="27.375" customWidth="1"/>
    <col min="2" max="3" width="8.875" customWidth="1"/>
    <col min="4" max="13" width="9.5" bestFit="1" customWidth="1"/>
    <col min="14" max="14" width="17.5" customWidth="1"/>
    <col min="15" max="15" width="15.125" customWidth="1"/>
  </cols>
  <sheetData>
    <row r="1" spans="1:15" ht="13.15" customHeight="1" x14ac:dyDescent="0.15">
      <c r="A1" s="2" t="s">
        <v>1</v>
      </c>
      <c r="B1" s="44"/>
      <c r="C1" s="44"/>
      <c r="D1" s="44"/>
      <c r="E1" s="44"/>
      <c r="F1" s="44"/>
      <c r="G1" s="44"/>
      <c r="H1" s="44"/>
      <c r="I1" s="44"/>
      <c r="J1" s="35" t="s">
        <v>80</v>
      </c>
      <c r="K1" s="36"/>
      <c r="L1" s="36"/>
      <c r="M1" s="36"/>
      <c r="N1" s="37"/>
      <c r="O1" s="37"/>
    </row>
    <row r="2" spans="1:15" x14ac:dyDescent="0.15">
      <c r="A2" s="45" t="s">
        <v>0</v>
      </c>
      <c r="B2" s="2" t="s">
        <v>2</v>
      </c>
      <c r="C2" s="44"/>
      <c r="D2" s="47"/>
      <c r="E2" s="47"/>
      <c r="F2" s="47"/>
      <c r="G2" s="47"/>
      <c r="H2" s="47"/>
      <c r="I2" s="47"/>
      <c r="J2" s="38"/>
      <c r="K2" s="36"/>
      <c r="L2" s="36"/>
      <c r="M2" s="36"/>
      <c r="N2" s="37"/>
      <c r="O2" s="37"/>
    </row>
    <row r="3" spans="1:15" x14ac:dyDescent="0.15">
      <c r="A3" s="46"/>
      <c r="B3" s="2" t="s">
        <v>11</v>
      </c>
      <c r="C3" s="41">
        <v>-6.1234000000000002</v>
      </c>
      <c r="D3" s="48"/>
      <c r="E3" s="49"/>
      <c r="F3" s="4" t="s">
        <v>12</v>
      </c>
      <c r="G3" s="41">
        <v>106.57680000000001</v>
      </c>
      <c r="H3" s="48"/>
      <c r="I3" s="49"/>
      <c r="J3" s="38"/>
      <c r="K3" s="36"/>
      <c r="L3" s="36"/>
      <c r="M3" s="36"/>
      <c r="N3" s="37"/>
      <c r="O3" s="37"/>
    </row>
    <row r="4" spans="1:15" x14ac:dyDescent="0.15">
      <c r="A4" s="45" t="s">
        <v>13</v>
      </c>
      <c r="B4" s="2" t="s">
        <v>3</v>
      </c>
      <c r="C4" s="5" t="s">
        <v>40</v>
      </c>
      <c r="D4" s="50" t="s">
        <v>4</v>
      </c>
      <c r="E4" s="48"/>
      <c r="F4" s="48"/>
      <c r="G4" s="48"/>
      <c r="H4" s="48"/>
      <c r="I4" s="49"/>
      <c r="J4" s="38"/>
      <c r="K4" s="36"/>
      <c r="L4" s="36"/>
      <c r="M4" s="36"/>
      <c r="N4" s="37"/>
      <c r="O4" s="37"/>
    </row>
    <row r="5" spans="1:15" x14ac:dyDescent="0.15">
      <c r="A5" s="46"/>
      <c r="B5" s="2" t="s">
        <v>5</v>
      </c>
      <c r="C5" s="5" t="s">
        <v>41</v>
      </c>
      <c r="D5" s="50" t="s">
        <v>6</v>
      </c>
      <c r="E5" s="48"/>
      <c r="F5" s="48"/>
      <c r="G5" s="48"/>
      <c r="H5" s="48"/>
      <c r="I5" s="49"/>
      <c r="J5" s="38"/>
      <c r="K5" s="36"/>
      <c r="L5" s="36"/>
      <c r="M5" s="36"/>
      <c r="N5" s="37"/>
      <c r="O5" s="37"/>
    </row>
    <row r="6" spans="1:15" x14ac:dyDescent="0.15">
      <c r="A6" s="55" t="s">
        <v>7</v>
      </c>
      <c r="B6" s="56"/>
      <c r="C6" s="56"/>
      <c r="D6" s="6"/>
      <c r="E6" s="1" t="s">
        <v>37</v>
      </c>
      <c r="G6" s="1"/>
      <c r="H6" s="1"/>
      <c r="I6" s="1"/>
      <c r="J6" s="1"/>
      <c r="K6" s="1"/>
      <c r="L6" s="1"/>
      <c r="M6" s="1"/>
    </row>
    <row r="7" spans="1:15" x14ac:dyDescent="0.15">
      <c r="A7" s="1" t="s">
        <v>8</v>
      </c>
      <c r="B7" s="6"/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5" x14ac:dyDescent="0.15">
      <c r="A8" s="1" t="s">
        <v>51</v>
      </c>
      <c r="B8" s="7">
        <f>D6*B7/1000</f>
        <v>0</v>
      </c>
      <c r="C8" s="1" t="s">
        <v>10</v>
      </c>
      <c r="D8" s="57" t="s">
        <v>50</v>
      </c>
      <c r="E8" s="57"/>
      <c r="F8" s="57"/>
      <c r="G8" s="7">
        <f>K8*K9</f>
        <v>0</v>
      </c>
      <c r="H8" s="25" t="s">
        <v>46</v>
      </c>
      <c r="I8" s="58" t="s">
        <v>58</v>
      </c>
      <c r="J8" s="58"/>
      <c r="K8" s="20"/>
      <c r="L8" s="1" t="s">
        <v>47</v>
      </c>
      <c r="M8" s="1"/>
    </row>
    <row r="9" spans="1:15" x14ac:dyDescent="0.15">
      <c r="A9" s="1"/>
      <c r="B9" s="1"/>
      <c r="C9" s="1"/>
      <c r="D9" s="1"/>
      <c r="E9" s="1"/>
      <c r="F9" s="19" t="s">
        <v>53</v>
      </c>
      <c r="G9" s="22" t="e">
        <f>G8/B8</f>
        <v>#DIV/0!</v>
      </c>
      <c r="H9" s="1"/>
      <c r="I9" s="51" t="s">
        <v>48</v>
      </c>
      <c r="J9" s="51"/>
      <c r="K9" s="21"/>
      <c r="L9" s="1" t="s">
        <v>49</v>
      </c>
      <c r="M9" s="1"/>
    </row>
    <row r="10" spans="1:15" x14ac:dyDescent="0.15">
      <c r="A10" s="1"/>
      <c r="B10" s="1"/>
      <c r="C10" s="1"/>
      <c r="D10" s="1"/>
      <c r="E10" s="58" t="s">
        <v>54</v>
      </c>
      <c r="F10" s="57"/>
      <c r="G10" s="7">
        <f>K10*K11</f>
        <v>0</v>
      </c>
      <c r="H10" s="25" t="s">
        <v>55</v>
      </c>
      <c r="I10" s="58" t="s">
        <v>56</v>
      </c>
      <c r="J10" s="57"/>
      <c r="K10" s="23"/>
      <c r="L10" s="1" t="s">
        <v>55</v>
      </c>
      <c r="M10" s="1"/>
    </row>
    <row r="11" spans="1:15" x14ac:dyDescent="0.15">
      <c r="A11" s="1"/>
      <c r="B11" s="1"/>
      <c r="C11" s="1"/>
      <c r="D11" s="1"/>
      <c r="E11" s="1"/>
      <c r="F11" s="19"/>
      <c r="G11" s="24"/>
      <c r="H11" s="1"/>
      <c r="I11" s="51" t="s">
        <v>48</v>
      </c>
      <c r="J11" s="52"/>
      <c r="K11" s="21"/>
      <c r="L11" s="1" t="s">
        <v>57</v>
      </c>
      <c r="M11" s="1"/>
    </row>
    <row r="12" spans="1:15" x14ac:dyDescent="0.15">
      <c r="A12" s="1"/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8" t="s">
        <v>25</v>
      </c>
      <c r="N12" s="4" t="s">
        <v>73</v>
      </c>
    </row>
    <row r="13" spans="1:15" ht="36" customHeight="1" x14ac:dyDescent="0.15">
      <c r="A13" s="3" t="s">
        <v>42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3"/>
      <c r="O13" s="31" t="s">
        <v>74</v>
      </c>
    </row>
    <row r="14" spans="1:15" ht="40.5" customHeight="1" x14ac:dyDescent="0.15">
      <c r="A14" s="3" t="s">
        <v>43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3"/>
      <c r="O14" s="31" t="s">
        <v>75</v>
      </c>
    </row>
    <row r="15" spans="1:15" ht="27.75" customHeight="1" x14ac:dyDescent="0.15">
      <c r="A15" s="3" t="s">
        <v>44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5" ht="24.75" customHeight="1" x14ac:dyDescent="0.15">
      <c r="A16" s="3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4" ht="53.45" customHeight="1" x14ac:dyDescent="0.15">
      <c r="A17" s="9" t="s">
        <v>52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</row>
    <row r="18" spans="1:14" ht="30" customHeight="1" x14ac:dyDescent="0.15">
      <c r="A18" s="9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4" ht="30" customHeight="1" x14ac:dyDescent="0.15">
      <c r="A19" s="9" t="s">
        <v>78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4" ht="29.25" customHeight="1" x14ac:dyDescent="0.15">
      <c r="A20" s="9" t="s">
        <v>45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ht="30.75" customHeight="1" x14ac:dyDescent="0.15">
      <c r="A21" s="9" t="s">
        <v>79</v>
      </c>
      <c r="B21" s="17">
        <f>B14*B15*B16*B17*B18*B19*B20*B8</f>
        <v>0</v>
      </c>
      <c r="C21" s="17">
        <f>C14*C15*C16*C17*C18*C19*C20*B8</f>
        <v>0</v>
      </c>
      <c r="D21" s="17">
        <f>D14*D15*D16*D17*D18*D19*D20*B8</f>
        <v>0</v>
      </c>
      <c r="E21" s="17">
        <f>E14*E15*E16*E17*E18*E19*E20*B8</f>
        <v>0</v>
      </c>
      <c r="F21" s="17">
        <f>F14*F15*F16*F17*F18*F19*F20*B8</f>
        <v>0</v>
      </c>
      <c r="G21" s="17">
        <f>G14*G15*G16*G17*G18*G19*G20*B8</f>
        <v>0</v>
      </c>
      <c r="H21" s="17">
        <f>H14*H15*H16*H17*H18*H19*H20*B8</f>
        <v>0</v>
      </c>
      <c r="I21" s="17">
        <f>I14*I15*I16*I17*I18*I19*I20*B8</f>
        <v>0</v>
      </c>
      <c r="J21" s="17">
        <f>J14*J15*J16*J17*J18*J19*J20*B8</f>
        <v>0</v>
      </c>
      <c r="K21" s="17">
        <f>K14*K15*K16*K17*K18*K19*K20*B8</f>
        <v>0</v>
      </c>
      <c r="L21" s="17">
        <f>L14*L15*L16*L17*L18*L19*L20*B8</f>
        <v>0</v>
      </c>
      <c r="M21" s="17">
        <f>M14*M15*M16*M17*M18*M19*M20*B8</f>
        <v>0</v>
      </c>
    </row>
    <row r="22" spans="1:14" ht="42" customHeight="1" x14ac:dyDescent="0.15">
      <c r="A22" s="9" t="s">
        <v>39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4" ht="31.15" customHeight="1" x14ac:dyDescent="0.15">
      <c r="A23" s="53" t="s">
        <v>64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4" ht="31.9" customHeight="1" x14ac:dyDescent="0.15">
      <c r="A24" s="9" t="s">
        <v>60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4" ht="24.6" customHeight="1" x14ac:dyDescent="0.15">
      <c r="A25" s="9" t="s">
        <v>59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4" ht="24.6" customHeight="1" x14ac:dyDescent="0.15">
      <c r="A26" s="9" t="s">
        <v>65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4" ht="24.6" customHeight="1" x14ac:dyDescent="0.15">
      <c r="A27" s="9" t="s">
        <v>66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4" ht="42.6" customHeight="1" x14ac:dyDescent="0.15">
      <c r="A28" s="26" t="s">
        <v>68</v>
      </c>
      <c r="B28" s="18">
        <f>(B21-B24+B26)*B27</f>
        <v>0</v>
      </c>
      <c r="C28" s="18">
        <f t="shared" ref="C28:M28" si="0">(C21-C24+C26)*C27</f>
        <v>0</v>
      </c>
      <c r="D28" s="18">
        <f t="shared" si="0"/>
        <v>0</v>
      </c>
      <c r="E28" s="18">
        <f t="shared" si="0"/>
        <v>0</v>
      </c>
      <c r="F28" s="18">
        <f t="shared" si="0"/>
        <v>0</v>
      </c>
      <c r="G28" s="18">
        <f t="shared" si="0"/>
        <v>0</v>
      </c>
      <c r="H28" s="18">
        <f t="shared" si="0"/>
        <v>0</v>
      </c>
      <c r="I28" s="18">
        <f t="shared" si="0"/>
        <v>0</v>
      </c>
      <c r="J28" s="18">
        <f t="shared" si="0"/>
        <v>0</v>
      </c>
      <c r="K28" s="18">
        <f t="shared" si="0"/>
        <v>0</v>
      </c>
      <c r="L28" s="18">
        <f t="shared" si="0"/>
        <v>0</v>
      </c>
      <c r="M28" s="18">
        <f t="shared" si="0"/>
        <v>0</v>
      </c>
    </row>
    <row r="29" spans="1:14" ht="24.6" customHeight="1" x14ac:dyDescent="0.15">
      <c r="A29" s="53" t="s">
        <v>63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4" ht="26.25" customHeight="1" x14ac:dyDescent="0.15">
      <c r="A30" s="9" t="s">
        <v>61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4" ht="30" customHeight="1" x14ac:dyDescent="0.15">
      <c r="A31" s="9" t="s">
        <v>59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4" ht="27.75" customHeight="1" x14ac:dyDescent="0.15">
      <c r="A32" s="9" t="s">
        <v>62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21.75" customHeight="1" x14ac:dyDescent="0.15">
      <c r="A33" s="9" t="s">
        <v>67</v>
      </c>
      <c r="B33" s="29">
        <f>31-B27</f>
        <v>31</v>
      </c>
      <c r="C33" s="29">
        <f t="shared" ref="C33:M33" si="1">31-C27</f>
        <v>31</v>
      </c>
      <c r="D33" s="29">
        <f t="shared" si="1"/>
        <v>31</v>
      </c>
      <c r="E33" s="29">
        <f t="shared" si="1"/>
        <v>31</v>
      </c>
      <c r="F33" s="29">
        <f t="shared" si="1"/>
        <v>31</v>
      </c>
      <c r="G33" s="29">
        <f t="shared" si="1"/>
        <v>31</v>
      </c>
      <c r="H33" s="29">
        <f t="shared" si="1"/>
        <v>31</v>
      </c>
      <c r="I33" s="29">
        <f t="shared" si="1"/>
        <v>31</v>
      </c>
      <c r="J33" s="29">
        <f t="shared" si="1"/>
        <v>31</v>
      </c>
      <c r="K33" s="29">
        <f t="shared" si="1"/>
        <v>31</v>
      </c>
      <c r="L33" s="29">
        <f t="shared" si="1"/>
        <v>31</v>
      </c>
      <c r="M33" s="29">
        <f t="shared" si="1"/>
        <v>31</v>
      </c>
    </row>
    <row r="34" spans="1:13" ht="55.15" customHeight="1" x14ac:dyDescent="0.15">
      <c r="A34" s="26" t="s">
        <v>69</v>
      </c>
      <c r="B34" s="18">
        <f>(B21-B30+B32)*B33</f>
        <v>0</v>
      </c>
      <c r="C34" s="18">
        <f t="shared" ref="C34:M34" si="2">(C21-C30+C32)*C33</f>
        <v>0</v>
      </c>
      <c r="D34" s="18">
        <f t="shared" si="2"/>
        <v>0</v>
      </c>
      <c r="E34" s="18">
        <f t="shared" si="2"/>
        <v>0</v>
      </c>
      <c r="F34" s="18">
        <f t="shared" si="2"/>
        <v>0</v>
      </c>
      <c r="G34" s="18">
        <f t="shared" si="2"/>
        <v>0</v>
      </c>
      <c r="H34" s="18">
        <f t="shared" si="2"/>
        <v>0</v>
      </c>
      <c r="I34" s="18">
        <f t="shared" si="2"/>
        <v>0</v>
      </c>
      <c r="J34" s="18">
        <f t="shared" si="2"/>
        <v>0</v>
      </c>
      <c r="K34" s="18">
        <f t="shared" si="2"/>
        <v>0</v>
      </c>
      <c r="L34" s="18">
        <f t="shared" si="2"/>
        <v>0</v>
      </c>
      <c r="M34" s="18">
        <f t="shared" si="2"/>
        <v>0</v>
      </c>
    </row>
    <row r="35" spans="1:13" ht="17.45" customHeight="1" x14ac:dyDescent="0.15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24" x14ac:dyDescent="0.15">
      <c r="A36" s="9" t="s">
        <v>29</v>
      </c>
      <c r="B36" s="18">
        <f>B28+B34</f>
        <v>0</v>
      </c>
      <c r="C36" s="18">
        <f t="shared" ref="C36:M36" si="3">C28+C34</f>
        <v>0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  <c r="H36" s="18">
        <f t="shared" si="3"/>
        <v>0</v>
      </c>
      <c r="I36" s="18">
        <f t="shared" si="3"/>
        <v>0</v>
      </c>
      <c r="J36" s="18">
        <f t="shared" si="3"/>
        <v>0</v>
      </c>
      <c r="K36" s="18">
        <f t="shared" si="3"/>
        <v>0</v>
      </c>
      <c r="L36" s="18">
        <f t="shared" si="3"/>
        <v>0</v>
      </c>
      <c r="M36" s="18">
        <f t="shared" si="3"/>
        <v>0</v>
      </c>
    </row>
    <row r="37" spans="1:13" ht="24" customHeight="1" x14ac:dyDescent="0.15">
      <c r="A37" s="9" t="s">
        <v>30</v>
      </c>
      <c r="B37" s="18">
        <f>SUM(B36:M36)</f>
        <v>0</v>
      </c>
      <c r="C37" s="1" t="s">
        <v>28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6" customHeight="1" x14ac:dyDescent="0.15">
      <c r="A38" s="10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6.45" customHeight="1" x14ac:dyDescent="0.15">
      <c r="A39" s="13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9" t="s">
        <v>33</v>
      </c>
      <c r="B40" s="14">
        <v>0.6</v>
      </c>
      <c r="C40" s="1" t="s">
        <v>31</v>
      </c>
      <c r="D40" s="1"/>
      <c r="E40" s="39" t="s">
        <v>77</v>
      </c>
      <c r="F40" s="40"/>
      <c r="G40" s="41"/>
      <c r="H40" s="42"/>
      <c r="I40" s="42"/>
      <c r="J40" s="42"/>
      <c r="K40" s="43"/>
      <c r="L40" s="1"/>
      <c r="M40" s="1"/>
    </row>
    <row r="41" spans="1:13" ht="18.75" customHeight="1" x14ac:dyDescent="0.15">
      <c r="A41" s="1"/>
      <c r="B41" s="1"/>
      <c r="C41" s="1"/>
      <c r="D41" s="1"/>
      <c r="E41" s="1" t="s">
        <v>38</v>
      </c>
      <c r="L41" s="1"/>
      <c r="M41" s="1"/>
    </row>
    <row r="42" spans="1:13" x14ac:dyDescent="0.15">
      <c r="A42" s="9" t="s">
        <v>34</v>
      </c>
      <c r="B42" s="18">
        <f>B37*B40/1000</f>
        <v>0</v>
      </c>
      <c r="C42" s="1" t="s">
        <v>32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15">
      <c r="A43" s="3" t="s">
        <v>35</v>
      </c>
      <c r="B43" s="12">
        <v>0</v>
      </c>
      <c r="C43" s="1" t="s">
        <v>32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7.9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7.6" customHeight="1" x14ac:dyDescent="0.15">
      <c r="A45" s="3" t="s">
        <v>36</v>
      </c>
      <c r="B45" s="18">
        <f>B42-B43</f>
        <v>0</v>
      </c>
      <c r="C45" s="1" t="s">
        <v>32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8.4499999999999993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9" customHeight="1" x14ac:dyDescent="0.15"/>
  </sheetData>
  <mergeCells count="20">
    <mergeCell ref="D5:I5"/>
    <mergeCell ref="A23:M23"/>
    <mergeCell ref="A29:M29"/>
    <mergeCell ref="I11:J11"/>
    <mergeCell ref="A6:C6"/>
    <mergeCell ref="D8:F8"/>
    <mergeCell ref="I8:J8"/>
    <mergeCell ref="I9:J9"/>
    <mergeCell ref="E10:F10"/>
    <mergeCell ref="I10:J10"/>
    <mergeCell ref="J1:O5"/>
    <mergeCell ref="E40:F40"/>
    <mergeCell ref="G40:K40"/>
    <mergeCell ref="B1:I1"/>
    <mergeCell ref="A2:A3"/>
    <mergeCell ref="C2:I2"/>
    <mergeCell ref="C3:E3"/>
    <mergeCell ref="G3:I3"/>
    <mergeCell ref="A4:A5"/>
    <mergeCell ref="D4:I4"/>
  </mergeCells>
  <phoneticPr fontId="1"/>
  <pageMargins left="0.25" right="0.25" top="0.75" bottom="0.75" header="0.3" footer="0.3"/>
  <pageSetup paperSize="9" scale="84" orientation="landscape" r:id="rId1"/>
  <headerFooter>
    <oddHeader>&amp;LH30-32JCM設備補助CO2排出削減量計算（太陽光発電+蓄電池）</oddHeader>
    <oddFooter>&amp;C&amp;P/&amp;N</oddFooter>
  </headerFooter>
  <rowBreaks count="2" manualBreakCount="2">
    <brk id="22" max="16383" man="1"/>
    <brk id="4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0" ma:contentTypeDescription="新しいドキュメントを作成します。" ma:contentTypeScope="" ma:versionID="c3afa8cb4a23f1f23b73afe8704676e3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fbca341d253ff8d4174c3be3e9fd613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EEAB04-1246-4F67-B3D9-7E42FAF869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8FDDEA-F860-4431-B92D-EAD814B440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93fe9b1e-5bcf-4a08-912e-4034eab1d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71B684-8621-4B28-ADC4-50D7BF992693}">
  <ds:schemaRefs>
    <ds:schemaRef ds:uri="http://purl.org/dc/terms/"/>
    <ds:schemaRef ds:uri="http://schemas.microsoft.com/office/2006/documentManagement/types"/>
    <ds:schemaRef ds:uri="0de5941f-0658-486a-bd95-c592dd15858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93fe9b1e-5bcf-4a08-912e-4034eab1d85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太陽光発電+蓄電池自家消費 (記入例) </vt:lpstr>
      <vt:lpstr>太陽光発電+蓄電池 自家消費(計算)</vt:lpstr>
    </vt:vector>
  </TitlesOfParts>
  <Company>研究開発本部　エコロジー技術研究所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079455</dc:creator>
  <cp:lastModifiedBy>bannai</cp:lastModifiedBy>
  <cp:lastPrinted>2018-03-23T04:55:04Z</cp:lastPrinted>
  <dcterms:created xsi:type="dcterms:W3CDTF">2013-06-05T11:40:48Z</dcterms:created>
  <dcterms:modified xsi:type="dcterms:W3CDTF">2018-08-21T23:40:06Z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