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gecjp.sharepoint.com@SSL\DavWWWRoot\sites\mp\Shared Documents\H30年度採択\01 案件公募\05-2 ウェブ公募ページ（二次募集）\元データ\"/>
    </mc:Choice>
  </mc:AlternateContent>
  <xr:revisionPtr revIDLastSave="0" documentId="10_ncr:100000_{F886E884-96BB-43E4-A94E-2162ECB6CBCE}" xr6:coauthVersionLast="31" xr6:coauthVersionMax="31" xr10:uidLastSave="{00000000-0000-0000-0000-000000000000}"/>
  <bookViews>
    <workbookView xWindow="0" yWindow="0" windowWidth="24000" windowHeight="9210" activeTab="1" xr2:uid="{00000000-000D-0000-FFFF-FFFF00000000}"/>
  </bookViews>
  <sheets>
    <sheet name="太陽光発電 (記入例)" sheetId="6" r:id="rId1"/>
    <sheet name="太陽光発電 (自家消費)" sheetId="3" r:id="rId2"/>
    <sheet name="太陽光発電 (全量売電)" sheetId="7" r:id="rId3"/>
  </sheets>
  <calcPr calcId="179017"/>
</workbook>
</file>

<file path=xl/calcChain.xml><?xml version="1.0" encoding="utf-8"?>
<calcChain xmlns="http://schemas.openxmlformats.org/spreadsheetml/2006/main">
  <c r="L19" i="7" l="1"/>
  <c r="L21" i="7"/>
  <c r="L23" i="7"/>
  <c r="F19" i="7"/>
  <c r="F21" i="7"/>
  <c r="F23" i="7"/>
  <c r="D19" i="7"/>
  <c r="D21" i="7"/>
  <c r="D23" i="7"/>
  <c r="B19" i="7"/>
  <c r="B21" i="7"/>
  <c r="B23" i="7"/>
  <c r="L19" i="6"/>
  <c r="J19" i="6"/>
  <c r="H19" i="6"/>
  <c r="F19" i="6"/>
  <c r="F24" i="6"/>
  <c r="D19" i="6"/>
  <c r="B19" i="6"/>
  <c r="M22" i="7"/>
  <c r="L22" i="7"/>
  <c r="K22" i="7"/>
  <c r="J22" i="7"/>
  <c r="I22" i="7"/>
  <c r="H22" i="7"/>
  <c r="G22" i="7"/>
  <c r="F22" i="7"/>
  <c r="E22" i="7"/>
  <c r="D22" i="7"/>
  <c r="C22" i="7"/>
  <c r="B22" i="7"/>
  <c r="G8" i="7"/>
  <c r="B8" i="7"/>
  <c r="M19" i="7"/>
  <c r="M21" i="7"/>
  <c r="M23" i="7"/>
  <c r="M23" i="6"/>
  <c r="L23" i="6"/>
  <c r="K23" i="6"/>
  <c r="J23" i="6"/>
  <c r="I23" i="6"/>
  <c r="H23" i="6"/>
  <c r="G23" i="6"/>
  <c r="F23" i="6"/>
  <c r="E23" i="6"/>
  <c r="D23" i="6"/>
  <c r="C23" i="6"/>
  <c r="B23" i="6"/>
  <c r="G8" i="6"/>
  <c r="G9" i="6"/>
  <c r="B8" i="6"/>
  <c r="M19" i="6"/>
  <c r="G8" i="3"/>
  <c r="M23" i="3"/>
  <c r="L23" i="3"/>
  <c r="K23" i="3"/>
  <c r="J23" i="3"/>
  <c r="I23" i="3"/>
  <c r="H23" i="3"/>
  <c r="G23" i="3"/>
  <c r="F23" i="3"/>
  <c r="E23" i="3"/>
  <c r="D23" i="3"/>
  <c r="C23" i="3"/>
  <c r="B23" i="3"/>
  <c r="B8" i="3"/>
  <c r="G9" i="7"/>
  <c r="J21" i="6"/>
  <c r="J24" i="6"/>
  <c r="J25" i="6"/>
  <c r="F21" i="6"/>
  <c r="F25" i="6"/>
  <c r="K19" i="3"/>
  <c r="G19" i="3"/>
  <c r="C19" i="3"/>
  <c r="J19" i="3"/>
  <c r="M19" i="3"/>
  <c r="L19" i="3"/>
  <c r="G9" i="3"/>
  <c r="D19" i="3"/>
  <c r="I19" i="3"/>
  <c r="D24" i="6"/>
  <c r="D21" i="6"/>
  <c r="D25" i="6"/>
  <c r="L21" i="6"/>
  <c r="L25" i="6"/>
  <c r="E19" i="3"/>
  <c r="M21" i="6"/>
  <c r="M24" i="6"/>
  <c r="M25" i="6"/>
  <c r="H21" i="6"/>
  <c r="H25" i="6"/>
  <c r="H24" i="6"/>
  <c r="F19" i="3"/>
  <c r="B19" i="3"/>
  <c r="H19" i="3"/>
  <c r="B21" i="6"/>
  <c r="B24" i="6"/>
  <c r="H19" i="7"/>
  <c r="H21" i="7"/>
  <c r="H23" i="7"/>
  <c r="J19" i="7"/>
  <c r="J21" i="7"/>
  <c r="J23" i="7"/>
  <c r="C19" i="6"/>
  <c r="G19" i="6"/>
  <c r="K19" i="6"/>
  <c r="G19" i="7"/>
  <c r="G21" i="7"/>
  <c r="G23" i="7"/>
  <c r="I19" i="7"/>
  <c r="I21" i="7"/>
  <c r="I23" i="7"/>
  <c r="K19" i="7"/>
  <c r="K21" i="7"/>
  <c r="K23" i="7"/>
  <c r="E19" i="6"/>
  <c r="I19" i="6"/>
  <c r="C19" i="7"/>
  <c r="C21" i="7"/>
  <c r="C23" i="7"/>
  <c r="B24" i="7"/>
  <c r="B33" i="7"/>
  <c r="B36" i="7"/>
  <c r="E19" i="7"/>
  <c r="E21" i="7"/>
  <c r="E23" i="7"/>
  <c r="L24" i="3"/>
  <c r="L21" i="3"/>
  <c r="L25" i="3"/>
  <c r="F21" i="3"/>
  <c r="F25" i="3"/>
  <c r="F24" i="3"/>
  <c r="L24" i="6"/>
  <c r="M25" i="3"/>
  <c r="M24" i="3"/>
  <c r="M21" i="3"/>
  <c r="H21" i="3"/>
  <c r="H24" i="3"/>
  <c r="E21" i="3"/>
  <c r="E25" i="3"/>
  <c r="E24" i="3"/>
  <c r="D24" i="3"/>
  <c r="D21" i="3"/>
  <c r="D25" i="3"/>
  <c r="J21" i="3"/>
  <c r="J25" i="3"/>
  <c r="J24" i="3"/>
  <c r="C21" i="6"/>
  <c r="C25" i="6"/>
  <c r="G21" i="3"/>
  <c r="G24" i="3"/>
  <c r="G25" i="3"/>
  <c r="I24" i="6"/>
  <c r="I21" i="6"/>
  <c r="I25" i="6"/>
  <c r="B25" i="6"/>
  <c r="I25" i="3"/>
  <c r="I21" i="3"/>
  <c r="I24" i="3"/>
  <c r="K21" i="3"/>
  <c r="K24" i="3"/>
  <c r="E21" i="6"/>
  <c r="E24" i="6"/>
  <c r="K21" i="6"/>
  <c r="K25" i="6"/>
  <c r="K24" i="6"/>
  <c r="G25" i="6"/>
  <c r="G21" i="6"/>
  <c r="G24" i="6"/>
  <c r="B21" i="3"/>
  <c r="B25" i="3"/>
  <c r="B24" i="3"/>
  <c r="C21" i="3"/>
  <c r="C25" i="3"/>
  <c r="C24" i="3"/>
  <c r="C24" i="6"/>
  <c r="B39" i="6"/>
  <c r="B41" i="6"/>
  <c r="B44" i="6"/>
  <c r="H25" i="3"/>
  <c r="B39" i="3"/>
  <c r="B41" i="3"/>
  <c r="B44" i="3"/>
  <c r="E25" i="6"/>
  <c r="B26" i="6"/>
  <c r="B31" i="6"/>
  <c r="B34" i="6"/>
  <c r="B47" i="6"/>
  <c r="K25" i="3"/>
  <c r="B26" i="3"/>
  <c r="B31" i="3"/>
  <c r="B34" i="3"/>
  <c r="B47" i="3"/>
</calcChain>
</file>

<file path=xl/sharedStrings.xml><?xml version="1.0" encoding="utf-8"?>
<sst xmlns="http://schemas.openxmlformats.org/spreadsheetml/2006/main" count="238" uniqueCount="88">
  <si>
    <t>実施サイト</t>
    <rPh sb="0" eb="2">
      <t>ジッシ</t>
    </rPh>
    <phoneticPr fontId="1"/>
  </si>
  <si>
    <t>事業名</t>
    <rPh sb="0" eb="2">
      <t>ジギョウ</t>
    </rPh>
    <rPh sb="2" eb="3">
      <t>メイ</t>
    </rPh>
    <phoneticPr fontId="1"/>
  </si>
  <si>
    <t>住所</t>
    <rPh sb="0" eb="2">
      <t>ジュウショ</t>
    </rPh>
    <phoneticPr fontId="1"/>
  </si>
  <si>
    <t>方位角</t>
    <rPh sb="0" eb="2">
      <t>ホウイ</t>
    </rPh>
    <rPh sb="2" eb="3">
      <t>カク</t>
    </rPh>
    <phoneticPr fontId="1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</si>
  <si>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1"/>
  </si>
  <si>
    <t>傾斜角</t>
    <rPh sb="0" eb="2">
      <t>ケイシャ</t>
    </rPh>
    <rPh sb="2" eb="3">
      <t>カク</t>
    </rPh>
    <phoneticPr fontId="1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</si>
  <si>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1"/>
  </si>
  <si>
    <t>太陽電池モジュールの容量（公称最大出力W）＝</t>
    <rPh sb="0" eb="2">
      <t>タイヨウ</t>
    </rPh>
    <rPh sb="2" eb="4">
      <t>デンチ</t>
    </rPh>
    <rPh sb="10" eb="12">
      <t>ヨウリョウ</t>
    </rPh>
    <rPh sb="13" eb="15">
      <t>コウショウ</t>
    </rPh>
    <rPh sb="15" eb="17">
      <t>サイダイ</t>
    </rPh>
    <rPh sb="17" eb="19">
      <t>シュツリョク</t>
    </rPh>
    <phoneticPr fontId="1"/>
  </si>
  <si>
    <t>設置モジュール枚数＝</t>
    <rPh sb="0" eb="2">
      <t>セッチ</t>
    </rPh>
    <rPh sb="7" eb="9">
      <t>マイスウ</t>
    </rPh>
    <phoneticPr fontId="1"/>
  </si>
  <si>
    <t>枚</t>
    <rPh sb="0" eb="1">
      <t>マイ</t>
    </rPh>
    <phoneticPr fontId="1"/>
  </si>
  <si>
    <t>(kW)</t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</si>
  <si>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</si>
  <si>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</si>
  <si>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設置角</t>
    <rPh sb="0" eb="2">
      <t>セッチ</t>
    </rPh>
    <rPh sb="2" eb="3">
      <t>カク</t>
    </rPh>
    <phoneticPr fontId="1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</si>
  <si>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</si>
  <si>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</si>
  <si>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</si>
  <si>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</si>
  <si>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</si>
  <si>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</si>
  <si>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</si>
  <si>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</si>
  <si>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</si>
  <si>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</si>
  <si>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</si>
  <si>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</si>
  <si>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影による損失係数（無い場合は､1.0）</t>
    <rPh sb="0" eb="1">
      <t>カゲ</t>
    </rPh>
    <rPh sb="4" eb="6">
      <t>ソンシツ</t>
    </rPh>
    <rPh sb="6" eb="8">
      <t>ケイスウ</t>
    </rPh>
    <rPh sb="9" eb="10">
      <t>ナ</t>
    </rPh>
    <rPh sb="11" eb="13">
      <t>バアイ</t>
    </rPh>
    <phoneticPr fontId="1"/>
  </si>
  <si>
    <t>パワコンデショナー変換効率（定格負荷時電力効率）</t>
    <rPh sb="9" eb="11">
      <t>ヘンカン</t>
    </rPh>
    <rPh sb="11" eb="13">
      <t>コウリツ</t>
    </rPh>
    <rPh sb="14" eb="16">
      <t>テイカク</t>
    </rPh>
    <rPh sb="16" eb="18">
      <t>フカ</t>
    </rPh>
    <rPh sb="18" eb="19">
      <t>ジ</t>
    </rPh>
    <rPh sb="19" eb="21">
      <t>デンリョク</t>
    </rPh>
    <rPh sb="21" eb="23">
      <t>コウリツ</t>
    </rPh>
    <phoneticPr fontId="1"/>
  </si>
  <si>
    <t>kWh/年</t>
    <rPh sb="4" eb="5">
      <t>ネン</t>
    </rPh>
    <phoneticPr fontId="1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</si>
  <si>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1"/>
  </si>
  <si>
    <t>月間推定有効発電
電力量（ｋWh/月)</t>
    <rPh sb="0" eb="2">
      <t>ゲッカン</t>
    </rPh>
    <rPh sb="2" eb="4">
      <t>スイテイ</t>
    </rPh>
    <rPh sb="4" eb="6">
      <t>ユウコウ</t>
    </rPh>
    <rPh sb="6" eb="8">
      <t>ハツデン</t>
    </rPh>
    <rPh sb="9" eb="11">
      <t>デンリョク</t>
    </rPh>
    <rPh sb="11" eb="12">
      <t>リョウ</t>
    </rPh>
    <rPh sb="17" eb="18">
      <t>ツキ</t>
    </rPh>
    <phoneticPr fontId="1"/>
  </si>
  <si>
    <t>実有効日数</t>
    <rPh sb="0" eb="1">
      <t>ジツ</t>
    </rPh>
    <rPh sb="1" eb="3">
      <t>ユウコウ</t>
    </rPh>
    <rPh sb="3" eb="5">
      <t>ニッスウ</t>
    </rPh>
    <phoneticPr fontId="1"/>
  </si>
  <si>
    <t>年間推定有効総発電量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1"/>
  </si>
  <si>
    <t>kg-CO2/kWh</t>
  </si>
  <si>
    <t>ton-CO2/年</t>
    <rPh sb="8" eb="9">
      <t>ネン</t>
    </rPh>
    <phoneticPr fontId="1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</si>
  <si>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1"/>
  </si>
  <si>
    <t>（１）自家消費のみの場合</t>
    <rPh sb="3" eb="5">
      <t>ジカ</t>
    </rPh>
    <rPh sb="5" eb="7">
      <t>ショウヒ</t>
    </rPh>
    <rPh sb="10" eb="12">
      <t>バアイ</t>
    </rPh>
    <phoneticPr fontId="1"/>
  </si>
  <si>
    <t>（２）余剰電力を売電する場合</t>
    <rPh sb="3" eb="5">
      <t>ヨジョウ</t>
    </rPh>
    <rPh sb="5" eb="7">
      <t>デンリョク</t>
    </rPh>
    <rPh sb="8" eb="10">
      <t>バイデン</t>
    </rPh>
    <rPh sb="12" eb="14">
      <t>バアイ</t>
    </rPh>
    <phoneticPr fontId="1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</si>
  <si>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1"/>
  </si>
  <si>
    <t>リファレンスのCO2排出量Re2</t>
    <rPh sb="10" eb="12">
      <t>ハイシュツ</t>
    </rPh>
    <rPh sb="12" eb="13">
      <t>リョウ</t>
    </rPh>
    <phoneticPr fontId="1"/>
  </si>
  <si>
    <t>リファレンスのCO2排出量Re1</t>
    <rPh sb="10" eb="12">
      <t>ハイシュツ</t>
    </rPh>
    <rPh sb="12" eb="13">
      <t>リョウ</t>
    </rPh>
    <phoneticPr fontId="1"/>
  </si>
  <si>
    <t>プロジェクトのCO2排出量Pj1</t>
    <rPh sb="10" eb="12">
      <t>ハイシュツ</t>
    </rPh>
    <rPh sb="12" eb="13">
      <t>リョウ</t>
    </rPh>
    <phoneticPr fontId="1"/>
  </si>
  <si>
    <t>CO2排出削減量
Q1=（Re1-Pj1）</t>
    <rPh sb="3" eb="5">
      <t>ハイシュツ</t>
    </rPh>
    <rPh sb="5" eb="7">
      <t>サクゲン</t>
    </rPh>
    <rPh sb="7" eb="8">
      <t>リョウ</t>
    </rPh>
    <phoneticPr fontId="1"/>
  </si>
  <si>
    <t>プロジェクトのCO2排出量Pj2</t>
    <rPh sb="10" eb="12">
      <t>ハイシュツ</t>
    </rPh>
    <rPh sb="12" eb="13">
      <t>リョウ</t>
    </rPh>
    <phoneticPr fontId="1"/>
  </si>
  <si>
    <t>CO2排出削減量
Q2=Re2-Pj2</t>
    <rPh sb="3" eb="5">
      <t>ハイシュツ</t>
    </rPh>
    <rPh sb="5" eb="7">
      <t>サクゲン</t>
    </rPh>
    <rPh sb="7" eb="8">
      <t>リョウ</t>
    </rPh>
    <phoneticPr fontId="1"/>
  </si>
  <si>
    <t>年間余剰電力量
(売電量）</t>
    <rPh sb="0" eb="2">
      <t>ネンカン</t>
    </rPh>
    <rPh sb="2" eb="4">
      <t>ヨジョウ</t>
    </rPh>
    <rPh sb="4" eb="6">
      <t>デンリョク</t>
    </rPh>
    <rPh sb="6" eb="7">
      <t>リョウ</t>
    </rPh>
    <rPh sb="9" eb="11">
      <t>バイデン</t>
    </rPh>
    <rPh sb="11" eb="12">
      <t>リョウ</t>
    </rPh>
    <phoneticPr fontId="1"/>
  </si>
  <si>
    <t>月間推定余剰電力量(kWh/月）</t>
    <rPh sb="0" eb="2">
      <t>ゲッカン</t>
    </rPh>
    <rPh sb="2" eb="4">
      <t>スイテイ</t>
    </rPh>
    <rPh sb="4" eb="6">
      <t>ヨジョウ</t>
    </rPh>
    <rPh sb="6" eb="8">
      <t>デンリョク</t>
    </rPh>
    <rPh sb="8" eb="9">
      <t>リョウ</t>
    </rPh>
    <rPh sb="14" eb="15">
      <t>ツキ</t>
    </rPh>
    <phoneticPr fontId="1"/>
  </si>
  <si>
    <t>（JIS C8918の条件における）</t>
    <rPh sb="11" eb="13">
      <t>ジョウケン</t>
    </rPh>
    <phoneticPr fontId="1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</si>
  <si>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1"/>
  </si>
  <si>
    <t>工場等の稼働日における平均1日消費電力量（ｋWh/日)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ヒ</t>
    </rPh>
    <rPh sb="15" eb="17">
      <t>ショウヒ</t>
    </rPh>
    <rPh sb="17" eb="19">
      <t>デンリョク</t>
    </rPh>
    <rPh sb="19" eb="20">
      <t>リョウ</t>
    </rPh>
    <rPh sb="25" eb="26">
      <t>ヒ</t>
    </rPh>
    <phoneticPr fontId="1"/>
  </si>
  <si>
    <t>工場等の稼働日における平均余剰電力量（ｋWh/日)</t>
    <rPh sb="0" eb="2">
      <t>コウジョウ</t>
    </rPh>
    <rPh sb="2" eb="3">
      <t>ナド</t>
    </rPh>
    <rPh sb="4" eb="7">
      <t>カドウビ</t>
    </rPh>
    <rPh sb="11" eb="13">
      <t>ヘイキン</t>
    </rPh>
    <rPh sb="13" eb="15">
      <t>ヨジョウ</t>
    </rPh>
    <rPh sb="15" eb="17">
      <t>デンリョク</t>
    </rPh>
    <rPh sb="17" eb="18">
      <t>リョウ</t>
    </rPh>
    <rPh sb="23" eb="24">
      <t>ヒ</t>
    </rPh>
    <phoneticPr fontId="1"/>
  </si>
  <si>
    <t>CO2排出削減量
Qall=Q1+Q2</t>
    <rPh sb="3" eb="5">
      <t>ハイシュツ</t>
    </rPh>
    <rPh sb="5" eb="7">
      <t>サクゲン</t>
    </rPh>
    <rPh sb="7" eb="8">
      <t>リョウ</t>
    </rPh>
    <phoneticPr fontId="1"/>
  </si>
  <si>
    <t>◎トータルCO2排出削減量</t>
    <rPh sb="8" eb="10">
      <t>ハイシュツ</t>
    </rPh>
    <rPh sb="10" eb="12">
      <t>サクゲン</t>
    </rPh>
    <rPh sb="12" eb="13">
      <t>リョウ</t>
    </rPh>
    <phoneticPr fontId="1"/>
  </si>
  <si>
    <t>非稼働日で発電量がほぼ全量余剰電力となる日数</t>
    <rPh sb="0" eb="1">
      <t>ヒ</t>
    </rPh>
    <rPh sb="1" eb="4">
      <t>カドウビ</t>
    </rPh>
    <rPh sb="5" eb="7">
      <t>ハツデン</t>
    </rPh>
    <rPh sb="7" eb="8">
      <t>リョウ</t>
    </rPh>
    <rPh sb="11" eb="13">
      <t>ゼンリョウ</t>
    </rPh>
    <rPh sb="13" eb="15">
      <t>ヨジョウ</t>
    </rPh>
    <rPh sb="15" eb="17">
      <t>デンリョク</t>
    </rPh>
    <rPh sb="20" eb="22">
      <t>ニッスウ</t>
    </rPh>
    <phoneticPr fontId="1"/>
  </si>
  <si>
    <t>（３）全量を売電する場合</t>
    <rPh sb="3" eb="5">
      <t>ゼンリョウ</t>
    </rPh>
    <rPh sb="6" eb="8">
      <t>バイデン</t>
    </rPh>
    <rPh sb="10" eb="12">
      <t>バアイ</t>
    </rPh>
    <phoneticPr fontId="1"/>
  </si>
  <si>
    <t>リファレンスのCO2排出量Re</t>
    <rPh sb="10" eb="12">
      <t>ハイシュツ</t>
    </rPh>
    <rPh sb="12" eb="13">
      <t>リョウ</t>
    </rPh>
    <phoneticPr fontId="1"/>
  </si>
  <si>
    <t>プロジェクトのCO2排出量Pj</t>
    <rPh sb="10" eb="12">
      <t>ハイシュツ</t>
    </rPh>
    <rPh sb="12" eb="13">
      <t>リョウ</t>
    </rPh>
    <phoneticPr fontId="1"/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</si>
  <si>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1"/>
  </si>
  <si>
    <t>160°</t>
    <phoneticPr fontId="1"/>
  </si>
  <si>
    <t>12°</t>
    <phoneticPr fontId="1"/>
  </si>
  <si>
    <t>売電可能電力量（ｋWh/日)</t>
    <rPh sb="0" eb="2">
      <t>バイデン</t>
    </rPh>
    <rPh sb="2" eb="4">
      <t>カノウ</t>
    </rPh>
    <rPh sb="4" eb="6">
      <t>デンリョク</t>
    </rPh>
    <rPh sb="6" eb="7">
      <t>リョウ</t>
    </rPh>
    <rPh sb="12" eb="13">
      <t>ヒ</t>
    </rPh>
    <phoneticPr fontId="1"/>
  </si>
  <si>
    <t>月間売電可能電力量(kWh/月）</t>
    <rPh sb="0" eb="2">
      <t>ゲッカン</t>
    </rPh>
    <rPh sb="2" eb="4">
      <t>バイデン</t>
    </rPh>
    <rPh sb="4" eb="6">
      <t>カノウ</t>
    </rPh>
    <rPh sb="6" eb="8">
      <t>デンリョク</t>
    </rPh>
    <rPh sb="8" eb="9">
      <t>リョウ</t>
    </rPh>
    <rPh sb="14" eb="15">
      <t>ツキ</t>
    </rPh>
    <phoneticPr fontId="1"/>
  </si>
  <si>
    <t>各月の１日平均日射量(実施サイトにおける値：ｋWh/㎡・日）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1" eb="13">
      <t>ジッシ</t>
    </rPh>
    <rPh sb="20" eb="21">
      <t>アタイ</t>
    </rPh>
    <rPh sb="28" eb="29">
      <t>ヒ</t>
    </rPh>
    <phoneticPr fontId="1"/>
  </si>
  <si>
    <t>各月の１日平均有効日射量(方位角、傾斜角における補正値：ｋWh/㎡・日）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3" eb="15">
      <t>ホウイ</t>
    </rPh>
    <rPh sb="15" eb="16">
      <t>カク</t>
    </rPh>
    <rPh sb="17" eb="19">
      <t>ケイシャ</t>
    </rPh>
    <rPh sb="19" eb="20">
      <t>カク</t>
    </rPh>
    <rPh sb="24" eb="26">
      <t>ホセイ</t>
    </rPh>
    <rPh sb="26" eb="27">
      <t>アタイ</t>
    </rPh>
    <rPh sb="34" eb="35">
      <t>ヒ</t>
    </rPh>
    <phoneticPr fontId="1"/>
  </si>
  <si>
    <t>モジュールの温度補正係数（損失が無い場合=1.0）</t>
    <rPh sb="6" eb="8">
      <t>オンド</t>
    </rPh>
    <rPh sb="8" eb="10">
      <t>ホセイ</t>
    </rPh>
    <rPh sb="10" eb="12">
      <t>ケイスウ</t>
    </rPh>
    <rPh sb="13" eb="15">
      <t>ソンシツ</t>
    </rPh>
    <rPh sb="16" eb="17">
      <t>ナ</t>
    </rPh>
    <rPh sb="18" eb="20">
      <t>バアイ</t>
    </rPh>
    <phoneticPr fontId="1"/>
  </si>
  <si>
    <t>その他損失(無い場合:1.0）
（送電ロスなど）</t>
    <rPh sb="2" eb="3">
      <t>タ</t>
    </rPh>
    <rPh sb="3" eb="5">
      <t>ソンシツ</t>
    </rPh>
    <rPh sb="6" eb="7">
      <t>ナ</t>
    </rPh>
    <rPh sb="8" eb="10">
      <t>バアイ</t>
    </rPh>
    <rPh sb="17" eb="19">
      <t>ソウデン</t>
    </rPh>
    <phoneticPr fontId="1"/>
  </si>
  <si>
    <t>（ｋW)</t>
    <phoneticPr fontId="1"/>
  </si>
  <si>
    <t>最大定格出力＝</t>
    <rPh sb="0" eb="2">
      <t>サイダイ</t>
    </rPh>
    <rPh sb="2" eb="4">
      <t>テイカク</t>
    </rPh>
    <rPh sb="4" eb="6">
      <t>シュツリョク</t>
    </rPh>
    <phoneticPr fontId="1"/>
  </si>
  <si>
    <t>（ｋW)</t>
    <phoneticPr fontId="1"/>
  </si>
  <si>
    <t>設置台数＝</t>
    <rPh sb="0" eb="2">
      <t>セッチ</t>
    </rPh>
    <rPh sb="2" eb="4">
      <t>ダイスウ</t>
    </rPh>
    <phoneticPr fontId="1"/>
  </si>
  <si>
    <t>（台）</t>
    <rPh sb="1" eb="2">
      <t>ダイ</t>
    </rPh>
    <phoneticPr fontId="1"/>
  </si>
  <si>
    <t>パワコンの最大定格出力（PW)＝</t>
    <rPh sb="5" eb="7">
      <t>サイダイ</t>
    </rPh>
    <rPh sb="7" eb="9">
      <t>テイカク</t>
    </rPh>
    <rPh sb="9" eb="11">
      <t>シュツリョク</t>
    </rPh>
    <phoneticPr fontId="1"/>
  </si>
  <si>
    <t>システムの太陽電池容量（MW)＝</t>
    <rPh sb="5" eb="7">
      <t>タイヨウ</t>
    </rPh>
    <rPh sb="7" eb="9">
      <t>デンチ</t>
    </rPh>
    <rPh sb="9" eb="11">
      <t>ヨウリョウ</t>
    </rPh>
    <phoneticPr fontId="1"/>
  </si>
  <si>
    <r>
      <t xml:space="preserve">劣化損失(無い場合:1.0）
（モジュール汚れ、経年劣化など）
</t>
    </r>
    <r>
      <rPr>
        <sz val="9"/>
        <rFont val="ＭＳ Ｐゴシック"/>
        <family val="3"/>
        <charset val="128"/>
      </rPr>
      <t>（経年劣化は法定耐用年数の中間年の数値とする）17年なら8年後の数値</t>
    </r>
    <rPh sb="0" eb="2">
      <t>レッカ</t>
    </rPh>
    <rPh sb="2" eb="4">
      <t>ソンシツ</t>
    </rPh>
    <rPh sb="5" eb="6">
      <t>ナ</t>
    </rPh>
    <rPh sb="7" eb="9">
      <t>バアイ</t>
    </rPh>
    <rPh sb="21" eb="22">
      <t>ヨゴ</t>
    </rPh>
    <rPh sb="24" eb="26">
      <t>ケイネン</t>
    </rPh>
    <rPh sb="26" eb="28">
      <t>レッカ</t>
    </rPh>
    <rPh sb="33" eb="35">
      <t>ケイネン</t>
    </rPh>
    <rPh sb="35" eb="37">
      <t>レッカ</t>
    </rPh>
    <rPh sb="38" eb="40">
      <t>ホウテイ</t>
    </rPh>
    <rPh sb="40" eb="42">
      <t>タイヨウ</t>
    </rPh>
    <rPh sb="42" eb="43">
      <t>ネン</t>
    </rPh>
    <rPh sb="43" eb="44">
      <t>カズ</t>
    </rPh>
    <rPh sb="45" eb="47">
      <t>チュウカン</t>
    </rPh>
    <rPh sb="47" eb="48">
      <t>ネン</t>
    </rPh>
    <rPh sb="49" eb="51">
      <t>スウチ</t>
    </rPh>
    <rPh sb="57" eb="58">
      <t>ネン</t>
    </rPh>
    <rPh sb="61" eb="63">
      <t>ネンゴ</t>
    </rPh>
    <rPh sb="64" eb="66">
      <t>スウチ</t>
    </rPh>
    <phoneticPr fontId="1"/>
  </si>
  <si>
    <t>PW/MW＝</t>
    <phoneticPr fontId="1"/>
  </si>
  <si>
    <t>CO2排出削減量　Q=Re-Pj</t>
    <rPh sb="3" eb="5">
      <t>ハイシュツ</t>
    </rPh>
    <rPh sb="5" eb="7">
      <t>サクゲン</t>
    </rPh>
    <rPh sb="7" eb="8">
      <t>リョウ</t>
    </rPh>
    <phoneticPr fontId="1"/>
  </si>
  <si>
    <r>
      <t>各月１日平均有効日射量</t>
    </r>
    <r>
      <rPr>
        <sz val="9"/>
        <rFont val="ＭＳ Ｐゴシック"/>
        <family val="3"/>
        <charset val="128"/>
      </rPr>
      <t>(方位角、傾斜角による補正値：ｋWh/㎡・日）</t>
    </r>
    <rPh sb="0" eb="2">
      <t>カクツキ</t>
    </rPh>
    <rPh sb="3" eb="4">
      <t>ニチ</t>
    </rPh>
    <rPh sb="4" eb="6">
      <t>ヘイキン</t>
    </rPh>
    <rPh sb="6" eb="8">
      <t>ユウコウ</t>
    </rPh>
    <rPh sb="8" eb="10">
      <t>ニッシャ</t>
    </rPh>
    <rPh sb="10" eb="11">
      <t>リョウ</t>
    </rPh>
    <rPh sb="12" eb="14">
      <t>ホウイ</t>
    </rPh>
    <rPh sb="14" eb="15">
      <t>カク</t>
    </rPh>
    <rPh sb="16" eb="18">
      <t>ケイシャ</t>
    </rPh>
    <rPh sb="18" eb="19">
      <t>カク</t>
    </rPh>
    <rPh sb="22" eb="24">
      <t>ホセイ</t>
    </rPh>
    <rPh sb="24" eb="25">
      <t>アタイ</t>
    </rPh>
    <rPh sb="32" eb="33">
      <t>ヒ</t>
    </rPh>
    <phoneticPr fontId="1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</si>
  <si>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</si>
  <si>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</si>
  <si>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※データの出展を記載</t>
    <rPh sb="5" eb="7">
      <t>シュッテン</t>
    </rPh>
    <rPh sb="8" eb="10">
      <t>キサイ</t>
    </rPh>
    <phoneticPr fontId="1"/>
  </si>
  <si>
    <t>出展根拠</t>
    <rPh sb="0" eb="2">
      <t>シュッテン</t>
    </rPh>
    <rPh sb="2" eb="4">
      <t>コンキョ</t>
    </rPh>
    <phoneticPr fontId="1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</si>
  <si>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1"/>
  </si>
  <si>
    <t>データベース：Meteonorm</t>
  </si>
  <si>
    <r>
      <t>システム平均自家消費電力量（kWh/日)</t>
    </r>
    <r>
      <rPr>
        <sz val="9"/>
        <rFont val="ＭＳ Ｐゴシック"/>
        <family val="3"/>
        <charset val="128"/>
      </rPr>
      <t>※グリッド接続が不可能で捨てる場合（又は、売電先で余剰電力が発生する場合）は、その量を含む。</t>
    </r>
    <rPh sb="4" eb="6">
      <t>ヘイキン</t>
    </rPh>
    <rPh sb="6" eb="8">
      <t>ジカ</t>
    </rPh>
    <rPh sb="8" eb="10">
      <t>ショウヒ</t>
    </rPh>
    <rPh sb="10" eb="12">
      <t>デンリョク</t>
    </rPh>
    <rPh sb="12" eb="13">
      <t>リョウ</t>
    </rPh>
    <rPh sb="18" eb="19">
      <t>ヒ</t>
    </rPh>
    <rPh sb="25" eb="27">
      <t>セツゾク</t>
    </rPh>
    <rPh sb="28" eb="31">
      <t>フカノウ</t>
    </rPh>
    <rPh sb="32" eb="33">
      <t>ス</t>
    </rPh>
    <rPh sb="35" eb="37">
      <t>バアイ</t>
    </rPh>
    <rPh sb="38" eb="39">
      <t>マタ</t>
    </rPh>
    <rPh sb="41" eb="43">
      <t>バイデン</t>
    </rPh>
    <rPh sb="43" eb="44">
      <t>サキ</t>
    </rPh>
    <rPh sb="45" eb="47">
      <t>ヨジョウ</t>
    </rPh>
    <rPh sb="47" eb="49">
      <t>デンリョク</t>
    </rPh>
    <rPh sb="50" eb="52">
      <t>ハッセイ</t>
    </rPh>
    <rPh sb="54" eb="56">
      <t>バアイ</t>
    </rPh>
    <rPh sb="61" eb="62">
      <t>リョウ</t>
    </rPh>
    <rPh sb="63" eb="64">
      <t>フク</t>
    </rPh>
    <phoneticPr fontId="1"/>
  </si>
  <si>
    <t>排出係数の根拠</t>
    <rPh sb="0" eb="2">
      <t>ハイシュツ</t>
    </rPh>
    <rPh sb="2" eb="4">
      <t>ケイスウ</t>
    </rPh>
    <rPh sb="5" eb="7">
      <t>コンキョ</t>
    </rPh>
    <phoneticPr fontId="1"/>
  </si>
  <si>
    <t>H30年度JCM設備補助公募要領</t>
    <rPh sb="3" eb="5">
      <t>ネンド</t>
    </rPh>
    <rPh sb="8" eb="10">
      <t>セツビ</t>
    </rPh>
    <rPh sb="10" eb="12">
      <t>ホジョ</t>
    </rPh>
    <rPh sb="12" eb="14">
      <t>コウボ</t>
    </rPh>
    <rPh sb="14" eb="16">
      <t>ヨウリョウ</t>
    </rPh>
    <phoneticPr fontId="1"/>
  </si>
  <si>
    <t>パワコンデショナーの容量を超える（強日射時）の逸失率（無い場合は、1.0）</t>
    <rPh sb="10" eb="12">
      <t>ヨウリョウ</t>
    </rPh>
    <rPh sb="13" eb="14">
      <t>コ</t>
    </rPh>
    <rPh sb="17" eb="18">
      <t>キョウ</t>
    </rPh>
    <rPh sb="18" eb="20">
      <t>ニッシャ</t>
    </rPh>
    <rPh sb="20" eb="21">
      <t>ジ</t>
    </rPh>
    <rPh sb="23" eb="25">
      <t>イッシツ</t>
    </rPh>
    <rPh sb="25" eb="26">
      <t>リツ</t>
    </rPh>
    <rPh sb="27" eb="28">
      <t>ナ</t>
    </rPh>
    <rPh sb="29" eb="31">
      <t>バアイ</t>
    </rPh>
    <phoneticPr fontId="1"/>
  </si>
  <si>
    <t>※方位角、傾斜角が異なるモジュール設置があるケースや、自家消費する負荷対象が異なるケースは、適宜Sheetをコピーし、ケース毎に計算し、先頭の１Sheetに合計値（行1～9、行18以降）を記載のこと
※架台が太陽光追尾型の場合は、方位角、傾斜角の欄に「１軸」か「多軸」かを記載し、行12の1日平均有効日射量をその効果を反映した数値とすること</t>
    <rPh sb="1" eb="3">
      <t>ホウイ</t>
    </rPh>
    <rPh sb="3" eb="4">
      <t>カク</t>
    </rPh>
    <rPh sb="5" eb="7">
      <t>ケイシャ</t>
    </rPh>
    <rPh sb="7" eb="8">
      <t>カク</t>
    </rPh>
    <rPh sb="9" eb="10">
      <t>コト</t>
    </rPh>
    <rPh sb="17" eb="19">
      <t>セッチ</t>
    </rPh>
    <rPh sb="27" eb="29">
      <t>ジカ</t>
    </rPh>
    <rPh sb="29" eb="31">
      <t>ショウヒ</t>
    </rPh>
    <rPh sb="33" eb="35">
      <t>フカ</t>
    </rPh>
    <rPh sb="35" eb="37">
      <t>タイショウ</t>
    </rPh>
    <rPh sb="38" eb="39">
      <t>コト</t>
    </rPh>
    <rPh sb="46" eb="48">
      <t>テキギ</t>
    </rPh>
    <rPh sb="62" eb="63">
      <t>ゴト</t>
    </rPh>
    <rPh sb="64" eb="66">
      <t>ケイサン</t>
    </rPh>
    <rPh sb="68" eb="70">
      <t>セントウ</t>
    </rPh>
    <rPh sb="78" eb="81">
      <t>ゴウケイチ</t>
    </rPh>
    <rPh sb="82" eb="83">
      <t>ギョウ</t>
    </rPh>
    <rPh sb="87" eb="88">
      <t>ギョウ</t>
    </rPh>
    <rPh sb="90" eb="92">
      <t>イコウ</t>
    </rPh>
    <rPh sb="94" eb="9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</si>
</sst>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 "/>
    <numFmt numFmtId="178" formatCode="0.0_ "/>
    <numFmt numFmtId="179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177" fontId="2" fillId="2" borderId="1" xfId="0" applyNumberFormat="1" applyFont="1" applyFill="1" applyBorder="1">
      <alignment vertical="center"/>
    </xf>
    <xf numFmtId="0" fontId="2" fillId="0" borderId="0" xfId="0" applyFont="1" applyAlignment="1">
      <alignment vertical="center" wrapText="1"/>
    </xf>
    <xf numFmtId="178" fontId="2" fillId="2" borderId="1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178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178" fontId="2" fillId="2" borderId="0" xfId="0" applyNumberFormat="1" applyFont="1" applyFill="1">
      <alignment vertical="center"/>
    </xf>
    <xf numFmtId="179" fontId="2" fillId="2" borderId="0" xfId="0" applyNumberFormat="1" applyFont="1" applyFill="1">
      <alignment vertical="center"/>
    </xf>
    <xf numFmtId="177" fontId="2" fillId="3" borderId="0" xfId="0" applyNumberFormat="1" applyFont="1" applyFill="1">
      <alignment vertical="center"/>
    </xf>
    <xf numFmtId="177" fontId="2" fillId="0" borderId="1" xfId="0" applyNumberFormat="1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view="pageLayout" zoomScale="85" zoomScaleNormal="100" zoomScalePageLayoutView="85" workbookViewId="0">
      <selection activeCell="O14" sqref="O14"/>
    </sheetView>
  </sheetViews>
  <sheetFormatPr defaultRowHeight="13.5" x14ac:dyDescent="0.15"/>
  <cols>
    <col min="1" max="1" width="27.375" customWidth="1"/>
    <col min="2" max="3" width="8.875" customWidth="1"/>
    <col min="4" max="13" width="9.5" bestFit="1" customWidth="1"/>
    <col min="14" max="14" width="20.5" customWidth="1"/>
    <col min="15" max="15" width="15.25" customWidth="1"/>
  </cols>
  <sheetData>
    <row r="1" spans="1:16" x14ac:dyDescent="0.15">
      <c r="A1" s="2" t="s">
        <v>1</v>
      </c>
      <c r="B1" s="37"/>
      <c r="C1" s="37"/>
      <c r="D1" s="37"/>
      <c r="E1" s="37"/>
      <c r="F1" s="37"/>
      <c r="G1" s="37"/>
      <c r="H1" s="37"/>
      <c r="I1" s="37"/>
      <c r="J1" s="43" t="s">
        <v>87</v>
      </c>
      <c r="K1" s="44"/>
      <c r="L1" s="44"/>
      <c r="M1" s="44"/>
      <c r="N1" s="45"/>
      <c r="O1" s="45"/>
    </row>
    <row r="2" spans="1:16" x14ac:dyDescent="0.15">
      <c r="A2" s="35" t="s">
        <v>0</v>
      </c>
      <c r="B2" s="2" t="s">
        <v>2</v>
      </c>
      <c r="C2" s="37"/>
      <c r="D2" s="38"/>
      <c r="E2" s="38"/>
      <c r="F2" s="38"/>
      <c r="G2" s="38"/>
      <c r="H2" s="38"/>
      <c r="I2" s="38"/>
      <c r="J2" s="46"/>
      <c r="K2" s="44"/>
      <c r="L2" s="44"/>
      <c r="M2" s="44"/>
      <c r="N2" s="45"/>
      <c r="O2" s="45"/>
    </row>
    <row r="3" spans="1:16" x14ac:dyDescent="0.15">
      <c r="A3" s="36"/>
      <c r="B3" s="2" t="s">
        <v>11</v>
      </c>
      <c r="C3" s="39">
        <v>-6.1234000000000002</v>
      </c>
      <c r="D3" s="40"/>
      <c r="E3" s="41"/>
      <c r="F3" s="4" t="s">
        <v>12</v>
      </c>
      <c r="G3" s="39">
        <v>106.57680000000001</v>
      </c>
      <c r="H3" s="40"/>
      <c r="I3" s="41"/>
      <c r="J3" s="46"/>
      <c r="K3" s="44"/>
      <c r="L3" s="44"/>
      <c r="M3" s="44"/>
      <c r="N3" s="45"/>
      <c r="O3" s="45"/>
    </row>
    <row r="4" spans="1:16" x14ac:dyDescent="0.15">
      <c r="A4" s="35" t="s">
        <v>13</v>
      </c>
      <c r="B4" s="2" t="s">
        <v>3</v>
      </c>
      <c r="C4" s="5" t="s">
        <v>58</v>
      </c>
      <c r="D4" s="42" t="s">
        <v>4</v>
      </c>
      <c r="E4" s="40"/>
      <c r="F4" s="40"/>
      <c r="G4" s="40"/>
      <c r="H4" s="40"/>
      <c r="I4" s="41"/>
      <c r="J4" s="46"/>
      <c r="K4" s="44"/>
      <c r="L4" s="44"/>
      <c r="M4" s="44"/>
      <c r="N4" s="45"/>
      <c r="O4" s="45"/>
    </row>
    <row r="5" spans="1:16" x14ac:dyDescent="0.15">
      <c r="A5" s="36"/>
      <c r="B5" s="2" t="s">
        <v>5</v>
      </c>
      <c r="C5" s="5" t="s">
        <v>59</v>
      </c>
      <c r="D5" s="42" t="s">
        <v>6</v>
      </c>
      <c r="E5" s="40"/>
      <c r="F5" s="40"/>
      <c r="G5" s="40"/>
      <c r="H5" s="40"/>
      <c r="I5" s="41"/>
      <c r="J5" s="46"/>
      <c r="K5" s="44"/>
      <c r="L5" s="44"/>
      <c r="M5" s="44"/>
      <c r="N5" s="45"/>
      <c r="O5" s="45"/>
    </row>
    <row r="6" spans="1:16" x14ac:dyDescent="0.15">
      <c r="A6" s="53" t="s">
        <v>7</v>
      </c>
      <c r="B6" s="54"/>
      <c r="C6" s="54"/>
      <c r="D6" s="6">
        <v>250</v>
      </c>
      <c r="E6" s="1" t="s">
        <v>47</v>
      </c>
      <c r="G6" s="1"/>
      <c r="H6" s="1"/>
      <c r="I6" s="1"/>
      <c r="J6" s="6" t="s">
        <v>77</v>
      </c>
      <c r="K6" s="7" t="s">
        <v>78</v>
      </c>
      <c r="L6" s="1"/>
      <c r="M6" s="1"/>
      <c r="N6" s="33"/>
      <c r="O6" s="33"/>
    </row>
    <row r="7" spans="1:16" x14ac:dyDescent="0.15">
      <c r="A7" s="1" t="s">
        <v>8</v>
      </c>
      <c r="B7" s="6">
        <v>1000</v>
      </c>
      <c r="C7" s="1" t="s">
        <v>9</v>
      </c>
      <c r="E7" s="1"/>
      <c r="F7" s="1"/>
      <c r="G7" s="1"/>
      <c r="H7" s="1"/>
      <c r="I7" s="1"/>
      <c r="J7" s="1"/>
      <c r="K7" s="1"/>
      <c r="L7" s="1"/>
      <c r="M7" s="1"/>
      <c r="N7" s="33"/>
      <c r="O7" s="33"/>
    </row>
    <row r="8" spans="1:16" x14ac:dyDescent="0.15">
      <c r="A8" s="1" t="s">
        <v>72</v>
      </c>
      <c r="B8" s="7">
        <f>D6*B7/1000</f>
        <v>250</v>
      </c>
      <c r="C8" s="1" t="s">
        <v>10</v>
      </c>
      <c r="D8" s="55" t="s">
        <v>71</v>
      </c>
      <c r="E8" s="55"/>
      <c r="F8" s="55"/>
      <c r="G8" s="7">
        <f>K8*K9</f>
        <v>200</v>
      </c>
      <c r="H8" s="1" t="s">
        <v>66</v>
      </c>
      <c r="I8" s="56" t="s">
        <v>67</v>
      </c>
      <c r="J8" s="55"/>
      <c r="K8" s="24">
        <v>20</v>
      </c>
      <c r="L8" s="1" t="s">
        <v>68</v>
      </c>
      <c r="M8" s="1"/>
    </row>
    <row r="9" spans="1:16" x14ac:dyDescent="0.15">
      <c r="A9" s="1"/>
      <c r="B9" s="1"/>
      <c r="C9" s="1"/>
      <c r="D9" s="1"/>
      <c r="E9" s="1"/>
      <c r="F9" s="23" t="s">
        <v>74</v>
      </c>
      <c r="G9" s="26">
        <f>G8/B8</f>
        <v>0.8</v>
      </c>
      <c r="H9" s="1"/>
      <c r="I9" s="51" t="s">
        <v>69</v>
      </c>
      <c r="J9" s="52"/>
      <c r="K9" s="25">
        <v>10</v>
      </c>
      <c r="L9" s="1" t="s">
        <v>70</v>
      </c>
      <c r="M9" s="1"/>
    </row>
    <row r="10" spans="1:16" x14ac:dyDescent="0.15">
      <c r="A10" s="1"/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4" t="s">
        <v>80</v>
      </c>
    </row>
    <row r="11" spans="1:16" ht="31.5" customHeight="1" x14ac:dyDescent="0.15">
      <c r="A11" s="3" t="s">
        <v>62</v>
      </c>
      <c r="B11" s="17">
        <v>5.8</v>
      </c>
      <c r="C11" s="17">
        <v>6</v>
      </c>
      <c r="D11" s="17">
        <v>5.5</v>
      </c>
      <c r="E11" s="17">
        <v>4.8</v>
      </c>
      <c r="F11" s="17">
        <v>4.2</v>
      </c>
      <c r="G11" s="17">
        <v>3.8</v>
      </c>
      <c r="H11" s="17">
        <v>3.8</v>
      </c>
      <c r="I11" s="17">
        <v>3.8</v>
      </c>
      <c r="J11" s="17">
        <v>4</v>
      </c>
      <c r="K11" s="17">
        <v>4.2</v>
      </c>
      <c r="L11" s="17">
        <v>5.5</v>
      </c>
      <c r="M11" s="17">
        <v>5.7</v>
      </c>
      <c r="N11" s="29" t="s">
        <v>82</v>
      </c>
      <c r="O11" s="28" t="s">
        <v>79</v>
      </c>
      <c r="P11" s="32"/>
    </row>
    <row r="12" spans="1:16" ht="32.25" customHeight="1" x14ac:dyDescent="0.15">
      <c r="A12" s="3" t="s">
        <v>63</v>
      </c>
      <c r="B12" s="17">
        <v>5.72</v>
      </c>
      <c r="C12" s="17">
        <v>5.94</v>
      </c>
      <c r="D12" s="17">
        <v>5.45</v>
      </c>
      <c r="E12" s="17">
        <v>4.8</v>
      </c>
      <c r="F12" s="17">
        <v>4.3</v>
      </c>
      <c r="G12" s="17">
        <v>3.93</v>
      </c>
      <c r="H12" s="17">
        <v>3.9</v>
      </c>
      <c r="I12" s="17">
        <v>3.88</v>
      </c>
      <c r="J12" s="17">
        <v>4</v>
      </c>
      <c r="K12" s="17">
        <v>4.2</v>
      </c>
      <c r="L12" s="17">
        <v>5.45</v>
      </c>
      <c r="M12" s="17">
        <v>5.6</v>
      </c>
      <c r="N12" s="29" t="s">
        <v>82</v>
      </c>
      <c r="O12" s="34" t="s">
        <v>81</v>
      </c>
      <c r="P12" s="32"/>
    </row>
    <row r="13" spans="1:16" ht="24" x14ac:dyDescent="0.15">
      <c r="A13" s="3" t="s">
        <v>64</v>
      </c>
      <c r="B13" s="5">
        <v>0.92</v>
      </c>
      <c r="C13" s="5">
        <v>0.92</v>
      </c>
      <c r="D13" s="5">
        <v>0.92</v>
      </c>
      <c r="E13" s="5">
        <v>0.93</v>
      </c>
      <c r="F13" s="5">
        <v>0.94</v>
      </c>
      <c r="G13" s="5">
        <v>0.95</v>
      </c>
      <c r="H13" s="5">
        <v>0.95</v>
      </c>
      <c r="I13" s="5">
        <v>0.95</v>
      </c>
      <c r="J13" s="5">
        <v>0.94</v>
      </c>
      <c r="K13" s="5">
        <v>0.94</v>
      </c>
      <c r="L13" s="5">
        <v>0.93</v>
      </c>
      <c r="M13" s="5">
        <v>0.93</v>
      </c>
    </row>
    <row r="14" spans="1:16" ht="24.75" customHeight="1" x14ac:dyDescent="0.15">
      <c r="A14" s="3" t="s">
        <v>26</v>
      </c>
      <c r="B14" s="19">
        <v>1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</row>
    <row r="15" spans="1:16" ht="53.45" customHeight="1" x14ac:dyDescent="0.15">
      <c r="A15" s="9" t="s">
        <v>73</v>
      </c>
      <c r="B15" s="5">
        <v>0.97</v>
      </c>
      <c r="C15" s="5">
        <v>0.97</v>
      </c>
      <c r="D15" s="5">
        <v>0.97</v>
      </c>
      <c r="E15" s="5">
        <v>0.97</v>
      </c>
      <c r="F15" s="5">
        <v>0.97</v>
      </c>
      <c r="G15" s="5">
        <v>0.97</v>
      </c>
      <c r="H15" s="5">
        <v>0.97</v>
      </c>
      <c r="I15" s="5">
        <v>0.97</v>
      </c>
      <c r="J15" s="5">
        <v>0.97</v>
      </c>
      <c r="K15" s="5">
        <v>0.97</v>
      </c>
      <c r="L15" s="5">
        <v>0.97</v>
      </c>
      <c r="M15" s="5">
        <v>0.97</v>
      </c>
      <c r="N15" s="18"/>
    </row>
    <row r="16" spans="1:16" ht="24" x14ac:dyDescent="0.15">
      <c r="A16" s="9" t="s">
        <v>27</v>
      </c>
      <c r="B16" s="5">
        <v>0.98</v>
      </c>
      <c r="C16" s="5">
        <v>0.98</v>
      </c>
      <c r="D16" s="5">
        <v>0.98</v>
      </c>
      <c r="E16" s="5">
        <v>0.98</v>
      </c>
      <c r="F16" s="5">
        <v>0.98</v>
      </c>
      <c r="G16" s="5">
        <v>0.98</v>
      </c>
      <c r="H16" s="5">
        <v>0.98</v>
      </c>
      <c r="I16" s="5">
        <v>0.98</v>
      </c>
      <c r="J16" s="5">
        <v>0.98</v>
      </c>
      <c r="K16" s="5">
        <v>0.98</v>
      </c>
      <c r="L16" s="5">
        <v>0.98</v>
      </c>
      <c r="M16" s="5">
        <v>0.98</v>
      </c>
    </row>
    <row r="17" spans="1:13" ht="36" customHeight="1" x14ac:dyDescent="0.15">
      <c r="A17" s="9" t="s">
        <v>86</v>
      </c>
      <c r="B17" s="31">
        <v>0.99099999999999999</v>
      </c>
      <c r="C17" s="31">
        <v>0.98599999999999999</v>
      </c>
      <c r="D17" s="31">
        <v>0.998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0.996</v>
      </c>
      <c r="M17" s="31">
        <v>0.99299999999999999</v>
      </c>
    </row>
    <row r="18" spans="1:13" ht="24" x14ac:dyDescent="0.15">
      <c r="A18" s="9" t="s">
        <v>65</v>
      </c>
      <c r="B18" s="5">
        <v>0.98</v>
      </c>
      <c r="C18" s="5">
        <v>0.98</v>
      </c>
      <c r="D18" s="5">
        <v>0.98</v>
      </c>
      <c r="E18" s="5">
        <v>0.98</v>
      </c>
      <c r="F18" s="5">
        <v>0.98</v>
      </c>
      <c r="G18" s="5">
        <v>0.98</v>
      </c>
      <c r="H18" s="5">
        <v>0.98</v>
      </c>
      <c r="I18" s="5">
        <v>0.98</v>
      </c>
      <c r="J18" s="5">
        <v>0.98</v>
      </c>
      <c r="K18" s="5">
        <v>0.98</v>
      </c>
      <c r="L18" s="5">
        <v>0.98</v>
      </c>
      <c r="M18" s="5">
        <v>0.98</v>
      </c>
    </row>
    <row r="19" spans="1:13" ht="24" x14ac:dyDescent="0.15">
      <c r="A19" s="9" t="s">
        <v>29</v>
      </c>
      <c r="B19" s="21">
        <f>B12*B13*B14*B15*B16*B17*B18*B8</f>
        <v>1214.5667982448001</v>
      </c>
      <c r="C19" s="21">
        <f>C12*C13*C14*C15*C16*C17*C18*B8</f>
        <v>1254.9172282416</v>
      </c>
      <c r="D19" s="21">
        <f>D12*D13*D14*D15*D16*D17*D18*B8</f>
        <v>1165.4100668839999</v>
      </c>
      <c r="E19" s="21">
        <f>E12*E13*E14*E15*E16*E17*E18*B8</f>
        <v>1039.6522080000002</v>
      </c>
      <c r="F19" s="21">
        <f>F12*F13*F14*F15*F16*F17*F18*B8</f>
        <v>941.36967399999992</v>
      </c>
      <c r="G19" s="21">
        <f>G12*G13*G14*G15*G16*G17*G18*B8</f>
        <v>869.52094950000003</v>
      </c>
      <c r="H19" s="21">
        <f>H12*H13*H14*H15*H16*H17*H18*B8</f>
        <v>862.88338499999975</v>
      </c>
      <c r="I19" s="21">
        <f>I12*I13*I14*I15*I16*I17*I18*B8</f>
        <v>858.4583419999999</v>
      </c>
      <c r="J19" s="21">
        <f>J12*J13*J14*J15*J16*J17*J18*B8</f>
        <v>875.69271999999989</v>
      </c>
      <c r="K19" s="21">
        <f>K12*K13*K14*K15*K16*K17*K18*B8</f>
        <v>919.47735599999987</v>
      </c>
      <c r="L19" s="21">
        <f>L12*L13*L14*L15*L16*L17*L18*B8</f>
        <v>1175.7166907220001</v>
      </c>
      <c r="M19" s="21">
        <f>M12*M13*M14*M15*M16*M17*M18*B8</f>
        <v>1204.4370829679999</v>
      </c>
    </row>
    <row r="20" spans="1:13" ht="36" customHeight="1" x14ac:dyDescent="0.15">
      <c r="A20" s="9" t="s">
        <v>49</v>
      </c>
      <c r="B20" s="17">
        <v>9800</v>
      </c>
      <c r="C20" s="17">
        <v>10000</v>
      </c>
      <c r="D20" s="17">
        <v>9700</v>
      </c>
      <c r="E20" s="17">
        <v>9600</v>
      </c>
      <c r="F20" s="17">
        <v>9000</v>
      </c>
      <c r="G20" s="17">
        <v>8000</v>
      </c>
      <c r="H20" s="17">
        <v>8000</v>
      </c>
      <c r="I20" s="17">
        <v>8000</v>
      </c>
      <c r="J20" s="17">
        <v>9000</v>
      </c>
      <c r="K20" s="17">
        <v>9000</v>
      </c>
      <c r="L20" s="17">
        <v>9700</v>
      </c>
      <c r="M20" s="17">
        <v>9700</v>
      </c>
    </row>
    <row r="21" spans="1:13" ht="24" x14ac:dyDescent="0.15">
      <c r="A21" s="9" t="s">
        <v>50</v>
      </c>
      <c r="B21" s="20">
        <f>IF(B19-B20&gt;0,B19-B20,0)</f>
        <v>0</v>
      </c>
      <c r="C21" s="20">
        <f t="shared" ref="C21:M21" si="0">IF(C19-C20&gt;0,C19-C20,0)</f>
        <v>0</v>
      </c>
      <c r="D21" s="20">
        <f t="shared" si="0"/>
        <v>0</v>
      </c>
      <c r="E21" s="20">
        <f t="shared" si="0"/>
        <v>0</v>
      </c>
      <c r="F21" s="20">
        <f t="shared" si="0"/>
        <v>0</v>
      </c>
      <c r="G21" s="20">
        <f t="shared" si="0"/>
        <v>0</v>
      </c>
      <c r="H21" s="20">
        <f t="shared" si="0"/>
        <v>0</v>
      </c>
      <c r="I21" s="20">
        <f t="shared" si="0"/>
        <v>0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</row>
    <row r="22" spans="1:13" ht="24" x14ac:dyDescent="0.15">
      <c r="A22" s="9" t="s">
        <v>53</v>
      </c>
      <c r="B22" s="5">
        <v>5</v>
      </c>
      <c r="C22" s="5">
        <v>4</v>
      </c>
      <c r="D22" s="5">
        <v>5</v>
      </c>
      <c r="E22" s="5">
        <v>4</v>
      </c>
      <c r="F22" s="5">
        <v>5</v>
      </c>
      <c r="G22" s="5">
        <v>4</v>
      </c>
      <c r="H22" s="5">
        <v>5</v>
      </c>
      <c r="I22" s="5">
        <v>5</v>
      </c>
      <c r="J22" s="5">
        <v>4</v>
      </c>
      <c r="K22" s="5">
        <v>5</v>
      </c>
      <c r="L22" s="5">
        <v>4</v>
      </c>
      <c r="M22" s="5">
        <v>5</v>
      </c>
    </row>
    <row r="23" spans="1:13" x14ac:dyDescent="0.15">
      <c r="A23" s="9" t="s">
        <v>31</v>
      </c>
      <c r="B23" s="10">
        <f>31-B22</f>
        <v>26</v>
      </c>
      <c r="C23" s="10">
        <f>28-C22</f>
        <v>24</v>
      </c>
      <c r="D23" s="10">
        <f t="shared" ref="D23:M23" si="1">31-D22</f>
        <v>26</v>
      </c>
      <c r="E23" s="10">
        <f>30-E22</f>
        <v>26</v>
      </c>
      <c r="F23" s="10">
        <f t="shared" si="1"/>
        <v>26</v>
      </c>
      <c r="G23" s="10">
        <f>30-G22</f>
        <v>26</v>
      </c>
      <c r="H23" s="10">
        <f t="shared" si="1"/>
        <v>26</v>
      </c>
      <c r="I23" s="10">
        <f t="shared" si="1"/>
        <v>26</v>
      </c>
      <c r="J23" s="10">
        <f>30-J22</f>
        <v>26</v>
      </c>
      <c r="K23" s="10">
        <f t="shared" si="1"/>
        <v>26</v>
      </c>
      <c r="L23" s="10">
        <f>30-L22</f>
        <v>26</v>
      </c>
      <c r="M23" s="10">
        <f t="shared" si="1"/>
        <v>26</v>
      </c>
    </row>
    <row r="24" spans="1:13" ht="31.15" customHeight="1" x14ac:dyDescent="0.15">
      <c r="A24" s="9" t="s">
        <v>46</v>
      </c>
      <c r="B24" s="21">
        <f>B19*B22+B21*B23</f>
        <v>6072.8339912240008</v>
      </c>
      <c r="C24" s="21">
        <f t="shared" ref="C24:M24" si="2">C19*C22+C21*C23</f>
        <v>5019.6689129664001</v>
      </c>
      <c r="D24" s="21">
        <f t="shared" si="2"/>
        <v>5827.0503344199997</v>
      </c>
      <c r="E24" s="21">
        <f t="shared" si="2"/>
        <v>4158.6088320000008</v>
      </c>
      <c r="F24" s="21">
        <f t="shared" si="2"/>
        <v>4706.8483699999997</v>
      </c>
      <c r="G24" s="21">
        <f t="shared" si="2"/>
        <v>3478.0837980000001</v>
      </c>
      <c r="H24" s="21">
        <f t="shared" si="2"/>
        <v>4314.4169249999986</v>
      </c>
      <c r="I24" s="21">
        <f t="shared" si="2"/>
        <v>4292.2917099999995</v>
      </c>
      <c r="J24" s="21">
        <f t="shared" si="2"/>
        <v>3502.7708799999996</v>
      </c>
      <c r="K24" s="21">
        <f t="shared" si="2"/>
        <v>4597.3867799999989</v>
      </c>
      <c r="L24" s="21">
        <f t="shared" si="2"/>
        <v>4702.8667628880003</v>
      </c>
      <c r="M24" s="21">
        <f t="shared" si="2"/>
        <v>6022.1854148399998</v>
      </c>
    </row>
    <row r="25" spans="1:13" ht="24" x14ac:dyDescent="0.15">
      <c r="A25" s="9" t="s">
        <v>30</v>
      </c>
      <c r="B25" s="22">
        <f>(B19-B21)*B23</f>
        <v>31578.736754364803</v>
      </c>
      <c r="C25" s="22">
        <f t="shared" ref="C25:M25" si="3">(C19-C21)*C23</f>
        <v>30118.013477798399</v>
      </c>
      <c r="D25" s="22">
        <f t="shared" si="3"/>
        <v>30300.661738983996</v>
      </c>
      <c r="E25" s="22">
        <f t="shared" si="3"/>
        <v>27030.957408000006</v>
      </c>
      <c r="F25" s="22">
        <f t="shared" si="3"/>
        <v>24475.611523999996</v>
      </c>
      <c r="G25" s="22">
        <f t="shared" si="3"/>
        <v>22607.544687000001</v>
      </c>
      <c r="H25" s="22">
        <f t="shared" si="3"/>
        <v>22434.968009999993</v>
      </c>
      <c r="I25" s="22">
        <f t="shared" si="3"/>
        <v>22319.916891999997</v>
      </c>
      <c r="J25" s="22">
        <f t="shared" si="3"/>
        <v>22768.010719999998</v>
      </c>
      <c r="K25" s="22">
        <f t="shared" si="3"/>
        <v>23906.411255999996</v>
      </c>
      <c r="L25" s="22">
        <f t="shared" si="3"/>
        <v>30568.633958772003</v>
      </c>
      <c r="M25" s="22">
        <f t="shared" si="3"/>
        <v>31315.364157167998</v>
      </c>
    </row>
    <row r="26" spans="1:13" ht="24" customHeight="1" x14ac:dyDescent="0.15">
      <c r="A26" s="9" t="s">
        <v>32</v>
      </c>
      <c r="B26" s="22">
        <f>SUM(B25:M25)</f>
        <v>319424.83058408718</v>
      </c>
      <c r="C26" s="1" t="s">
        <v>28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6" customHeight="1" x14ac:dyDescent="0.15">
      <c r="A27" s="11"/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6.45" customHeight="1" x14ac:dyDescent="0.15">
      <c r="A28" s="15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15">
      <c r="A29" s="9" t="s">
        <v>35</v>
      </c>
      <c r="B29" s="5">
        <v>0.6</v>
      </c>
      <c r="C29" s="1" t="s">
        <v>33</v>
      </c>
      <c r="D29" s="1"/>
      <c r="E29" s="47" t="s">
        <v>84</v>
      </c>
      <c r="F29" s="48"/>
      <c r="G29" s="39"/>
      <c r="H29" s="49"/>
      <c r="I29" s="49"/>
      <c r="J29" s="49"/>
      <c r="K29" s="50"/>
      <c r="L29" s="1"/>
      <c r="M29" s="1"/>
    </row>
    <row r="30" spans="1:13" ht="16.5" customHeight="1" x14ac:dyDescent="0.15">
      <c r="A30" s="1"/>
      <c r="B30" s="1"/>
      <c r="C30" s="1"/>
      <c r="D30" s="1"/>
      <c r="E30" s="1" t="s">
        <v>48</v>
      </c>
      <c r="L30" s="1"/>
      <c r="M30" s="1"/>
    </row>
    <row r="31" spans="1:13" x14ac:dyDescent="0.15">
      <c r="A31" s="9" t="s">
        <v>40</v>
      </c>
      <c r="B31" s="21">
        <f>B26*B29/1000</f>
        <v>191.6548983504523</v>
      </c>
      <c r="C31" s="1" t="s">
        <v>34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15">
      <c r="A32" s="3" t="s">
        <v>41</v>
      </c>
      <c r="B32" s="13">
        <v>0</v>
      </c>
      <c r="C32" s="1" t="s">
        <v>34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7.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7.6" customHeight="1" x14ac:dyDescent="0.15">
      <c r="A34" s="3" t="s">
        <v>42</v>
      </c>
      <c r="B34" s="21">
        <f>B31-B32</f>
        <v>191.6548983504523</v>
      </c>
      <c r="C34" s="1" t="s">
        <v>34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8.4499999999999993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15">
      <c r="A36" s="15" t="s">
        <v>37</v>
      </c>
      <c r="B36" s="1"/>
      <c r="C36" s="1"/>
      <c r="D36" s="1"/>
      <c r="F36" s="16"/>
      <c r="G36" s="16"/>
      <c r="H36" s="16"/>
      <c r="I36" s="16"/>
      <c r="J36" s="16"/>
      <c r="K36" s="16"/>
      <c r="L36" s="16"/>
      <c r="M36" s="1"/>
    </row>
    <row r="37" spans="1:13" ht="24" customHeight="1" x14ac:dyDescent="0.15">
      <c r="A37" s="9" t="s">
        <v>38</v>
      </c>
      <c r="B37" s="5">
        <v>0.73</v>
      </c>
      <c r="C37" s="1" t="s">
        <v>33</v>
      </c>
      <c r="D37" s="1"/>
      <c r="E37" s="47" t="s">
        <v>84</v>
      </c>
      <c r="F37" s="48"/>
      <c r="G37" s="39" t="s">
        <v>85</v>
      </c>
      <c r="H37" s="49"/>
      <c r="I37" s="49"/>
      <c r="J37" s="49"/>
      <c r="K37" s="50"/>
      <c r="L37" s="16"/>
      <c r="M37" s="1"/>
    </row>
    <row r="38" spans="1:13" x14ac:dyDescent="0.15">
      <c r="A38" s="1"/>
      <c r="B38" s="1"/>
      <c r="C38" s="1"/>
      <c r="D38" s="1"/>
      <c r="E38" s="16" t="s">
        <v>57</v>
      </c>
      <c r="F38" s="1"/>
      <c r="G38" s="1"/>
      <c r="H38" s="1"/>
      <c r="I38" s="1"/>
      <c r="J38" s="1"/>
      <c r="K38" s="1"/>
      <c r="L38" s="1"/>
      <c r="M38" s="1"/>
    </row>
    <row r="39" spans="1:13" ht="24" x14ac:dyDescent="0.15">
      <c r="A39" s="3" t="s">
        <v>45</v>
      </c>
      <c r="B39" s="10">
        <f>SUM(B24:M24)</f>
        <v>56695.012711338401</v>
      </c>
      <c r="C39" s="1" t="s">
        <v>28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9" t="s">
        <v>39</v>
      </c>
      <c r="B41" s="21">
        <f>B39*B37/1000</f>
        <v>41.387359279277028</v>
      </c>
      <c r="C41" s="1" t="s">
        <v>34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3" t="s">
        <v>43</v>
      </c>
      <c r="B42" s="13">
        <v>0</v>
      </c>
      <c r="C42" s="1" t="s">
        <v>34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8.4499999999999993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4" x14ac:dyDescent="0.15">
      <c r="A44" s="3" t="s">
        <v>44</v>
      </c>
      <c r="B44" s="21">
        <f>B41-B42</f>
        <v>41.387359279277028</v>
      </c>
      <c r="C44" s="1" t="s">
        <v>34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7.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15">
      <c r="A46" s="14" t="s">
        <v>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4" x14ac:dyDescent="0.15">
      <c r="A47" s="3" t="s">
        <v>51</v>
      </c>
      <c r="B47" s="21">
        <f>B34+B44</f>
        <v>233.04225762972933</v>
      </c>
      <c r="C47" s="1" t="s">
        <v>34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9" customHeight="1" x14ac:dyDescent="0.15"/>
  </sheetData>
  <mergeCells count="17">
    <mergeCell ref="J1:O5"/>
    <mergeCell ref="E29:F29"/>
    <mergeCell ref="G29:K29"/>
    <mergeCell ref="E37:F37"/>
    <mergeCell ref="G37:K37"/>
    <mergeCell ref="I9:J9"/>
    <mergeCell ref="B1:I1"/>
    <mergeCell ref="A6:C6"/>
    <mergeCell ref="D8:F8"/>
    <mergeCell ref="I8:J8"/>
    <mergeCell ref="A2:A3"/>
    <mergeCell ref="C2:I2"/>
    <mergeCell ref="C3:E3"/>
    <mergeCell ref="G3:I3"/>
    <mergeCell ref="A4:A5"/>
    <mergeCell ref="D4:I4"/>
    <mergeCell ref="D5:I5"/>
  </mergeCells>
  <phoneticPr fontId="1"/>
  <pageMargins left="0.25" right="0.25" top="0.75" bottom="0.75" header="0.3" footer="0.3"/>
  <pageSetup paperSize="9" scale="82" fitToHeight="0" orientation="landscape" r:id="rId1"/>
  <headerFooter>
    <oddHeader>&amp;LH30-32JCM設備補助CO2排出削減量計算（太陽光発電）</oddHeader>
    <oddFooter>&amp;C&amp;P/&amp;N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abSelected="1" view="pageLayout" zoomScale="85" zoomScaleNormal="100" zoomScalePageLayoutView="85" workbookViewId="0">
      <selection activeCell="N15" sqref="N15"/>
    </sheetView>
  </sheetViews>
  <sheetFormatPr defaultRowHeight="13.5" x14ac:dyDescent="0.15"/>
  <cols>
    <col min="1" max="1" width="33" customWidth="1"/>
    <col min="2" max="3" width="8.875" customWidth="1"/>
    <col min="4" max="9" width="9.5" bestFit="1" customWidth="1"/>
    <col min="10" max="10" width="9.5" customWidth="1"/>
    <col min="11" max="13" width="9.5" bestFit="1" customWidth="1"/>
    <col min="14" max="14" width="17.5" customWidth="1"/>
    <col min="15" max="15" width="15.25" customWidth="1"/>
  </cols>
  <sheetData>
    <row r="1" spans="1:15" ht="13.5" customHeight="1" x14ac:dyDescent="0.15">
      <c r="A1" s="2" t="s">
        <v>1</v>
      </c>
      <c r="B1" s="37"/>
      <c r="C1" s="37"/>
      <c r="D1" s="37"/>
      <c r="E1" s="37"/>
      <c r="F1" s="37"/>
      <c r="G1" s="37"/>
      <c r="H1" s="37"/>
      <c r="I1" s="37"/>
      <c r="J1" s="43" t="s">
        <v>87</v>
      </c>
      <c r="K1" s="44"/>
      <c r="L1" s="44"/>
      <c r="M1" s="44"/>
      <c r="N1" s="45"/>
      <c r="O1" s="45"/>
    </row>
    <row r="2" spans="1:15" ht="13.15" customHeight="1" x14ac:dyDescent="0.15">
      <c r="A2" s="35" t="s">
        <v>0</v>
      </c>
      <c r="B2" s="2" t="s">
        <v>2</v>
      </c>
      <c r="C2" s="37"/>
      <c r="D2" s="38"/>
      <c r="E2" s="38"/>
      <c r="F2" s="38"/>
      <c r="G2" s="38"/>
      <c r="H2" s="38"/>
      <c r="I2" s="38"/>
      <c r="J2" s="46"/>
      <c r="K2" s="44"/>
      <c r="L2" s="44"/>
      <c r="M2" s="44"/>
      <c r="N2" s="45"/>
      <c r="O2" s="45"/>
    </row>
    <row r="3" spans="1:15" x14ac:dyDescent="0.15">
      <c r="A3" s="36"/>
      <c r="B3" s="2" t="s">
        <v>11</v>
      </c>
      <c r="C3" s="39"/>
      <c r="D3" s="40"/>
      <c r="E3" s="41"/>
      <c r="F3" s="4" t="s">
        <v>12</v>
      </c>
      <c r="G3" s="39"/>
      <c r="H3" s="40"/>
      <c r="I3" s="41"/>
      <c r="J3" s="46"/>
      <c r="K3" s="44"/>
      <c r="L3" s="44"/>
      <c r="M3" s="44"/>
      <c r="N3" s="45"/>
      <c r="O3" s="45"/>
    </row>
    <row r="4" spans="1:15" x14ac:dyDescent="0.15">
      <c r="A4" s="35" t="s">
        <v>13</v>
      </c>
      <c r="B4" s="2" t="s">
        <v>3</v>
      </c>
      <c r="C4" s="5"/>
      <c r="D4" s="42" t="s">
        <v>4</v>
      </c>
      <c r="E4" s="40"/>
      <c r="F4" s="40"/>
      <c r="G4" s="40"/>
      <c r="H4" s="40"/>
      <c r="I4" s="41"/>
      <c r="J4" s="46"/>
      <c r="K4" s="44"/>
      <c r="L4" s="44"/>
      <c r="M4" s="44"/>
      <c r="N4" s="45"/>
      <c r="O4" s="45"/>
    </row>
    <row r="5" spans="1:15" x14ac:dyDescent="0.15">
      <c r="A5" s="36"/>
      <c r="B5" s="2" t="s">
        <v>5</v>
      </c>
      <c r="C5" s="5"/>
      <c r="D5" s="42" t="s">
        <v>6</v>
      </c>
      <c r="E5" s="40"/>
      <c r="F5" s="40"/>
      <c r="G5" s="40"/>
      <c r="H5" s="40"/>
      <c r="I5" s="41"/>
      <c r="J5" s="46"/>
      <c r="K5" s="44"/>
      <c r="L5" s="44"/>
      <c r="M5" s="44"/>
      <c r="N5" s="45"/>
      <c r="O5" s="45"/>
    </row>
    <row r="6" spans="1:15" x14ac:dyDescent="0.15">
      <c r="A6" s="53" t="s">
        <v>7</v>
      </c>
      <c r="B6" s="54"/>
      <c r="C6" s="54"/>
      <c r="D6" s="6"/>
      <c r="E6" s="1" t="s">
        <v>47</v>
      </c>
      <c r="G6" s="1"/>
      <c r="H6" s="1"/>
      <c r="I6" s="1"/>
      <c r="J6" s="1"/>
      <c r="K6" s="1"/>
      <c r="L6" s="1"/>
      <c r="M6" s="1"/>
    </row>
    <row r="7" spans="1:15" x14ac:dyDescent="0.15">
      <c r="A7" s="1" t="s">
        <v>8</v>
      </c>
      <c r="B7" s="6"/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72</v>
      </c>
      <c r="B8" s="7">
        <f>D6*B7/1000</f>
        <v>0</v>
      </c>
      <c r="C8" s="1" t="s">
        <v>10</v>
      </c>
      <c r="D8" s="55" t="s">
        <v>71</v>
      </c>
      <c r="E8" s="55"/>
      <c r="F8" s="55"/>
      <c r="G8" s="7">
        <f>K8*K9</f>
        <v>0</v>
      </c>
      <c r="H8" s="1" t="s">
        <v>66</v>
      </c>
      <c r="I8" s="56" t="s">
        <v>67</v>
      </c>
      <c r="J8" s="55"/>
      <c r="K8" s="24"/>
      <c r="L8" s="1" t="s">
        <v>68</v>
      </c>
      <c r="M8" s="1"/>
    </row>
    <row r="9" spans="1:15" x14ac:dyDescent="0.15">
      <c r="A9" s="1"/>
      <c r="B9" s="1"/>
      <c r="C9" s="1"/>
      <c r="D9" s="1"/>
      <c r="E9" s="1"/>
      <c r="F9" s="23" t="s">
        <v>74</v>
      </c>
      <c r="G9" s="26" t="e">
        <f>G8/B8</f>
        <v>#DIV/0!</v>
      </c>
      <c r="H9" s="1"/>
      <c r="I9" s="51" t="s">
        <v>69</v>
      </c>
      <c r="J9" s="52"/>
      <c r="K9" s="25"/>
      <c r="L9" s="1" t="s">
        <v>70</v>
      </c>
      <c r="M9" s="1"/>
    </row>
    <row r="10" spans="1:15" x14ac:dyDescent="0.15">
      <c r="A10" s="1"/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4" t="s">
        <v>80</v>
      </c>
    </row>
    <row r="11" spans="1:15" ht="36" customHeight="1" x14ac:dyDescent="0.15">
      <c r="A11" s="3" t="s">
        <v>62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0"/>
      <c r="O11" s="28" t="s">
        <v>79</v>
      </c>
    </row>
    <row r="12" spans="1:15" ht="44.25" customHeight="1" x14ac:dyDescent="0.15">
      <c r="A12" s="3" t="s">
        <v>63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28" t="s">
        <v>81</v>
      </c>
    </row>
    <row r="13" spans="1:15" ht="24" x14ac:dyDescent="0.15">
      <c r="A13" s="3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5" ht="15" customHeight="1" x14ac:dyDescent="0.15">
      <c r="A14" s="3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5" ht="53.45" customHeight="1" x14ac:dyDescent="0.15">
      <c r="A15" s="9" t="s">
        <v>73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</row>
    <row r="16" spans="1:15" ht="24" x14ac:dyDescent="0.15">
      <c r="A16" s="9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0" customHeight="1" x14ac:dyDescent="0.15">
      <c r="A17" s="9" t="s">
        <v>86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4" x14ac:dyDescent="0.15">
      <c r="A18" s="9" t="s">
        <v>65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4" x14ac:dyDescent="0.15">
      <c r="A19" s="9" t="s">
        <v>29</v>
      </c>
      <c r="B19" s="21">
        <f>B12*B13*B14*B15*B16*B17*B18*B8</f>
        <v>0</v>
      </c>
      <c r="C19" s="21">
        <f>C12*C13*C14*C15*C16*C17*C18*B8</f>
        <v>0</v>
      </c>
      <c r="D19" s="21">
        <f>D12*D13*D14*D15*D16*D17*D18*B8</f>
        <v>0</v>
      </c>
      <c r="E19" s="21">
        <f>E12*E13*E14*E15*E16*E17*E18*B8</f>
        <v>0</v>
      </c>
      <c r="F19" s="21">
        <f>F12*F13*F14*F15*F16*F17*F18*B8</f>
        <v>0</v>
      </c>
      <c r="G19" s="21">
        <f>G12*G13*G14*G15*G16*G17*G18*B8</f>
        <v>0</v>
      </c>
      <c r="H19" s="21">
        <f>H12*H13*H14*H15*H16*H17*H18*B8</f>
        <v>0</v>
      </c>
      <c r="I19" s="21">
        <f>I12*I13*I14*I15*I16*I17*I18*B8</f>
        <v>0</v>
      </c>
      <c r="J19" s="21">
        <f>J12*J13*J14*J15*J16*J17*J18*B8</f>
        <v>0</v>
      </c>
      <c r="K19" s="21">
        <f>K12*K13*K14*K15*K16*K17*K18*B8</f>
        <v>0</v>
      </c>
      <c r="L19" s="21">
        <f>L12*L13*L14*L15*L16*L17*L18*B8</f>
        <v>0</v>
      </c>
      <c r="M19" s="21">
        <f>M12*M13*M14*M15*M16*M17*M18*B8</f>
        <v>0</v>
      </c>
    </row>
    <row r="20" spans="1:13" ht="42" customHeight="1" x14ac:dyDescent="0.15">
      <c r="A20" s="9" t="s">
        <v>49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24" x14ac:dyDescent="0.15">
      <c r="A21" s="9" t="s">
        <v>50</v>
      </c>
      <c r="B21" s="21">
        <f>IF(B19-B20&gt;0,B19-B20,0)</f>
        <v>0</v>
      </c>
      <c r="C21" s="21">
        <f t="shared" ref="C21:M21" si="0">IF(C19-C20&gt;0,C19-C20,0)</f>
        <v>0</v>
      </c>
      <c r="D21" s="21">
        <f t="shared" si="0"/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  <c r="H21" s="21">
        <f t="shared" si="0"/>
        <v>0</v>
      </c>
      <c r="I21" s="21">
        <f t="shared" si="0"/>
        <v>0</v>
      </c>
      <c r="J21" s="21">
        <f t="shared" si="0"/>
        <v>0</v>
      </c>
      <c r="K21" s="21">
        <f t="shared" si="0"/>
        <v>0</v>
      </c>
      <c r="L21" s="21">
        <f t="shared" si="0"/>
        <v>0</v>
      </c>
      <c r="M21" s="21">
        <f t="shared" si="0"/>
        <v>0</v>
      </c>
    </row>
    <row r="22" spans="1:13" ht="24" x14ac:dyDescent="0.15">
      <c r="A22" s="9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15">
      <c r="A23" s="9" t="s">
        <v>31</v>
      </c>
      <c r="B23" s="10">
        <f>31-B22</f>
        <v>31</v>
      </c>
      <c r="C23" s="10">
        <f>28-C22</f>
        <v>28</v>
      </c>
      <c r="D23" s="10">
        <f t="shared" ref="D23:M23" si="1">31-D22</f>
        <v>31</v>
      </c>
      <c r="E23" s="10">
        <f>30-E22</f>
        <v>30</v>
      </c>
      <c r="F23" s="10">
        <f t="shared" si="1"/>
        <v>31</v>
      </c>
      <c r="G23" s="10">
        <f>30-G22</f>
        <v>30</v>
      </c>
      <c r="H23" s="10">
        <f t="shared" si="1"/>
        <v>31</v>
      </c>
      <c r="I23" s="10">
        <f t="shared" si="1"/>
        <v>31</v>
      </c>
      <c r="J23" s="10">
        <f>30-J22</f>
        <v>30</v>
      </c>
      <c r="K23" s="10">
        <f t="shared" si="1"/>
        <v>31</v>
      </c>
      <c r="L23" s="10">
        <f>30-L22</f>
        <v>30</v>
      </c>
      <c r="M23" s="10">
        <f t="shared" si="1"/>
        <v>31</v>
      </c>
    </row>
    <row r="24" spans="1:13" ht="31.15" customHeight="1" x14ac:dyDescent="0.15">
      <c r="A24" s="9" t="s">
        <v>46</v>
      </c>
      <c r="B24" s="21">
        <f>B19*B22+B21*B23</f>
        <v>0</v>
      </c>
      <c r="C24" s="21">
        <f t="shared" ref="C24:M24" si="2">C19*C22+C21*C23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</row>
    <row r="25" spans="1:13" ht="24" x14ac:dyDescent="0.15">
      <c r="A25" s="9" t="s">
        <v>30</v>
      </c>
      <c r="B25" s="22">
        <f>(B19-B21)*B23</f>
        <v>0</v>
      </c>
      <c r="C25" s="22">
        <f t="shared" ref="C25:M25" si="3">(C19-C21)*C23</f>
        <v>0</v>
      </c>
      <c r="D25" s="22">
        <f t="shared" si="3"/>
        <v>0</v>
      </c>
      <c r="E25" s="22">
        <f t="shared" si="3"/>
        <v>0</v>
      </c>
      <c r="F25" s="22">
        <f t="shared" si="3"/>
        <v>0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</row>
    <row r="26" spans="1:13" ht="24" customHeight="1" x14ac:dyDescent="0.15">
      <c r="A26" s="9" t="s">
        <v>32</v>
      </c>
      <c r="B26" s="22">
        <f>SUM(B25:M25)</f>
        <v>0</v>
      </c>
      <c r="C26" s="1" t="s">
        <v>28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6" customHeight="1" x14ac:dyDescent="0.15">
      <c r="A27" s="11"/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6.45" customHeight="1" x14ac:dyDescent="0.15">
      <c r="A28" s="15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15">
      <c r="A29" s="9" t="s">
        <v>35</v>
      </c>
      <c r="B29" s="5"/>
      <c r="C29" s="1" t="s">
        <v>33</v>
      </c>
      <c r="D29" s="1"/>
      <c r="E29" s="47" t="s">
        <v>84</v>
      </c>
      <c r="F29" s="48"/>
      <c r="G29" s="39"/>
      <c r="H29" s="49"/>
      <c r="I29" s="49"/>
      <c r="J29" s="49"/>
      <c r="K29" s="50"/>
      <c r="L29" s="1"/>
      <c r="M29" s="1"/>
    </row>
    <row r="30" spans="1:13" x14ac:dyDescent="0.15">
      <c r="A30" s="1"/>
      <c r="B30" s="1"/>
      <c r="C30" s="1"/>
      <c r="D30" s="1"/>
      <c r="E30" s="1" t="s">
        <v>48</v>
      </c>
      <c r="L30" s="1"/>
      <c r="M30" s="1"/>
    </row>
    <row r="31" spans="1:13" x14ac:dyDescent="0.15">
      <c r="A31" s="9" t="s">
        <v>40</v>
      </c>
      <c r="B31" s="21">
        <f>B26*B29/1000</f>
        <v>0</v>
      </c>
      <c r="C31" s="1" t="s">
        <v>34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15">
      <c r="A32" s="3" t="s">
        <v>41</v>
      </c>
      <c r="B32" s="13">
        <v>0</v>
      </c>
      <c r="C32" s="1" t="s">
        <v>34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7.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7.6" customHeight="1" x14ac:dyDescent="0.15">
      <c r="A34" s="3" t="s">
        <v>42</v>
      </c>
      <c r="B34" s="21">
        <f>B31-B32</f>
        <v>0</v>
      </c>
      <c r="C34" s="1" t="s">
        <v>34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8.4499999999999993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15">
      <c r="A36" s="15" t="s">
        <v>37</v>
      </c>
      <c r="B36" s="1"/>
      <c r="C36" s="1"/>
      <c r="D36" s="1"/>
      <c r="F36" s="16"/>
      <c r="G36" s="16"/>
      <c r="H36" s="16"/>
      <c r="I36" s="16"/>
      <c r="J36" s="16"/>
      <c r="K36" s="16"/>
      <c r="L36" s="16"/>
      <c r="M36" s="1"/>
    </row>
    <row r="37" spans="1:13" ht="24" customHeight="1" x14ac:dyDescent="0.15">
      <c r="A37" s="9" t="s">
        <v>38</v>
      </c>
      <c r="B37" s="5"/>
      <c r="C37" s="1" t="s">
        <v>33</v>
      </c>
      <c r="D37" s="1"/>
      <c r="E37" s="47" t="s">
        <v>84</v>
      </c>
      <c r="F37" s="48"/>
      <c r="G37" s="39"/>
      <c r="H37" s="49"/>
      <c r="I37" s="49"/>
      <c r="J37" s="49"/>
      <c r="K37" s="50"/>
      <c r="L37" s="16"/>
      <c r="M37" s="1"/>
    </row>
    <row r="38" spans="1:13" x14ac:dyDescent="0.15">
      <c r="A38" s="1"/>
      <c r="B38" s="1"/>
      <c r="C38" s="1"/>
      <c r="D38" s="1"/>
      <c r="E38" s="16" t="s">
        <v>57</v>
      </c>
      <c r="F38" s="1"/>
      <c r="G38" s="1"/>
      <c r="H38" s="1"/>
      <c r="I38" s="1"/>
      <c r="J38" s="1"/>
      <c r="K38" s="1"/>
      <c r="L38" s="1"/>
      <c r="M38" s="1"/>
    </row>
    <row r="39" spans="1:13" ht="24" x14ac:dyDescent="0.15">
      <c r="A39" s="3" t="s">
        <v>45</v>
      </c>
      <c r="B39" s="10">
        <f>SUM(B24:M24)</f>
        <v>0</v>
      </c>
      <c r="C39" s="1" t="s">
        <v>28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9" t="s">
        <v>39</v>
      </c>
      <c r="B41" s="21">
        <f>B39*B37/1000</f>
        <v>0</v>
      </c>
      <c r="C41" s="1" t="s">
        <v>34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3" t="s">
        <v>43</v>
      </c>
      <c r="B42" s="13">
        <v>0</v>
      </c>
      <c r="C42" s="1" t="s">
        <v>34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8.4499999999999993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4" x14ac:dyDescent="0.15">
      <c r="A44" s="3" t="s">
        <v>44</v>
      </c>
      <c r="B44" s="21">
        <f>B41-B42</f>
        <v>0</v>
      </c>
      <c r="C44" s="1" t="s">
        <v>34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7.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15">
      <c r="A46" s="14" t="s">
        <v>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4" x14ac:dyDescent="0.15">
      <c r="A47" s="3" t="s">
        <v>51</v>
      </c>
      <c r="B47" s="21">
        <f>B34+B44</f>
        <v>0</v>
      </c>
      <c r="C47" s="1" t="s">
        <v>34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9" customHeight="1" x14ac:dyDescent="0.15"/>
  </sheetData>
  <mergeCells count="17">
    <mergeCell ref="E37:F37"/>
    <mergeCell ref="G37:K37"/>
    <mergeCell ref="J1:O5"/>
    <mergeCell ref="E29:F29"/>
    <mergeCell ref="G29:K29"/>
    <mergeCell ref="B1:I1"/>
    <mergeCell ref="I9:J9"/>
    <mergeCell ref="A6:C6"/>
    <mergeCell ref="C2:I2"/>
    <mergeCell ref="C3:E3"/>
    <mergeCell ref="G3:I3"/>
    <mergeCell ref="A2:A3"/>
    <mergeCell ref="A4:A5"/>
    <mergeCell ref="D4:I4"/>
    <mergeCell ref="D5:I5"/>
    <mergeCell ref="D8:F8"/>
    <mergeCell ref="I8:J8"/>
  </mergeCells>
  <phoneticPr fontI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&amp;LH30-32JCM設備補助CO2排出削減量計算（太陽光発電：自家消費）</oddHeader>
    <oddFooter>&amp;C&amp;P/&amp;N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view="pageLayout" topLeftCell="A4" zoomScale="85" zoomScaleNormal="100" zoomScalePageLayoutView="85" workbookViewId="0">
      <selection activeCell="N15" sqref="N15"/>
    </sheetView>
  </sheetViews>
  <sheetFormatPr defaultRowHeight="13.5" x14ac:dyDescent="0.15"/>
  <cols>
    <col min="1" max="1" width="33.875" customWidth="1"/>
    <col min="2" max="3" width="8.875" customWidth="1"/>
    <col min="4" max="7" width="9.5" bestFit="1" customWidth="1"/>
    <col min="8" max="8" width="9.5" customWidth="1"/>
    <col min="9" max="13" width="9.5" bestFit="1" customWidth="1"/>
    <col min="14" max="14" width="17.5" customWidth="1"/>
    <col min="15" max="15" width="15.25" customWidth="1"/>
  </cols>
  <sheetData>
    <row r="1" spans="1:15" ht="13.5" customHeight="1" x14ac:dyDescent="0.15">
      <c r="A1" s="2" t="s">
        <v>1</v>
      </c>
      <c r="B1" s="37"/>
      <c r="C1" s="37"/>
      <c r="D1" s="37"/>
      <c r="E1" s="37"/>
      <c r="F1" s="37"/>
      <c r="G1" s="37"/>
      <c r="H1" s="37"/>
      <c r="I1" s="37"/>
      <c r="J1" s="43" t="s">
        <v>87</v>
      </c>
      <c r="K1" s="44"/>
      <c r="L1" s="44"/>
      <c r="M1" s="44"/>
      <c r="N1" s="45"/>
      <c r="O1" s="45"/>
    </row>
    <row r="2" spans="1:15" ht="13.15" customHeight="1" x14ac:dyDescent="0.15">
      <c r="A2" s="35" t="s">
        <v>0</v>
      </c>
      <c r="B2" s="2" t="s">
        <v>2</v>
      </c>
      <c r="C2" s="37"/>
      <c r="D2" s="38"/>
      <c r="E2" s="38"/>
      <c r="F2" s="38"/>
      <c r="G2" s="38"/>
      <c r="H2" s="38"/>
      <c r="I2" s="38"/>
      <c r="J2" s="46"/>
      <c r="K2" s="44"/>
      <c r="L2" s="44"/>
      <c r="M2" s="44"/>
      <c r="N2" s="45"/>
      <c r="O2" s="45"/>
    </row>
    <row r="3" spans="1:15" x14ac:dyDescent="0.15">
      <c r="A3" s="36"/>
      <c r="B3" s="2" t="s">
        <v>11</v>
      </c>
      <c r="C3" s="39"/>
      <c r="D3" s="40"/>
      <c r="E3" s="41"/>
      <c r="F3" s="4" t="s">
        <v>12</v>
      </c>
      <c r="G3" s="39"/>
      <c r="H3" s="40"/>
      <c r="I3" s="41"/>
      <c r="J3" s="46"/>
      <c r="K3" s="44"/>
      <c r="L3" s="44"/>
      <c r="M3" s="44"/>
      <c r="N3" s="45"/>
      <c r="O3" s="45"/>
    </row>
    <row r="4" spans="1:15" x14ac:dyDescent="0.15">
      <c r="A4" s="35" t="s">
        <v>13</v>
      </c>
      <c r="B4" s="2" t="s">
        <v>3</v>
      </c>
      <c r="C4" s="5"/>
      <c r="D4" s="42" t="s">
        <v>4</v>
      </c>
      <c r="E4" s="40"/>
      <c r="F4" s="40"/>
      <c r="G4" s="40"/>
      <c r="H4" s="40"/>
      <c r="I4" s="41"/>
      <c r="J4" s="46"/>
      <c r="K4" s="44"/>
      <c r="L4" s="44"/>
      <c r="M4" s="44"/>
      <c r="N4" s="45"/>
      <c r="O4" s="45"/>
    </row>
    <row r="5" spans="1:15" x14ac:dyDescent="0.15">
      <c r="A5" s="36"/>
      <c r="B5" s="2" t="s">
        <v>5</v>
      </c>
      <c r="C5" s="5"/>
      <c r="D5" s="42" t="s">
        <v>6</v>
      </c>
      <c r="E5" s="40"/>
      <c r="F5" s="40"/>
      <c r="G5" s="40"/>
      <c r="H5" s="40"/>
      <c r="I5" s="41"/>
      <c r="J5" s="46"/>
      <c r="K5" s="44"/>
      <c r="L5" s="44"/>
      <c r="M5" s="44"/>
      <c r="N5" s="45"/>
      <c r="O5" s="45"/>
    </row>
    <row r="6" spans="1:15" x14ac:dyDescent="0.15">
      <c r="A6" s="53" t="s">
        <v>7</v>
      </c>
      <c r="B6" s="54"/>
      <c r="C6" s="54"/>
      <c r="D6" s="6"/>
      <c r="E6" s="1" t="s">
        <v>47</v>
      </c>
      <c r="G6" s="1"/>
      <c r="H6" s="1"/>
      <c r="I6" s="1"/>
      <c r="J6" s="1"/>
      <c r="K6" s="1"/>
      <c r="L6" s="1"/>
      <c r="M6" s="1"/>
    </row>
    <row r="7" spans="1:15" x14ac:dyDescent="0.15">
      <c r="A7" s="1" t="s">
        <v>8</v>
      </c>
      <c r="B7" s="6"/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72</v>
      </c>
      <c r="B8" s="7">
        <f>D6*B7/1000</f>
        <v>0</v>
      </c>
      <c r="C8" s="1" t="s">
        <v>10</v>
      </c>
      <c r="D8" s="55" t="s">
        <v>71</v>
      </c>
      <c r="E8" s="55"/>
      <c r="F8" s="55"/>
      <c r="G8" s="7">
        <f>K8*K9</f>
        <v>0</v>
      </c>
      <c r="H8" s="1" t="s">
        <v>66</v>
      </c>
      <c r="I8" s="56" t="s">
        <v>67</v>
      </c>
      <c r="J8" s="55"/>
      <c r="K8" s="24"/>
      <c r="L8" s="1" t="s">
        <v>68</v>
      </c>
      <c r="M8" s="1"/>
    </row>
    <row r="9" spans="1:15" x14ac:dyDescent="0.15">
      <c r="A9" s="1"/>
      <c r="B9" s="1"/>
      <c r="C9" s="1"/>
      <c r="D9" s="1"/>
      <c r="E9" s="1"/>
      <c r="F9" s="23" t="s">
        <v>74</v>
      </c>
      <c r="G9" s="26" t="e">
        <f>G8/B8</f>
        <v>#DIV/0!</v>
      </c>
      <c r="H9" s="1"/>
      <c r="I9" s="51" t="s">
        <v>69</v>
      </c>
      <c r="J9" s="52"/>
      <c r="K9" s="25"/>
      <c r="L9" s="1" t="s">
        <v>70</v>
      </c>
      <c r="M9" s="1"/>
    </row>
    <row r="10" spans="1:15" x14ac:dyDescent="0.15">
      <c r="A10" s="1"/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4" t="s">
        <v>80</v>
      </c>
    </row>
    <row r="11" spans="1:15" ht="26.45" customHeight="1" x14ac:dyDescent="0.15">
      <c r="A11" s="3" t="s">
        <v>62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0"/>
      <c r="O11" s="28" t="s">
        <v>79</v>
      </c>
    </row>
    <row r="12" spans="1:15" ht="34.15" customHeight="1" x14ac:dyDescent="0.15">
      <c r="A12" s="3" t="s">
        <v>76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28" t="s">
        <v>81</v>
      </c>
    </row>
    <row r="13" spans="1:15" ht="28.5" customHeight="1" x14ac:dyDescent="0.15">
      <c r="A13" s="3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5" ht="19.5" customHeight="1" x14ac:dyDescent="0.15">
      <c r="A14" s="3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5" ht="52.5" customHeight="1" x14ac:dyDescent="0.15">
      <c r="A15" s="9" t="s">
        <v>73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</row>
    <row r="16" spans="1:15" ht="27" customHeight="1" x14ac:dyDescent="0.15">
      <c r="A16" s="9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9" customHeight="1" x14ac:dyDescent="0.15">
      <c r="A17" s="9" t="s">
        <v>86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7.75" customHeight="1" x14ac:dyDescent="0.15">
      <c r="A18" s="9" t="s">
        <v>65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2.5" customHeight="1" x14ac:dyDescent="0.15">
      <c r="A19" s="9" t="s">
        <v>29</v>
      </c>
      <c r="B19" s="21">
        <f>B12*B13*B14*B15*B16*B17*B18*B8</f>
        <v>0</v>
      </c>
      <c r="C19" s="21">
        <f>C12*C13*C14*C15*C16*C17*C18*B8</f>
        <v>0</v>
      </c>
      <c r="D19" s="21">
        <f>D12*D13*D14*D15*D16*D17*D18*B8</f>
        <v>0</v>
      </c>
      <c r="E19" s="21">
        <f>E12*E13*E14*E15*E16*E17*E18*B8</f>
        <v>0</v>
      </c>
      <c r="F19" s="21">
        <f>F12*F13*F14*F15*F16*F17*F18*B8</f>
        <v>0</v>
      </c>
      <c r="G19" s="21">
        <f>G12*G13*G14*G15*G16*G17*G18*B8</f>
        <v>0</v>
      </c>
      <c r="H19" s="21">
        <f>H12*H13*H14*H15*H16*H17*H18*B8</f>
        <v>0</v>
      </c>
      <c r="I19" s="21">
        <f>I12*I13*I14*I15*I16*I17*I18*B8</f>
        <v>0</v>
      </c>
      <c r="J19" s="21">
        <f>J12*J13*J14*J15*J16*J17*J18*B8</f>
        <v>0</v>
      </c>
      <c r="K19" s="21">
        <f>K12*K13*K14*K15*K16*K17*K18*B8</f>
        <v>0</v>
      </c>
      <c r="L19" s="21">
        <f>L12*L13*L14*L15*L16*L17*L18*B8</f>
        <v>0</v>
      </c>
      <c r="M19" s="21">
        <f>M12*M13*M14*M15*M16*M17*M18*B8</f>
        <v>0</v>
      </c>
    </row>
    <row r="20" spans="1:13" ht="60" customHeight="1" x14ac:dyDescent="0.15">
      <c r="A20" s="9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20.25" customHeight="1" x14ac:dyDescent="0.15">
      <c r="A21" s="9" t="s">
        <v>60</v>
      </c>
      <c r="B21" s="21">
        <f>IF(B19-B20&gt;0,B19-B20,0)</f>
        <v>0</v>
      </c>
      <c r="C21" s="21">
        <f t="shared" ref="C21:M21" si="0">IF(C19-C20&gt;0,C19-C20,0)</f>
        <v>0</v>
      </c>
      <c r="D21" s="21">
        <f t="shared" si="0"/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  <c r="H21" s="21">
        <f t="shared" si="0"/>
        <v>0</v>
      </c>
      <c r="I21" s="21">
        <f t="shared" si="0"/>
        <v>0</v>
      </c>
      <c r="J21" s="21">
        <f t="shared" si="0"/>
        <v>0</v>
      </c>
      <c r="K21" s="21">
        <f t="shared" si="0"/>
        <v>0</v>
      </c>
      <c r="L21" s="21">
        <f t="shared" si="0"/>
        <v>0</v>
      </c>
      <c r="M21" s="21">
        <f t="shared" si="0"/>
        <v>0</v>
      </c>
    </row>
    <row r="22" spans="1:13" ht="21" customHeight="1" x14ac:dyDescent="0.15">
      <c r="A22" s="9" t="s">
        <v>31</v>
      </c>
      <c r="B22" s="10">
        <f>31</f>
        <v>31</v>
      </c>
      <c r="C22" s="10">
        <f>28</f>
        <v>28</v>
      </c>
      <c r="D22" s="10">
        <f>31</f>
        <v>31</v>
      </c>
      <c r="E22" s="10">
        <f>30</f>
        <v>30</v>
      </c>
      <c r="F22" s="10">
        <f>31</f>
        <v>31</v>
      </c>
      <c r="G22" s="10">
        <f>30</f>
        <v>30</v>
      </c>
      <c r="H22" s="10">
        <f>31</f>
        <v>31</v>
      </c>
      <c r="I22" s="10">
        <f>31</f>
        <v>31</v>
      </c>
      <c r="J22" s="10">
        <f>30</f>
        <v>30</v>
      </c>
      <c r="K22" s="10">
        <f>31</f>
        <v>31</v>
      </c>
      <c r="L22" s="10">
        <f>30</f>
        <v>30</v>
      </c>
      <c r="M22" s="10">
        <f>31</f>
        <v>31</v>
      </c>
    </row>
    <row r="23" spans="1:13" ht="20.25" customHeight="1" x14ac:dyDescent="0.15">
      <c r="A23" s="9" t="s">
        <v>61</v>
      </c>
      <c r="B23" s="10">
        <f>B21*B22</f>
        <v>0</v>
      </c>
      <c r="C23" s="10">
        <f t="shared" ref="C23:M23" si="1">C21*C22</f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21" customHeight="1" x14ac:dyDescent="0.15">
      <c r="A24" s="9" t="s">
        <v>32</v>
      </c>
      <c r="B24" s="22">
        <f>SUM(B23:M23)</f>
        <v>0</v>
      </c>
      <c r="C24" s="1" t="s">
        <v>28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9" customHeight="1" x14ac:dyDescent="0.15"/>
    <row r="26" spans="1:13" ht="27" customHeight="1" x14ac:dyDescent="0.15"/>
    <row r="27" spans="1:13" ht="27" customHeight="1" x14ac:dyDescent="0.15"/>
    <row r="28" spans="1:13" ht="27" customHeight="1" x14ac:dyDescent="0.15"/>
    <row r="29" spans="1:13" x14ac:dyDescent="0.15">
      <c r="A29" s="14" t="s">
        <v>54</v>
      </c>
    </row>
    <row r="30" spans="1:13" ht="6.6" customHeight="1" x14ac:dyDescent="0.15"/>
    <row r="31" spans="1:13" ht="18.600000000000001" customHeight="1" x14ac:dyDescent="0.15">
      <c r="A31" s="9" t="s">
        <v>38</v>
      </c>
      <c r="B31" s="5"/>
      <c r="C31" s="1" t="s">
        <v>33</v>
      </c>
      <c r="E31" s="47" t="s">
        <v>84</v>
      </c>
      <c r="F31" s="48"/>
      <c r="G31" s="39"/>
      <c r="H31" s="49"/>
      <c r="I31" s="49"/>
      <c r="J31" s="49"/>
      <c r="K31" s="50"/>
    </row>
    <row r="32" spans="1:13" ht="20.25" customHeight="1" x14ac:dyDescent="0.15">
      <c r="A32" s="1"/>
      <c r="B32" s="1"/>
      <c r="C32" s="1"/>
      <c r="E32" s="1" t="s">
        <v>48</v>
      </c>
    </row>
    <row r="33" spans="1:3" ht="18.600000000000001" customHeight="1" x14ac:dyDescent="0.15">
      <c r="A33" s="9" t="s">
        <v>55</v>
      </c>
      <c r="B33" s="21">
        <f>B24*B31/1000</f>
        <v>0</v>
      </c>
      <c r="C33" s="1" t="s">
        <v>34</v>
      </c>
    </row>
    <row r="34" spans="1:3" ht="16.149999999999999" customHeight="1" x14ac:dyDescent="0.15">
      <c r="A34" s="3" t="s">
        <v>56</v>
      </c>
      <c r="B34" s="27">
        <v>0</v>
      </c>
      <c r="C34" s="1" t="s">
        <v>34</v>
      </c>
    </row>
    <row r="35" spans="1:3" ht="6" customHeight="1" x14ac:dyDescent="0.15">
      <c r="A35" s="1"/>
      <c r="B35" s="1"/>
      <c r="C35" s="1"/>
    </row>
    <row r="36" spans="1:3" ht="19.899999999999999" customHeight="1" x14ac:dyDescent="0.15">
      <c r="A36" s="3" t="s">
        <v>75</v>
      </c>
      <c r="B36" s="21">
        <f>B33-B34</f>
        <v>0</v>
      </c>
      <c r="C36" s="1" t="s">
        <v>34</v>
      </c>
    </row>
  </sheetData>
  <mergeCells count="15">
    <mergeCell ref="J1:O5"/>
    <mergeCell ref="A6:C6"/>
    <mergeCell ref="D8:F8"/>
    <mergeCell ref="I8:J8"/>
    <mergeCell ref="E31:F31"/>
    <mergeCell ref="G31:K31"/>
    <mergeCell ref="I9:J9"/>
    <mergeCell ref="B1:I1"/>
    <mergeCell ref="A2:A3"/>
    <mergeCell ref="C2:I2"/>
    <mergeCell ref="C3:E3"/>
    <mergeCell ref="G3:I3"/>
    <mergeCell ref="A4:A5"/>
    <mergeCell ref="D4:I4"/>
    <mergeCell ref="D5:I5"/>
  </mergeCells>
  <phoneticPr fontI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&amp;LH30-32JCM設備補助CO2排出削減量計算（太陽光発電：全量売電）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0" ma:contentTypeDescription="新しいドキュメントを作成します。" ma:contentTypeScope="" ma:versionID="c3afa8cb4a23f1f23b73afe8704676e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fbca341d253ff8d4174c3be3e9fd613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603C4-22CD-4740-8719-6C55E9DE9E99}">
  <ds:schemaRefs>
    <ds:schemaRef ds:uri="http://purl.org/dc/terms/"/>
    <ds:schemaRef ds:uri="0de5941f-0658-486a-bd95-c592dd158584"/>
    <ds:schemaRef ds:uri="http://www.w3.org/XML/1998/namespace"/>
    <ds:schemaRef ds:uri="http://schemas.microsoft.com/office/2006/documentManagement/types"/>
    <ds:schemaRef ds:uri="93fe9b1e-5bcf-4a08-912e-4034eab1d859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5DC47CF-09A3-4C7B-A73B-B4177BA3D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59784-5401-44F5-A6E1-D24DDC282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太陽光発電 (記入例)</vt:lpstr>
      <vt:lpstr>太陽光発電 (自家消費)</vt:lpstr>
      <vt:lpstr>太陽光発電 (全量売電)</vt:lpstr>
    </vt:vector>
  </TitlesOfParts>
  <Company>研究開発本部　エコロジー技術研究所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079455</dc:creator>
  <cp:lastModifiedBy>bannai</cp:lastModifiedBy>
  <cp:lastPrinted>2018-08-21T23:41:52Z</cp:lastPrinted>
  <dcterms:created xsi:type="dcterms:W3CDTF">2013-06-05T11:40:48Z</dcterms:created>
  <dcterms:modified xsi:type="dcterms:W3CDTF">2018-08-21T23:45:32Z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