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16" yWindow="192" windowWidth="15480" windowHeight="10068" tabRatio="587"/>
  </bookViews>
  <sheets>
    <sheet name="PMS(calc_process)" sheetId="31" r:id="rId1"/>
    <sheet name="MSS" sheetId="34" r:id="rId2"/>
    <sheet name="PMS(input)" sheetId="30" r:id="rId3"/>
    <sheet name="Sheet2" sheetId="33" r:id="rId4"/>
  </sheets>
  <externalReferences>
    <externalReference r:id="rId5"/>
    <externalReference r:id="rId6"/>
  </externalReferences>
  <definedNames>
    <definedName name="a" localSheetId="1">#REF!</definedName>
    <definedName name="a">#REF!</definedName>
    <definedName name="aa" localSheetId="1">#REF!</definedName>
    <definedName name="aa">#REF!</definedName>
    <definedName name="b" localSheetId="1">#REF!</definedName>
    <definedName name="b">#REF!</definedName>
    <definedName name="EF">#REF!</definedName>
    <definedName name="_xlnm.Print_Area" localSheetId="0">'PMS(calc_process)'!$A$1:$I$32</definedName>
    <definedName name="_xlnm.Print_Area" localSheetId="2">'PMS(input)'!$A$1:$K$29</definedName>
    <definedName name="v" localSheetId="1">'[1]MPS(calc_process)'!#REF!</definedName>
    <definedName name="v">'PMS(calc_process)'!#REF!</definedName>
    <definedName name="w" localSheetId="1">'[2]1-1_Exist_default_input'!#REF!</definedName>
    <definedName name="w">'[2]1-1_Exist_default_input'!#REF!</definedName>
    <definedName name="x" localSheetId="1">#REF!</definedName>
    <definedName name="x">#REF!</definedName>
    <definedName name="z" localSheetId="1">#REF!</definedName>
    <definedName name="z">#REF!</definedName>
    <definedName name="化石燃料種別1" localSheetId="1">#REF!</definedName>
    <definedName name="化石燃料種別1">'PMS(calc_process)'!#REF!</definedName>
    <definedName name="化石燃料種別2" localSheetId="1">#REF!</definedName>
    <definedName name="化石燃料種別2">#REF!</definedName>
    <definedName name="化石燃料種別3" localSheetId="1">#REF!</definedName>
    <definedName name="化石燃料種別3">#REF!</definedName>
    <definedName name="係数種別1" localSheetId="1">'[1]MPS(calc_process)'!#REF!</definedName>
    <definedName name="係数種別1">'PMS(calc_process)'!#REF!</definedName>
    <definedName name="係数種別2" localSheetId="1">#REF!</definedName>
    <definedName name="係数種別2">#REF!</definedName>
    <definedName name="係数種別3" localSheetId="1">#REF!</definedName>
    <definedName name="係数種別3">#REF!</definedName>
    <definedName name="種別">'[2]1-2_Exist_default_result'!$C$22:$C$23</definedName>
    <definedName name="種類">'[2]1-1_Exist_default_input'!#REF!</definedName>
    <definedName name="植物種別1" localSheetId="1">'[1]MPS(calc_process)'!$E$66:$E$70</definedName>
    <definedName name="植物種別1">'PMS(calc_process)'!#REF!</definedName>
    <definedName name="植物種別3" localSheetId="1">#REF!</definedName>
    <definedName name="植物種別3">#REF!</definedName>
  </definedNames>
  <calcPr calcId="125725"/>
</workbook>
</file>

<file path=xl/calcChain.xml><?xml version="1.0" encoding="utf-8"?>
<calcChain xmlns="http://schemas.openxmlformats.org/spreadsheetml/2006/main">
  <c r="N25" i="31"/>
  <c r="M25"/>
  <c r="L25"/>
  <c r="N20"/>
  <c r="L20"/>
  <c r="L19"/>
  <c r="L13" l="1"/>
  <c r="G13"/>
  <c r="E13" i="30"/>
  <c r="E8"/>
  <c r="E7"/>
  <c r="K12" i="31"/>
  <c r="G7" l="1"/>
  <c r="G18" l="1"/>
  <c r="G17"/>
  <c r="K14"/>
  <c r="K11"/>
  <c r="K13" s="1"/>
  <c r="K10"/>
  <c r="G16" s="1"/>
  <c r="G14" l="1"/>
  <c r="G8"/>
  <c r="G24"/>
  <c r="G23"/>
  <c r="G22"/>
  <c r="G11" l="1"/>
  <c r="G15"/>
  <c r="L21" l="1"/>
  <c r="L22"/>
  <c r="L23"/>
  <c r="G9"/>
  <c r="G20" l="1"/>
  <c r="M19" s="1"/>
  <c r="N19" s="1"/>
  <c r="M20" l="1"/>
  <c r="M22"/>
  <c r="N22" s="1"/>
  <c r="M23"/>
  <c r="N23" s="1"/>
  <c r="G5"/>
  <c r="M21"/>
  <c r="N21" s="1"/>
  <c r="B24" i="30"/>
</calcChain>
</file>

<file path=xl/sharedStrings.xml><?xml version="1.0" encoding="utf-8"?>
<sst xmlns="http://schemas.openxmlformats.org/spreadsheetml/2006/main" count="196" uniqueCount="145">
  <si>
    <t>Units</t>
    <phoneticPr fontId="3"/>
  </si>
  <si>
    <t>Parameter</t>
  </si>
  <si>
    <t>-</t>
    <phoneticPr fontId="3"/>
  </si>
  <si>
    <t xml:space="preserve">Joint Crediting Mechanism Proposed Methodology Spreadsheet Form (input sheet) [Attachment to Proposed Methodology Form]  </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</si>
  <si>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</si>
  <si>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</si>
  <si>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</si>
  <si>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</si>
  <si>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</si>
  <si>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</si>
  <si>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</si>
  <si>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</si>
  <si>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</si>
  <si>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</si>
  <si>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Monitoring point No.</t>
    <phoneticPr fontId="3"/>
  </si>
  <si>
    <t>Parameters</t>
    <phoneticPr fontId="3"/>
  </si>
  <si>
    <t>Description of data</t>
    <phoneticPr fontId="3"/>
  </si>
  <si>
    <t>Estimated Values</t>
    <phoneticPr fontId="3"/>
  </si>
  <si>
    <t>Monitoring option</t>
    <phoneticPr fontId="3"/>
  </si>
  <si>
    <t>Source of data</t>
    <phoneticPr fontId="3"/>
  </si>
  <si>
    <t>Measurement methods and procedures</t>
    <phoneticPr fontId="3"/>
  </si>
  <si>
    <t>Monitoring frequency</t>
    <phoneticPr fontId="3"/>
  </si>
  <si>
    <t>Other comments</t>
    <phoneticPr fontId="3"/>
  </si>
  <si>
    <t>tCO2/MWh</t>
    <phoneticPr fontId="3"/>
  </si>
  <si>
    <t>[Monitoring option]</t>
    <phoneticPr fontId="3"/>
  </si>
  <si>
    <t>Option A</t>
    <phoneticPr fontId="3"/>
  </si>
  <si>
    <t>Based on public data which is measured by entities other than the project participants (Data used: publicly recognized data such as statistical data and specifications)</t>
    <phoneticPr fontId="3"/>
  </si>
  <si>
    <t>Option B</t>
    <phoneticPr fontId="3"/>
  </si>
  <si>
    <t>Based on the amount of transaction which is measured directly using measuring equipments (Data used: commercial evidence such as invoices)</t>
    <phoneticPr fontId="3"/>
  </si>
  <si>
    <t>Based on the actual measurement using measuring equipments (Data used: measured values)</t>
    <phoneticPr fontId="3"/>
  </si>
  <si>
    <t>1. Calculations for emission reductions</t>
    <phoneticPr fontId="3"/>
  </si>
  <si>
    <t>Fuel type</t>
    <phoneticPr fontId="3"/>
  </si>
  <si>
    <t>Value</t>
    <phoneticPr fontId="3"/>
  </si>
  <si>
    <t>Units</t>
    <phoneticPr fontId="3"/>
  </si>
  <si>
    <t>Emission reductions during the period p</t>
    <phoneticPr fontId="3"/>
  </si>
  <si>
    <t>ERp</t>
    <phoneticPr fontId="3"/>
  </si>
  <si>
    <t>2. Selected default values, etc.</t>
    <phoneticPr fontId="3"/>
  </si>
  <si>
    <t>Electricity</t>
    <phoneticPr fontId="3"/>
  </si>
  <si>
    <t>-</t>
    <phoneticPr fontId="3"/>
  </si>
  <si>
    <t>3. Calculations for reference emissions</t>
    <phoneticPr fontId="3"/>
  </si>
  <si>
    <t>Reference emissions during the period p</t>
    <phoneticPr fontId="3"/>
  </si>
  <si>
    <t>Reference emissions</t>
    <phoneticPr fontId="3"/>
  </si>
  <si>
    <t>MWh/p</t>
    <phoneticPr fontId="3"/>
  </si>
  <si>
    <t>°C</t>
    <phoneticPr fontId="3"/>
  </si>
  <si>
    <t>4. Calculations of the project emissions</t>
    <phoneticPr fontId="3"/>
  </si>
  <si>
    <t>Project emissions during the period p</t>
    <phoneticPr fontId="3"/>
  </si>
  <si>
    <t>Project emissions</t>
    <phoneticPr fontId="3"/>
  </si>
  <si>
    <t>[List of Default Values]</t>
    <phoneticPr fontId="3"/>
  </si>
  <si>
    <r>
      <t>tCO</t>
    </r>
    <r>
      <rPr>
        <vertAlign val="subscript"/>
        <sz val="11"/>
        <color indexed="8"/>
        <rFont val="Arial"/>
        <family val="2"/>
      </rPr>
      <t>2</t>
    </r>
    <r>
      <rPr>
        <sz val="11"/>
        <color indexed="8"/>
        <rFont val="Arial"/>
        <family val="2"/>
      </rPr>
      <t>/p</t>
    </r>
    <phoneticPr fontId="3"/>
  </si>
  <si>
    <r>
      <t>COP</t>
    </r>
    <r>
      <rPr>
        <vertAlign val="subscript"/>
        <sz val="11"/>
        <color indexed="8"/>
        <rFont val="Arial"/>
        <family val="2"/>
      </rPr>
      <t>RE_default</t>
    </r>
    <phoneticPr fontId="3"/>
  </si>
  <si>
    <r>
      <t>RE</t>
    </r>
    <r>
      <rPr>
        <vertAlign val="subscript"/>
        <sz val="11"/>
        <color indexed="8"/>
        <rFont val="Arial"/>
        <family val="2"/>
      </rPr>
      <t>p</t>
    </r>
    <phoneticPr fontId="3"/>
  </si>
  <si>
    <r>
      <t>PE</t>
    </r>
    <r>
      <rPr>
        <vertAlign val="subscript"/>
        <sz val="11"/>
        <color indexed="8"/>
        <rFont val="Arial"/>
        <family val="2"/>
      </rPr>
      <t>p</t>
    </r>
    <phoneticPr fontId="3"/>
  </si>
  <si>
    <r>
      <t xml:space="preserve">Table 1: Parameters to be monitored </t>
    </r>
    <r>
      <rPr>
        <b/>
        <i/>
        <sz val="11"/>
        <color indexed="8"/>
        <rFont val="Arial"/>
        <family val="2"/>
      </rPr>
      <t>ex post</t>
    </r>
    <phoneticPr fontId="3"/>
  </si>
  <si>
    <t>Option C</t>
    <phoneticPr fontId="3"/>
  </si>
  <si>
    <r>
      <t xml:space="preserve">Table 2: Project-specific parameters to be fixed </t>
    </r>
    <r>
      <rPr>
        <b/>
        <i/>
        <sz val="11"/>
        <color indexed="8"/>
        <rFont val="Arial"/>
        <family val="2"/>
      </rPr>
      <t>ex ante</t>
    </r>
    <phoneticPr fontId="3"/>
  </si>
  <si>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3"/>
  </si>
  <si>
    <r>
      <t>CO</t>
    </r>
    <r>
      <rPr>
        <b/>
        <vertAlign val="subscript"/>
        <sz val="11"/>
        <color indexed="9"/>
        <rFont val="Arial"/>
        <family val="2"/>
      </rPr>
      <t>2</t>
    </r>
    <r>
      <rPr>
        <b/>
        <sz val="11"/>
        <color indexed="9"/>
        <rFont val="Arial"/>
        <family val="2"/>
      </rPr>
      <t xml:space="preserve"> emission reductions</t>
    </r>
    <phoneticPr fontId="3"/>
  </si>
  <si>
    <r>
      <t>COP</t>
    </r>
    <r>
      <rPr>
        <vertAlign val="subscript"/>
        <sz val="11"/>
        <color indexed="8"/>
        <rFont val="Arial"/>
        <family val="2"/>
      </rPr>
      <t>RE_default</t>
    </r>
    <r>
      <rPr>
        <sz val="11"/>
        <color indexed="8"/>
        <rFont val="Arial"/>
        <family val="2"/>
      </rPr>
      <t xml:space="preserve"> (x&lt;300USRt)</t>
    </r>
    <phoneticPr fontId="3"/>
  </si>
  <si>
    <r>
      <t>COP</t>
    </r>
    <r>
      <rPr>
        <vertAlign val="subscript"/>
        <sz val="11"/>
        <color indexed="8"/>
        <rFont val="Arial"/>
        <family val="2"/>
      </rPr>
      <t>RE_default</t>
    </r>
    <r>
      <rPr>
        <sz val="11"/>
        <color indexed="8"/>
        <rFont val="Arial"/>
        <family val="2"/>
      </rPr>
      <t xml:space="preserve"> (450</t>
    </r>
    <r>
      <rPr>
        <sz val="11"/>
        <color indexed="8"/>
        <rFont val="ＭＳ Ｐゴシック"/>
        <family val="3"/>
        <charset val="128"/>
      </rPr>
      <t>≦</t>
    </r>
    <r>
      <rPr>
        <sz val="11"/>
        <color indexed="8"/>
        <rFont val="Arial"/>
        <family val="2"/>
      </rPr>
      <t>x&lt;500USRt)</t>
    </r>
    <phoneticPr fontId="3"/>
  </si>
  <si>
    <r>
      <t>COP</t>
    </r>
    <r>
      <rPr>
        <vertAlign val="subscript"/>
        <sz val="11"/>
        <color indexed="8"/>
        <rFont val="Arial"/>
        <family val="2"/>
      </rPr>
      <t>RE_default</t>
    </r>
    <r>
      <rPr>
        <sz val="11"/>
        <color indexed="8"/>
        <rFont val="Arial"/>
        <family val="2"/>
      </rPr>
      <t xml:space="preserve"> (500</t>
    </r>
    <r>
      <rPr>
        <sz val="11"/>
        <color indexed="8"/>
        <rFont val="ＭＳ Ｐゴシック"/>
        <family val="3"/>
        <charset val="128"/>
      </rPr>
      <t>≦</t>
    </r>
    <r>
      <rPr>
        <sz val="11"/>
        <color indexed="8"/>
        <rFont val="Arial"/>
        <family val="2"/>
      </rPr>
      <t>x&lt;700USRt)</t>
    </r>
    <phoneticPr fontId="3"/>
  </si>
  <si>
    <r>
      <t>COP</t>
    </r>
    <r>
      <rPr>
        <vertAlign val="subscript"/>
        <sz val="11"/>
        <color indexed="8"/>
        <rFont val="Arial"/>
        <family val="2"/>
      </rPr>
      <t>RE_default</t>
    </r>
    <r>
      <rPr>
        <sz val="11"/>
        <color indexed="8"/>
        <rFont val="Arial"/>
        <family val="2"/>
      </rPr>
      <t xml:space="preserve"> (700</t>
    </r>
    <r>
      <rPr>
        <sz val="11"/>
        <color indexed="8"/>
        <rFont val="ＭＳ Ｐゴシック"/>
        <family val="3"/>
        <charset val="128"/>
      </rPr>
      <t>≦</t>
    </r>
    <r>
      <rPr>
        <sz val="11"/>
        <color indexed="8"/>
        <rFont val="Arial"/>
        <family val="2"/>
      </rPr>
      <t>x&lt;1250USRt)</t>
    </r>
    <phoneticPr fontId="3"/>
  </si>
  <si>
    <t>The most recent value available at the time of validation is applied and fixed for the monitoring period thereafter. The data is sourced from “Emission Factors of Electricity Interconnection Systems”, National Committee on Clean Development Mechanism Indonesian DNA for CDM unless otherwise instructed by the Joint Committee.</t>
    <phoneticPr fontId="3"/>
  </si>
  <si>
    <r>
      <t>tCO</t>
    </r>
    <r>
      <rPr>
        <vertAlign val="subscript"/>
        <sz val="11"/>
        <rFont val="Arial"/>
        <family val="2"/>
      </rPr>
      <t>2</t>
    </r>
    <r>
      <rPr>
        <sz val="11"/>
        <rFont val="Arial"/>
        <family val="2"/>
      </rPr>
      <t>/MWh</t>
    </r>
    <phoneticPr fontId="3"/>
  </si>
  <si>
    <r>
      <t>EF</t>
    </r>
    <r>
      <rPr>
        <vertAlign val="subscript"/>
        <sz val="11"/>
        <rFont val="Arial"/>
        <family val="2"/>
      </rPr>
      <t>grid</t>
    </r>
    <phoneticPr fontId="3"/>
  </si>
  <si>
    <r>
      <t>CO</t>
    </r>
    <r>
      <rPr>
        <vertAlign val="subscript"/>
        <sz val="11"/>
        <rFont val="Arial"/>
        <family val="2"/>
      </rPr>
      <t>2</t>
    </r>
    <r>
      <rPr>
        <sz val="11"/>
        <rFont val="Arial"/>
        <family val="2"/>
      </rPr>
      <t xml:space="preserve"> emission factor for an Indonesian regional grid system, from which electricity is displaced due to the project during a given time period</t>
    </r>
    <phoneticPr fontId="3"/>
  </si>
  <si>
    <r>
      <t>tCO</t>
    </r>
    <r>
      <rPr>
        <vertAlign val="subscript"/>
        <sz val="11"/>
        <color indexed="8"/>
        <rFont val="Arial"/>
        <family val="2"/>
      </rPr>
      <t>2</t>
    </r>
    <r>
      <rPr>
        <sz val="11"/>
        <color indexed="8"/>
        <rFont val="Arial"/>
        <family val="2"/>
      </rPr>
      <t>/p</t>
    </r>
    <phoneticPr fontId="3"/>
  </si>
  <si>
    <r>
      <rPr>
        <sz val="11"/>
        <rFont val="ＭＳ Ｐゴシック"/>
        <family val="3"/>
        <charset val="128"/>
      </rPr>
      <t>℃</t>
    </r>
    <phoneticPr fontId="3"/>
  </si>
  <si>
    <t>Monitored data</t>
    <phoneticPr fontId="3"/>
  </si>
  <si>
    <t>MWh</t>
    <phoneticPr fontId="3"/>
  </si>
  <si>
    <t>Amount of chilled water produced by absorption chiller</t>
    <phoneticPr fontId="3"/>
  </si>
  <si>
    <t>Ton</t>
    <phoneticPr fontId="3"/>
  </si>
  <si>
    <t xml:space="preserve">Average inlet temperature of the chilled water entering the absorption chiller </t>
    <phoneticPr fontId="3"/>
  </si>
  <si>
    <t xml:space="preserve">Average outlet temperature of the chilled water leaving the absorption chiller </t>
    <phoneticPr fontId="3"/>
  </si>
  <si>
    <t>Net calorific value of natural gas consumed by CHP</t>
    <phoneticPr fontId="3"/>
  </si>
  <si>
    <r>
      <t>COP</t>
    </r>
    <r>
      <rPr>
        <vertAlign val="subscript"/>
        <sz val="11"/>
        <rFont val="Arial"/>
        <family val="2"/>
      </rPr>
      <t>RE_default</t>
    </r>
    <phoneticPr fontId="3"/>
  </si>
  <si>
    <t>Option B</t>
    <phoneticPr fontId="3"/>
  </si>
  <si>
    <t>Purchase records</t>
    <phoneticPr fontId="3"/>
  </si>
  <si>
    <t>Monthly</t>
    <phoneticPr fontId="3"/>
  </si>
  <si>
    <t>Hourly
(Accumulate monthly)</t>
    <phoneticPr fontId="3"/>
  </si>
  <si>
    <r>
      <t>T</t>
    </r>
    <r>
      <rPr>
        <vertAlign val="subscript"/>
        <sz val="11"/>
        <rFont val="Arial"/>
        <family val="2"/>
      </rPr>
      <t>CW, PJ, in, l</t>
    </r>
    <phoneticPr fontId="3"/>
  </si>
  <si>
    <r>
      <t>T</t>
    </r>
    <r>
      <rPr>
        <vertAlign val="subscript"/>
        <sz val="11"/>
        <rFont val="Arial"/>
        <family val="2"/>
      </rPr>
      <t>CW, PJ, out,l</t>
    </r>
    <phoneticPr fontId="3"/>
  </si>
  <si>
    <r>
      <t>CG</t>
    </r>
    <r>
      <rPr>
        <vertAlign val="subscript"/>
        <sz val="11"/>
        <rFont val="Arial"/>
        <family val="2"/>
      </rPr>
      <t>PJ</t>
    </r>
    <phoneticPr fontId="3"/>
  </si>
  <si>
    <r>
      <t>EF</t>
    </r>
    <r>
      <rPr>
        <i/>
        <vertAlign val="subscript"/>
        <sz val="11"/>
        <rFont val="Arial"/>
        <family val="2"/>
      </rPr>
      <t>grid</t>
    </r>
    <phoneticPr fontId="3"/>
  </si>
  <si>
    <r>
      <t>COP</t>
    </r>
    <r>
      <rPr>
        <vertAlign val="subscript"/>
        <sz val="11"/>
        <color indexed="8"/>
        <rFont val="Arial"/>
        <family val="2"/>
      </rPr>
      <t>RE_default</t>
    </r>
    <r>
      <rPr>
        <sz val="11"/>
        <color indexed="8"/>
        <rFont val="Arial"/>
        <family val="2"/>
      </rPr>
      <t xml:space="preserve"> (300</t>
    </r>
    <r>
      <rPr>
        <sz val="11"/>
        <color indexed="8"/>
        <rFont val="ＭＳ Ｐゴシック"/>
        <family val="3"/>
        <charset val="128"/>
      </rPr>
      <t>≦</t>
    </r>
    <r>
      <rPr>
        <sz val="11"/>
        <color indexed="8"/>
        <rFont val="Arial"/>
        <family val="2"/>
      </rPr>
      <t>x&lt;450USRt)</t>
    </r>
    <phoneticPr fontId="3"/>
  </si>
  <si>
    <t>CEF</t>
    <phoneticPr fontId="3"/>
  </si>
  <si>
    <t>Default carbon content of natural gas</t>
    <phoneticPr fontId="3"/>
  </si>
  <si>
    <t>Natural Gas</t>
    <phoneticPr fontId="3"/>
  </si>
  <si>
    <r>
      <t>MJ/m</t>
    </r>
    <r>
      <rPr>
        <vertAlign val="superscript"/>
        <sz val="11"/>
        <rFont val="Arial"/>
        <family val="2"/>
      </rPr>
      <t>3</t>
    </r>
    <phoneticPr fontId="3"/>
  </si>
  <si>
    <r>
      <t>m</t>
    </r>
    <r>
      <rPr>
        <vertAlign val="superscript"/>
        <sz val="11"/>
        <rFont val="Arial"/>
        <family val="2"/>
      </rPr>
      <t>3</t>
    </r>
    <phoneticPr fontId="3"/>
  </si>
  <si>
    <r>
      <t>EC</t>
    </r>
    <r>
      <rPr>
        <vertAlign val="subscript"/>
        <sz val="11"/>
        <rFont val="Arial"/>
        <family val="2"/>
      </rPr>
      <t>PJ,p</t>
    </r>
    <phoneticPr fontId="3"/>
  </si>
  <si>
    <t xml:space="preserve">Natural gas consumption by CHP </t>
    <phoneticPr fontId="3"/>
  </si>
  <si>
    <t>TJ/p</t>
    <phoneticPr fontId="3"/>
  </si>
  <si>
    <t xml:space="preserve">Amount of chilled water produced by absorption chiller </t>
    <phoneticPr fontId="3"/>
  </si>
  <si>
    <t>Ton</t>
    <phoneticPr fontId="3"/>
  </si>
  <si>
    <r>
      <t>CW</t>
    </r>
    <r>
      <rPr>
        <vertAlign val="subscript"/>
        <sz val="11"/>
        <color indexed="8"/>
        <rFont val="Arial"/>
        <family val="2"/>
      </rPr>
      <t>PJ</t>
    </r>
    <phoneticPr fontId="3"/>
  </si>
  <si>
    <t>Average inlet temperature of the chilled water entering the absorption chiller</t>
    <phoneticPr fontId="3"/>
  </si>
  <si>
    <t>Average outlet temperature of the chilled water leaving the absorption chiller</t>
    <phoneticPr fontId="3"/>
  </si>
  <si>
    <r>
      <t>T</t>
    </r>
    <r>
      <rPr>
        <vertAlign val="subscript"/>
        <sz val="11"/>
        <color indexed="8"/>
        <rFont val="Arial"/>
        <family val="2"/>
      </rPr>
      <t>CW, PJ, in, l</t>
    </r>
    <phoneticPr fontId="3"/>
  </si>
  <si>
    <r>
      <t>T</t>
    </r>
    <r>
      <rPr>
        <vertAlign val="subscript"/>
        <sz val="11"/>
        <color indexed="8"/>
        <rFont val="Arial"/>
        <family val="2"/>
      </rPr>
      <t>CW, PJ, out, l</t>
    </r>
    <phoneticPr fontId="3"/>
  </si>
  <si>
    <r>
      <t>CG</t>
    </r>
    <r>
      <rPr>
        <vertAlign val="subscript"/>
        <sz val="11"/>
        <color indexed="8"/>
        <rFont val="Arial"/>
        <family val="2"/>
      </rPr>
      <t>PJ</t>
    </r>
    <phoneticPr fontId="3"/>
  </si>
  <si>
    <t>Natural Gas</t>
    <phoneticPr fontId="3"/>
  </si>
  <si>
    <t>tC/TJ</t>
    <phoneticPr fontId="3"/>
  </si>
  <si>
    <t>tC/TJ</t>
    <phoneticPr fontId="3"/>
  </si>
  <si>
    <r>
      <t>NCV</t>
    </r>
    <r>
      <rPr>
        <vertAlign val="subscript"/>
        <sz val="11"/>
        <rFont val="Arial"/>
        <family val="2"/>
      </rPr>
      <t>p</t>
    </r>
    <phoneticPr fontId="3"/>
  </si>
  <si>
    <t>COP of reference centrifugal chiller under the standardizing temperature conditions</t>
    <phoneticPr fontId="3"/>
  </si>
  <si>
    <t>MJ/m3</t>
    <phoneticPr fontId="3"/>
  </si>
  <si>
    <t>NCVp</t>
    <phoneticPr fontId="3"/>
  </si>
  <si>
    <t>MWh/p</t>
    <phoneticPr fontId="3"/>
  </si>
  <si>
    <r>
      <t>EC</t>
    </r>
    <r>
      <rPr>
        <vertAlign val="subscript"/>
        <sz val="11"/>
        <color indexed="8"/>
        <rFont val="Arial"/>
        <family val="2"/>
      </rPr>
      <t>aux, i, p</t>
    </r>
    <phoneticPr fontId="3"/>
  </si>
  <si>
    <r>
      <t>EC</t>
    </r>
    <r>
      <rPr>
        <vertAlign val="subscript"/>
        <sz val="11"/>
        <rFont val="Arial"/>
        <family val="2"/>
      </rPr>
      <t>aux,i,p</t>
    </r>
    <phoneticPr fontId="3"/>
  </si>
  <si>
    <t>Electricity</t>
    <phoneticPr fontId="3"/>
  </si>
  <si>
    <t>Referred to 2006 IPCC Guidelines for National Greenhouse Gas Inventories, Volume 2, Table1.4</t>
    <phoneticPr fontId="3"/>
  </si>
  <si>
    <t>Monitoring Plan Sheet (Calculation Process Sheet) [Attachement to Project Design Document]</t>
    <phoneticPr fontId="3"/>
  </si>
  <si>
    <t>Role</t>
    <phoneticPr fontId="21"/>
  </si>
  <si>
    <t>Responsible personnel</t>
  </si>
  <si>
    <t>Monitoring Structure Sheet [Attachment to Project Design Document]</t>
    <phoneticPr fontId="21"/>
  </si>
  <si>
    <r>
      <t>EG</t>
    </r>
    <r>
      <rPr>
        <vertAlign val="subscript"/>
        <sz val="11"/>
        <rFont val="Arial"/>
        <family val="2"/>
      </rPr>
      <t>p,net</t>
    </r>
    <phoneticPr fontId="3"/>
  </si>
  <si>
    <t>Amount of net electricity generated from CHP</t>
    <phoneticPr fontId="3"/>
  </si>
  <si>
    <t>JCM_ID_F_MPS_ver1.0</t>
    <phoneticPr fontId="3"/>
  </si>
  <si>
    <t>JCM_ID_F_PMS_ver1.0</t>
    <phoneticPr fontId="3"/>
  </si>
  <si>
    <r>
      <t>Monitoring Spreadsheet: JCM-ID</t>
    </r>
    <r>
      <rPr>
        <sz val="11"/>
        <color theme="1"/>
        <rFont val="ＭＳ Ｐゴシック"/>
        <family val="3"/>
        <charset val="128"/>
      </rPr>
      <t>…</t>
    </r>
    <r>
      <rPr>
        <sz val="11"/>
        <color theme="1"/>
        <rFont val="Arial"/>
        <family val="2"/>
      </rPr>
      <t xml:space="preserve"> Ver.1.0</t>
    </r>
    <phoneticPr fontId="15"/>
  </si>
  <si>
    <t>Project Manager</t>
    <phoneticPr fontId="15"/>
  </si>
  <si>
    <t>- Responsible for planning and implementation of project, and preparation of monitoring report,
-  in charge of cross-checking the monitored data reported from data collection staff,
- in charge of QA/QC of monitoring data and measuring equipment including monitoring training.</t>
    <phoneticPr fontId="15"/>
  </si>
  <si>
    <t xml:space="preserve">Data collection staff
</t>
    <phoneticPr fontId="15"/>
  </si>
  <si>
    <t>- in charge of data collection including reading, recording, aggregation and archiving,
- in charge of machine operation and maintenance including calibration of measureing equipment.</t>
    <phoneticPr fontId="15"/>
  </si>
  <si>
    <r>
      <t>EG</t>
    </r>
    <r>
      <rPr>
        <vertAlign val="subscript"/>
        <sz val="11"/>
        <rFont val="Arial"/>
        <family val="2"/>
      </rPr>
      <t>p,net</t>
    </r>
    <phoneticPr fontId="3"/>
  </si>
  <si>
    <r>
      <t>Amount of electricity consumed by auxiliary equipment i of absorption chillar during a given</t>
    </r>
    <r>
      <rPr>
        <strike/>
        <sz val="11"/>
        <color rgb="FFFF0000"/>
        <rFont val="Arial"/>
        <family val="2"/>
      </rPr>
      <t xml:space="preserve"> </t>
    </r>
    <r>
      <rPr>
        <sz val="11"/>
        <rFont val="Arial"/>
        <family val="2"/>
      </rPr>
      <t xml:space="preserve">period p </t>
    </r>
    <phoneticPr fontId="3"/>
  </si>
  <si>
    <t>Continuosly</t>
    <phoneticPr fontId="3"/>
  </si>
  <si>
    <r>
      <t>Data is measured by measuring equipments
- Specification of measuring equipments</t>
    </r>
    <r>
      <rPr>
        <sz val="11"/>
        <rFont val="ＭＳ Ｐゴシック"/>
        <family val="3"/>
        <charset val="128"/>
      </rPr>
      <t>：
　</t>
    </r>
    <r>
      <rPr>
        <sz val="11"/>
        <rFont val="Arial"/>
        <family val="2"/>
      </rPr>
      <t>1) Electricity meter is applied for measurement of electricity consumption.
  2) Meter is certified in compliance with national/international standards on electricity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national/international standards or manufacturers' specification.</t>
    </r>
    <phoneticPr fontId="3"/>
  </si>
  <si>
    <t>Continuously</t>
    <phoneticPr fontId="3"/>
  </si>
  <si>
    <r>
      <t>Data is measured by measuring equipments
- Specification of measuring equipments</t>
    </r>
    <r>
      <rPr>
        <sz val="11"/>
        <rFont val="ＭＳ Ｐゴシック"/>
        <family val="3"/>
        <charset val="128"/>
      </rPr>
      <t>：
　</t>
    </r>
    <r>
      <rPr>
        <sz val="11"/>
        <rFont val="Arial"/>
        <family val="2"/>
      </rPr>
      <t>1) Flow meter is applied for measurement of flow rate of chilled water produced by absorption chiller.
  2) Meter is certified in compliance with national/international standards or manufacturer's specification on flow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national/international standards or manufacturers' specification.</t>
    </r>
    <phoneticPr fontId="3"/>
  </si>
  <si>
    <r>
      <t>Data is measured by measuring equipments
- Specification of measuring equipments</t>
    </r>
    <r>
      <rPr>
        <sz val="11"/>
        <rFont val="ＭＳ Ｐゴシック"/>
        <family val="3"/>
        <charset val="128"/>
      </rPr>
      <t>：
　</t>
    </r>
    <r>
      <rPr>
        <sz val="11"/>
        <rFont val="Arial"/>
        <family val="2"/>
      </rPr>
      <t>1) Thermocouple is applied for measurement of inlet temperature of the chilled water produced by absorption chiller.
  2) Thermocouple is certified in compliance with national/international standards or manufacturer's specification.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manufacturer's specification.</t>
    </r>
    <phoneticPr fontId="3"/>
  </si>
  <si>
    <r>
      <t>Data is measured by measuring equipments
- Specification of measuring equipments</t>
    </r>
    <r>
      <rPr>
        <sz val="11"/>
        <rFont val="ＭＳ Ｐゴシック"/>
        <family val="3"/>
        <charset val="128"/>
      </rPr>
      <t>：
　</t>
    </r>
    <r>
      <rPr>
        <sz val="11"/>
        <rFont val="Arial"/>
        <family val="2"/>
      </rPr>
      <t>1) Thermocouple is applied for measurement of outlet temperature of the chilled water produced by absorption chiller.
  2) Thermocouple is certified in compliance with national/international standards or manufacturer's specification.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manufacturer's specification.</t>
    </r>
    <phoneticPr fontId="3"/>
  </si>
  <si>
    <r>
      <t>Data is measured by measuring equipments
- Specification of measuring equipments</t>
    </r>
    <r>
      <rPr>
        <sz val="11"/>
        <rFont val="ＭＳ Ｐゴシック"/>
        <family val="3"/>
        <charset val="128"/>
      </rPr>
      <t>：
　</t>
    </r>
    <r>
      <rPr>
        <sz val="11"/>
        <rFont val="Arial"/>
        <family val="2"/>
      </rPr>
      <t>1) Flow meter is applied for measurement of flow rate of natural gas consumed by the CHP.
  2) Meter is certified in compliance with national/international standards or manufacturer's specification on flow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international standards or manufacturers' specification.</t>
    </r>
    <phoneticPr fontId="3"/>
  </si>
  <si>
    <r>
      <t xml:space="preserve"> - Collecting purchase amount from retailer invoices monthly and inputting to a spreadsheet manually
 - Project deputy managers double check the input data with invoices every 6 months</t>
    </r>
    <r>
      <rPr>
        <sz val="11"/>
        <color rgb="FFFF0000"/>
        <rFont val="ＭＳ Ｐゴシック"/>
        <family val="3"/>
        <charset val="128"/>
      </rPr>
      <t/>
    </r>
    <phoneticPr fontId="3"/>
  </si>
  <si>
    <r>
      <t>Nm</t>
    </r>
    <r>
      <rPr>
        <vertAlign val="superscript"/>
        <sz val="11"/>
        <rFont val="Arial"/>
        <family val="2"/>
      </rPr>
      <t>3</t>
    </r>
    <phoneticPr fontId="3"/>
  </si>
  <si>
    <r>
      <t>FC</t>
    </r>
    <r>
      <rPr>
        <vertAlign val="subscript"/>
        <sz val="11"/>
        <rFont val="Arial"/>
        <family val="2"/>
      </rPr>
      <t>PJ,p</t>
    </r>
    <phoneticPr fontId="3"/>
  </si>
  <si>
    <t>existing</t>
    <phoneticPr fontId="3"/>
  </si>
  <si>
    <t>Comparing the value of the existing centrifugal chiller and the value of AM002's table , higher COP value is used.</t>
    <phoneticPr fontId="3"/>
  </si>
  <si>
    <t>Amount of natural gas consumed by gas engine generator</t>
    <phoneticPr fontId="3"/>
  </si>
  <si>
    <t>Heat capacity of chilled water generated by absorption chillers</t>
    <phoneticPr fontId="3"/>
  </si>
  <si>
    <t>COP of reference centrifugal chiller under the standard temperature conditions</t>
    <phoneticPr fontId="3"/>
  </si>
  <si>
    <t xml:space="preserve">CO2 emission factor of regional grid electricity in Indonesia </t>
    <phoneticPr fontId="3"/>
  </si>
  <si>
    <t>Net calorific value of natural gas consumed by gas engine generator</t>
    <phoneticPr fontId="3"/>
  </si>
  <si>
    <t>Amount of electricity consumed by auxiliary equipment i of absortion chiller</t>
    <phoneticPr fontId="3"/>
  </si>
</sst>
</file>

<file path=xl/styles.xml><?xml version="1.0" encoding="utf-8"?>
<styleSheet xmlns="http://schemas.openxmlformats.org/spreadsheetml/2006/main">
  <numFmts count="3">
    <numFmt numFmtId="176" formatCode="#,##0.000;[Red]\-#,##0.000"/>
    <numFmt numFmtId="177" formatCode="0.00_ "/>
    <numFmt numFmtId="178" formatCode="0.000_ "/>
  </numFmts>
  <fonts count="2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sz val="11"/>
      <name val="Arial"/>
      <family val="2"/>
    </font>
    <font>
      <b/>
      <sz val="11"/>
      <color indexed="8"/>
      <name val="Arial"/>
      <family val="2"/>
    </font>
    <font>
      <b/>
      <i/>
      <sz val="11"/>
      <color indexed="8"/>
      <name val="Arial"/>
      <family val="2"/>
    </font>
    <font>
      <vertAlign val="subscript"/>
      <sz val="11"/>
      <name val="Arial"/>
      <family val="2"/>
    </font>
    <font>
      <sz val="11"/>
      <color indexed="10"/>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6"/>
      <name val="ＭＳ Ｐゴシック"/>
      <family val="3"/>
      <charset val="128"/>
      <scheme val="minor"/>
    </font>
    <font>
      <i/>
      <vertAlign val="subscript"/>
      <sz val="11"/>
      <name val="Arial"/>
      <family val="2"/>
    </font>
    <font>
      <vertAlign val="superscript"/>
      <sz val="11"/>
      <name val="Arial"/>
      <family val="2"/>
    </font>
    <font>
      <sz val="12"/>
      <color rgb="FFFF0000"/>
      <name val="Arial"/>
      <family val="2"/>
    </font>
    <font>
      <sz val="12"/>
      <name val="Arial"/>
      <family val="2"/>
    </font>
    <font>
      <b/>
      <sz val="12"/>
      <color theme="0"/>
      <name val="Arial"/>
      <family val="2"/>
    </font>
    <font>
      <sz val="6"/>
      <name val="ＭＳ Ｐゴシック"/>
      <family val="2"/>
      <charset val="128"/>
      <scheme val="minor"/>
    </font>
    <font>
      <b/>
      <sz val="14"/>
      <color theme="0"/>
      <name val="Arial"/>
      <family val="2"/>
    </font>
    <font>
      <sz val="11"/>
      <color theme="1"/>
      <name val="Arial"/>
      <family val="2"/>
    </font>
    <font>
      <sz val="11"/>
      <color theme="1"/>
      <name val="ＭＳ Ｐゴシック"/>
      <family val="3"/>
      <charset val="128"/>
    </font>
    <font>
      <strike/>
      <sz val="11"/>
      <color rgb="FFFF0000"/>
      <name val="Arial"/>
      <family val="2"/>
    </font>
    <font>
      <sz val="11"/>
      <color rgb="FFFF0000"/>
      <name val="ＭＳ Ｐゴシック"/>
      <family val="3"/>
      <charset val="128"/>
    </font>
    <font>
      <sz val="11"/>
      <name val="ＭＳ Ｐゴシック"/>
      <family val="3"/>
      <charset val="128"/>
      <scheme val="minor"/>
    </font>
  </fonts>
  <fills count="12">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theme="8" tint="0.399945066682943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bottom style="medium">
        <color indexed="64"/>
      </bottom>
      <diagonal/>
    </border>
    <border>
      <left style="thin">
        <color indexed="23"/>
      </left>
      <right style="thin">
        <color indexed="23"/>
      </right>
      <top/>
      <bottom style="medium">
        <color indexed="64"/>
      </bottom>
      <diagonal/>
    </border>
    <border>
      <left style="thin">
        <color indexed="23"/>
      </left>
      <right/>
      <top style="thin">
        <color indexed="23"/>
      </top>
      <bottom style="medium">
        <color indexed="64"/>
      </bottom>
      <diagonal/>
    </border>
    <border>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bottom/>
      <diagonal/>
    </border>
    <border>
      <left/>
      <right style="thin">
        <color indexed="23"/>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145">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2" borderId="0" xfId="0" applyFont="1" applyFill="1" applyBorder="1">
      <alignment vertical="center"/>
    </xf>
    <xf numFmtId="0" fontId="4" fillId="0" borderId="0" xfId="0" applyFont="1" applyFill="1" applyBorder="1" applyAlignment="1">
      <alignment horizontal="center" vertical="center"/>
    </xf>
    <xf numFmtId="0" fontId="4" fillId="3" borderId="2" xfId="0" applyFont="1" applyFill="1" applyBorder="1" applyAlignment="1">
      <alignment horizontal="center"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4" fillId="0" borderId="0" xfId="0" applyFont="1" applyBorder="1">
      <alignment vertical="center"/>
    </xf>
    <xf numFmtId="0" fontId="4" fillId="0" borderId="0" xfId="0" applyFont="1" applyAlignment="1">
      <alignment horizontal="center" vertical="center"/>
    </xf>
    <xf numFmtId="0" fontId="4" fillId="5" borderId="3" xfId="0" applyFont="1" applyFill="1" applyBorder="1">
      <alignment vertical="center"/>
    </xf>
    <xf numFmtId="0" fontId="4" fillId="2" borderId="1"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4" fillId="5" borderId="1" xfId="0" applyFont="1" applyFill="1" applyBorder="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9" xfId="0" applyFont="1" applyFill="1" applyBorder="1">
      <alignment vertical="center"/>
    </xf>
    <xf numFmtId="0" fontId="4" fillId="0" borderId="3" xfId="0" applyFont="1" applyFill="1" applyBorder="1">
      <alignment vertical="center"/>
    </xf>
    <xf numFmtId="0" fontId="4" fillId="0" borderId="1" xfId="0" applyFont="1" applyFill="1" applyBorder="1">
      <alignment vertical="center"/>
    </xf>
    <xf numFmtId="0" fontId="6" fillId="2" borderId="10" xfId="0" applyFont="1" applyFill="1" applyBorder="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shrinkToFit="1"/>
    </xf>
    <xf numFmtId="0" fontId="4" fillId="2" borderId="13" xfId="0" applyFont="1" applyFill="1" applyBorder="1">
      <alignment vertical="center"/>
    </xf>
    <xf numFmtId="0" fontId="4" fillId="0" borderId="14" xfId="0" applyFont="1" applyFill="1" applyBorder="1" applyAlignment="1">
      <alignment horizontal="center" vertical="center"/>
    </xf>
    <xf numFmtId="0" fontId="6" fillId="2" borderId="15" xfId="0" applyFont="1" applyFill="1" applyBorder="1">
      <alignment vertical="center"/>
    </xf>
    <xf numFmtId="0" fontId="6" fillId="2" borderId="14" xfId="0" applyFont="1" applyFill="1" applyBorder="1" applyAlignment="1">
      <alignment horizontal="center" vertical="center"/>
    </xf>
    <xf numFmtId="0" fontId="4" fillId="0" borderId="14" xfId="0" applyFont="1" applyBorder="1" applyAlignment="1">
      <alignment horizontal="center" vertical="center"/>
    </xf>
    <xf numFmtId="0" fontId="4" fillId="2" borderId="15" xfId="0" applyFont="1" applyFill="1" applyBorder="1">
      <alignment vertical="center"/>
    </xf>
    <xf numFmtId="0" fontId="6" fillId="2" borderId="16" xfId="0" applyFont="1" applyFill="1" applyBorder="1" applyAlignment="1">
      <alignment horizontal="center" vertical="center"/>
    </xf>
    <xf numFmtId="0" fontId="4" fillId="2" borderId="17" xfId="0" applyFont="1" applyFill="1" applyBorder="1">
      <alignment vertical="center"/>
    </xf>
    <xf numFmtId="0" fontId="7" fillId="0" borderId="0" xfId="0" applyFont="1" applyFill="1" applyBorder="1">
      <alignment vertical="center"/>
    </xf>
    <xf numFmtId="0" fontId="4" fillId="5" borderId="18" xfId="0" applyFont="1" applyFill="1" applyBorder="1">
      <alignment vertical="center"/>
    </xf>
    <xf numFmtId="0" fontId="4" fillId="6" borderId="5" xfId="0" applyFont="1" applyFill="1" applyBorder="1">
      <alignment vertical="center"/>
    </xf>
    <xf numFmtId="0" fontId="4" fillId="0" borderId="4" xfId="0" applyFont="1" applyBorder="1" applyAlignment="1">
      <alignment horizontal="center" vertical="center"/>
    </xf>
    <xf numFmtId="0" fontId="7" fillId="0" borderId="0" xfId="0" applyFont="1" applyFill="1" applyBorder="1" applyAlignment="1">
      <alignment horizontal="left" vertical="center"/>
    </xf>
    <xf numFmtId="0" fontId="4" fillId="3" borderId="20" xfId="0" applyFont="1" applyFill="1" applyBorder="1">
      <alignment vertical="center"/>
    </xf>
    <xf numFmtId="0" fontId="4" fillId="0" borderId="0" xfId="0" applyFont="1" applyAlignment="1">
      <alignment horizontal="right" vertical="center"/>
    </xf>
    <xf numFmtId="0" fontId="4" fillId="5" borderId="21" xfId="0" applyFont="1" applyFill="1" applyBorder="1">
      <alignment vertical="center"/>
    </xf>
    <xf numFmtId="0" fontId="4" fillId="5" borderId="22" xfId="0" applyFont="1" applyFill="1" applyBorder="1">
      <alignment vertical="center"/>
    </xf>
    <xf numFmtId="0" fontId="4" fillId="2" borderId="23" xfId="0" applyFont="1" applyFill="1" applyBorder="1">
      <alignment vertical="center"/>
    </xf>
    <xf numFmtId="0" fontId="6" fillId="2" borderId="23" xfId="0" applyFont="1" applyFill="1" applyBorder="1">
      <alignment vertical="center"/>
    </xf>
    <xf numFmtId="0" fontId="6" fillId="2" borderId="23" xfId="0" applyFont="1" applyFill="1" applyBorder="1" applyAlignment="1">
      <alignment horizontal="center" vertical="center"/>
    </xf>
    <xf numFmtId="0" fontId="4" fillId="2" borderId="19" xfId="0" applyFont="1" applyFill="1" applyBorder="1">
      <alignment vertical="center"/>
    </xf>
    <xf numFmtId="0" fontId="6" fillId="2" borderId="21" xfId="0" applyFont="1" applyFill="1" applyBorder="1">
      <alignmen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4" fillId="4" borderId="14" xfId="0" applyFont="1" applyFill="1" applyBorder="1" applyAlignment="1">
      <alignment horizontal="center" vertical="center"/>
    </xf>
    <xf numFmtId="0" fontId="4" fillId="2" borderId="30" xfId="0" applyFont="1" applyFill="1" applyBorder="1">
      <alignment vertical="center"/>
    </xf>
    <xf numFmtId="0" fontId="4" fillId="5" borderId="31" xfId="0" applyFont="1" applyFill="1" applyBorder="1">
      <alignment vertical="center"/>
    </xf>
    <xf numFmtId="0" fontId="4" fillId="0" borderId="35" xfId="0" applyFont="1" applyBorder="1" applyAlignment="1">
      <alignment horizontal="center" vertical="center"/>
    </xf>
    <xf numFmtId="0" fontId="4" fillId="0" borderId="5"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Border="1" applyAlignment="1">
      <alignment horizontal="center" vertical="center"/>
    </xf>
    <xf numFmtId="0" fontId="4" fillId="0" borderId="7" xfId="0" applyFont="1" applyFill="1" applyBorder="1" applyAlignment="1">
      <alignment horizontal="center" vertical="center"/>
    </xf>
    <xf numFmtId="0" fontId="6" fillId="2" borderId="24" xfId="0" applyFont="1" applyFill="1" applyBorder="1">
      <alignment vertical="center"/>
    </xf>
    <xf numFmtId="177" fontId="4" fillId="0" borderId="6" xfId="0" applyNumberFormat="1" applyFont="1" applyBorder="1">
      <alignment vertical="center"/>
    </xf>
    <xf numFmtId="177" fontId="7" fillId="0" borderId="1" xfId="0" applyNumberFormat="1" applyFont="1" applyFill="1" applyBorder="1">
      <alignment vertical="center"/>
    </xf>
    <xf numFmtId="177" fontId="4" fillId="3" borderId="2" xfId="0" applyNumberFormat="1" applyFont="1" applyFill="1" applyBorder="1" applyAlignment="1">
      <alignment horizontal="center" vertical="center"/>
    </xf>
    <xf numFmtId="40" fontId="7" fillId="0" borderId="34" xfId="1" applyNumberFormat="1" applyFont="1" applyFill="1" applyBorder="1">
      <alignment vertical="center"/>
    </xf>
    <xf numFmtId="0" fontId="7" fillId="2" borderId="1" xfId="0" applyFont="1" applyFill="1" applyBorder="1">
      <alignment vertical="center"/>
    </xf>
    <xf numFmtId="0" fontId="7" fillId="2" borderId="4" xfId="0" applyFont="1" applyFill="1" applyBorder="1">
      <alignment vertical="center"/>
    </xf>
    <xf numFmtId="0" fontId="6" fillId="0" borderId="0" xfId="0" applyFont="1">
      <alignment vertical="center"/>
    </xf>
    <xf numFmtId="0" fontId="7" fillId="5" borderId="0" xfId="0" applyFont="1" applyFill="1" applyBorder="1">
      <alignment vertical="center"/>
    </xf>
    <xf numFmtId="0" fontId="7" fillId="6" borderId="7" xfId="0" applyFont="1" applyFill="1" applyBorder="1">
      <alignment vertical="center"/>
    </xf>
    <xf numFmtId="0" fontId="7" fillId="0" borderId="1" xfId="0" applyFont="1" applyFill="1" applyBorder="1">
      <alignment vertical="center"/>
    </xf>
    <xf numFmtId="0" fontId="6" fillId="2" borderId="0" xfId="0" applyFont="1" applyFill="1" applyAlignment="1">
      <alignment vertical="center"/>
    </xf>
    <xf numFmtId="0" fontId="6" fillId="2" borderId="0" xfId="0" applyFont="1" applyFill="1" applyAlignment="1">
      <alignment horizontal="right" vertical="center"/>
    </xf>
    <xf numFmtId="0" fontId="8" fillId="0" borderId="0" xfId="0" applyFont="1" applyFill="1" applyBorder="1">
      <alignment vertical="center"/>
    </xf>
    <xf numFmtId="0" fontId="6" fillId="7" borderId="1" xfId="0" applyFont="1" applyFill="1" applyBorder="1" applyAlignment="1">
      <alignment horizontal="center" vertical="center" wrapText="1"/>
    </xf>
    <xf numFmtId="0" fontId="4" fillId="0" borderId="0" xfId="0" applyFont="1" applyAlignment="1">
      <alignment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wrapText="1"/>
    </xf>
    <xf numFmtId="38" fontId="7" fillId="4" borderId="1" xfId="1" applyFont="1" applyFill="1" applyBorder="1">
      <alignment vertical="center"/>
    </xf>
    <xf numFmtId="0" fontId="7" fillId="6" borderId="1" xfId="0" applyFont="1" applyFill="1" applyBorder="1" applyAlignment="1">
      <alignment horizontal="center" vertical="center"/>
    </xf>
    <xf numFmtId="0" fontId="7" fillId="0" borderId="1" xfId="0" applyFont="1" applyFill="1" applyBorder="1" applyAlignment="1">
      <alignment vertical="center" wrapText="1"/>
    </xf>
    <xf numFmtId="0" fontId="7" fillId="4" borderId="1" xfId="0" applyFont="1" applyFill="1" applyBorder="1" applyAlignment="1">
      <alignment vertical="center" wrapText="1"/>
    </xf>
    <xf numFmtId="0" fontId="11" fillId="4" borderId="1" xfId="0" applyFont="1" applyFill="1" applyBorder="1" applyAlignment="1">
      <alignment vertical="center" wrapText="1"/>
    </xf>
    <xf numFmtId="176" fontId="7" fillId="4" borderId="1" xfId="1" applyNumberFormat="1" applyFont="1" applyFill="1" applyBorder="1">
      <alignment vertical="center"/>
    </xf>
    <xf numFmtId="177" fontId="7" fillId="0" borderId="1" xfId="0" applyNumberFormat="1" applyFont="1" applyBorder="1">
      <alignment vertical="center"/>
    </xf>
    <xf numFmtId="0" fontId="8" fillId="0" borderId="0" xfId="0" applyFont="1">
      <alignment vertical="center"/>
    </xf>
    <xf numFmtId="0" fontId="6" fillId="7" borderId="1" xfId="0" applyFont="1" applyFill="1" applyBorder="1" applyAlignment="1">
      <alignment horizontal="center" vertical="center"/>
    </xf>
    <xf numFmtId="38" fontId="4" fillId="0" borderId="0" xfId="1" applyFont="1">
      <alignment vertical="center"/>
    </xf>
    <xf numFmtId="0" fontId="4" fillId="0" borderId="0" xfId="0" applyFont="1" applyFill="1" applyBorder="1" applyAlignment="1">
      <alignment horizontal="left" vertical="center" wrapText="1"/>
    </xf>
    <xf numFmtId="0" fontId="7" fillId="6" borderId="19" xfId="0" applyFont="1" applyFill="1" applyBorder="1">
      <alignment vertical="center"/>
    </xf>
    <xf numFmtId="0" fontId="7" fillId="6" borderId="5" xfId="0" applyFont="1" applyFill="1" applyBorder="1">
      <alignment vertical="center"/>
    </xf>
    <xf numFmtId="0" fontId="7" fillId="0" borderId="14" xfId="0" applyFont="1" applyBorder="1" applyAlignment="1">
      <alignment horizontal="center" vertical="center"/>
    </xf>
    <xf numFmtId="0" fontId="7" fillId="6" borderId="9" xfId="0" applyFont="1" applyFill="1" applyBorder="1">
      <alignment vertical="center"/>
    </xf>
    <xf numFmtId="177" fontId="7" fillId="3" borderId="2" xfId="0" applyNumberFormat="1" applyFont="1" applyFill="1" applyBorder="1" applyAlignment="1">
      <alignment horizontal="center" vertical="center"/>
    </xf>
    <xf numFmtId="0" fontId="7" fillId="0" borderId="0" xfId="0" applyFont="1">
      <alignment vertical="center"/>
    </xf>
    <xf numFmtId="0" fontId="7" fillId="6" borderId="1" xfId="0" applyFont="1" applyFill="1" applyBorder="1" applyAlignment="1">
      <alignment vertical="center" wrapText="1"/>
    </xf>
    <xf numFmtId="0" fontId="4" fillId="9" borderId="20" xfId="0" applyFont="1" applyFill="1" applyBorder="1">
      <alignment vertical="center"/>
    </xf>
    <xf numFmtId="177" fontId="4" fillId="9" borderId="2" xfId="0" applyNumberFormat="1" applyFont="1" applyFill="1" applyBorder="1" applyAlignment="1">
      <alignment horizontal="center" vertical="center"/>
    </xf>
    <xf numFmtId="177" fontId="7" fillId="9" borderId="2" xfId="0" applyNumberFormat="1" applyFont="1" applyFill="1" applyBorder="1" applyAlignment="1">
      <alignment horizontal="center" vertical="center"/>
    </xf>
    <xf numFmtId="178" fontId="7" fillId="0" borderId="1" xfId="0" applyNumberFormat="1" applyFont="1" applyFill="1" applyBorder="1">
      <alignment vertical="center"/>
    </xf>
    <xf numFmtId="38" fontId="4" fillId="0" borderId="1" xfId="0" applyNumberFormat="1" applyFont="1" applyFill="1" applyBorder="1">
      <alignment vertical="center"/>
    </xf>
    <xf numFmtId="0" fontId="1" fillId="0" borderId="0" xfId="2">
      <alignment vertical="center"/>
    </xf>
    <xf numFmtId="0" fontId="18" fillId="0" borderId="37" xfId="2" applyFont="1" applyFill="1" applyBorder="1" applyAlignment="1">
      <alignment vertical="center" wrapText="1"/>
    </xf>
    <xf numFmtId="0" fontId="18" fillId="0" borderId="38" xfId="2" applyFont="1" applyFill="1" applyBorder="1" applyAlignment="1">
      <alignment vertical="center" wrapText="1"/>
    </xf>
    <xf numFmtId="0" fontId="19" fillId="0" borderId="38" xfId="2" applyFont="1" applyFill="1" applyBorder="1" applyAlignment="1">
      <alignment vertical="center" wrapText="1"/>
    </xf>
    <xf numFmtId="0" fontId="20" fillId="10" borderId="38" xfId="2" applyFont="1" applyFill="1" applyBorder="1" applyAlignment="1">
      <alignment horizontal="center" vertical="center" wrapText="1"/>
    </xf>
    <xf numFmtId="0" fontId="23" fillId="0" borderId="0" xfId="2" applyFont="1" applyAlignment="1">
      <alignment horizontal="right" vertical="center"/>
    </xf>
    <xf numFmtId="0" fontId="7" fillId="6" borderId="1" xfId="0" applyFont="1" applyFill="1" applyBorder="1" applyAlignment="1">
      <alignment vertical="center" wrapText="1"/>
    </xf>
    <xf numFmtId="38" fontId="7" fillId="0" borderId="1" xfId="1" applyFont="1" applyFill="1" applyBorder="1">
      <alignment vertical="center"/>
    </xf>
    <xf numFmtId="3" fontId="4" fillId="0" borderId="0" xfId="0" applyNumberFormat="1" applyFont="1">
      <alignment vertical="center"/>
    </xf>
    <xf numFmtId="3" fontId="0" fillId="0" borderId="0" xfId="0" applyNumberFormat="1">
      <alignment vertical="center"/>
    </xf>
    <xf numFmtId="0" fontId="7" fillId="6" borderId="1" xfId="0" applyFont="1" applyFill="1" applyBorder="1" applyAlignment="1">
      <alignment vertical="center" wrapText="1"/>
    </xf>
    <xf numFmtId="0" fontId="19" fillId="0" borderId="38" xfId="2" quotePrefix="1" applyFont="1" applyFill="1" applyBorder="1" applyAlignment="1">
      <alignment vertical="center" wrapText="1"/>
    </xf>
    <xf numFmtId="0" fontId="7" fillId="4" borderId="14" xfId="0" applyFont="1" applyFill="1" applyBorder="1" applyAlignment="1">
      <alignment horizontal="center" vertical="center"/>
    </xf>
    <xf numFmtId="177" fontId="7" fillId="0" borderId="6" xfId="0" applyNumberFormat="1" applyFont="1" applyBorder="1" applyAlignment="1">
      <alignment vertical="center" wrapText="1"/>
    </xf>
    <xf numFmtId="0" fontId="7" fillId="6" borderId="4" xfId="0" applyFont="1" applyFill="1" applyBorder="1" applyAlignment="1">
      <alignment horizontal="left" vertical="center"/>
    </xf>
    <xf numFmtId="0" fontId="7" fillId="6" borderId="5" xfId="0" applyFont="1" applyFill="1" applyBorder="1" applyAlignment="1">
      <alignment horizontal="left" vertical="center" wrapText="1"/>
    </xf>
    <xf numFmtId="0" fontId="7" fillId="8" borderId="36" xfId="0" applyFont="1" applyFill="1" applyBorder="1">
      <alignment vertical="center"/>
    </xf>
    <xf numFmtId="0" fontId="7" fillId="5" borderId="19" xfId="0" applyFont="1" applyFill="1" applyBorder="1">
      <alignment vertical="center"/>
    </xf>
    <xf numFmtId="0" fontId="7" fillId="5" borderId="5" xfId="0" applyFont="1" applyFill="1" applyBorder="1">
      <alignment vertical="center"/>
    </xf>
    <xf numFmtId="0" fontId="7" fillId="6" borderId="8" xfId="0" applyFont="1" applyFill="1" applyBorder="1">
      <alignment vertical="center"/>
    </xf>
    <xf numFmtId="0" fontId="7" fillId="6" borderId="31" xfId="0" applyFont="1" applyFill="1" applyBorder="1">
      <alignment vertical="center"/>
    </xf>
    <xf numFmtId="0" fontId="7" fillId="6" borderId="4" xfId="0" applyFont="1" applyFill="1" applyBorder="1" applyAlignment="1">
      <alignment vertical="center" wrapText="1"/>
    </xf>
    <xf numFmtId="0" fontId="27" fillId="0" borderId="5" xfId="0" applyFont="1" applyBorder="1" applyAlignment="1">
      <alignment vertical="center" wrapText="1"/>
    </xf>
    <xf numFmtId="0" fontId="7" fillId="6" borderId="32" xfId="0" applyFont="1" applyFill="1" applyBorder="1" applyAlignment="1">
      <alignment vertical="center" wrapText="1"/>
    </xf>
    <xf numFmtId="0" fontId="27" fillId="0" borderId="33" xfId="0" applyFont="1" applyBorder="1" applyAlignment="1">
      <alignment vertical="center" wrapText="1"/>
    </xf>
    <xf numFmtId="0" fontId="0" fillId="0" borderId="5" xfId="0" applyBorder="1" applyAlignment="1">
      <alignment vertical="center" wrapText="1"/>
    </xf>
    <xf numFmtId="0" fontId="6" fillId="2" borderId="0" xfId="0" applyFont="1" applyFill="1" applyAlignment="1">
      <alignment vertical="center"/>
    </xf>
    <xf numFmtId="0" fontId="7" fillId="6" borderId="9"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8" borderId="39" xfId="0" applyFont="1" applyFill="1" applyBorder="1" applyAlignment="1">
      <alignment vertical="center" wrapText="1"/>
    </xf>
    <xf numFmtId="0" fontId="27" fillId="0" borderId="0" xfId="0" applyFont="1" applyAlignment="1">
      <alignment vertical="center" wrapText="1"/>
    </xf>
    <xf numFmtId="0" fontId="27" fillId="0" borderId="40" xfId="0" applyFont="1" applyBorder="1" applyAlignment="1">
      <alignment vertical="center" wrapText="1"/>
    </xf>
    <xf numFmtId="0" fontId="22" fillId="11" borderId="0" xfId="2" applyFont="1" applyFill="1" applyAlignment="1">
      <alignment horizontal="left" vertical="center"/>
    </xf>
    <xf numFmtId="0" fontId="4"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7" borderId="26" xfId="0" applyFont="1" applyFill="1" applyBorder="1" applyAlignment="1">
      <alignment horizontal="center" vertical="center"/>
    </xf>
    <xf numFmtId="0" fontId="6" fillId="7" borderId="27" xfId="0" applyFont="1" applyFill="1" applyBorder="1" applyAlignment="1">
      <alignment horizontal="center" vertical="center"/>
    </xf>
    <xf numFmtId="38" fontId="11" fillId="4" borderId="28" xfId="1" applyNumberFormat="1" applyFont="1" applyFill="1" applyBorder="1" applyAlignment="1">
      <alignment horizontal="right" vertical="center"/>
    </xf>
    <xf numFmtId="38" fontId="11" fillId="4" borderId="29" xfId="1" applyNumberFormat="1" applyFont="1" applyFill="1" applyBorder="1" applyAlignment="1">
      <alignment horizontal="right" vertical="center"/>
    </xf>
    <xf numFmtId="0" fontId="7" fillId="6" borderId="1" xfId="0" applyFont="1" applyFill="1" applyBorder="1" applyAlignment="1">
      <alignment vertical="center" wrapText="1"/>
    </xf>
    <xf numFmtId="0" fontId="7" fillId="9"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66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1300421_H25&#24180;&#24230;MOE&#20108;&#22269;&#38291;&#12458;&#12501;&#12475;&#12483;&#12488;&#12539;&#12463;&#12524;&#12472;&#12483;&#12488;&#21046;&#24230;&#20107;&#21209;&#23616;&#26989;&#21209;\02&#20316;&#26989;\1_JC&#25903;&#25588;\01&#12514;&#12531;&#12468;&#12523;\Rules_Guidelines\06_GL_PDD_Moni\14JCM_PDDMoni_GL(appendix)(sample_BEMS)_20130308(MN_large_fo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PS(input)"/>
      <sheetName val="MPS(calc_process)"/>
      <sheetName val="MSS"/>
      <sheetName val="MRS(input)"/>
      <sheetName val="MRS(calc_process)"/>
    </sheetNames>
    <sheetDataSet>
      <sheetData sheetId="0"/>
      <sheetData sheetId="1">
        <row r="66">
          <cell r="E66" t="str">
            <v>Office building</v>
          </cell>
        </row>
        <row r="67">
          <cell r="E67" t="str">
            <v>Commercial building</v>
          </cell>
        </row>
        <row r="68">
          <cell r="E68" t="str">
            <v>Hotel</v>
          </cell>
        </row>
        <row r="69">
          <cell r="E69" t="str">
            <v>Hospital</v>
          </cell>
        </row>
        <row r="70">
          <cell r="E70" t="str">
            <v>Other</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N32"/>
  <sheetViews>
    <sheetView showGridLines="0" tabSelected="1" zoomScaleNormal="100" zoomScaleSheetLayoutView="70" workbookViewId="0">
      <selection activeCell="B8" sqref="B8:E8"/>
    </sheetView>
  </sheetViews>
  <sheetFormatPr defaultColWidth="9" defaultRowHeight="13.8"/>
  <cols>
    <col min="1" max="4" width="3.6640625" style="1" customWidth="1"/>
    <col min="5" max="5" width="47.109375" style="1" customWidth="1"/>
    <col min="6" max="7" width="12.6640625" style="1" customWidth="1"/>
    <col min="8" max="8" width="14.6640625" style="1" customWidth="1"/>
    <col min="9" max="9" width="12.77734375" style="9" customWidth="1"/>
    <col min="10" max="10" width="9" style="1"/>
    <col min="11" max="11" width="10.33203125" style="1" bestFit="1" customWidth="1"/>
    <col min="12" max="12" width="11.33203125" style="1" customWidth="1"/>
    <col min="13" max="13" width="10.88671875" style="1" bestFit="1" customWidth="1"/>
    <col min="14" max="14" width="9.77734375" style="1" bestFit="1" customWidth="1"/>
    <col min="15" max="16384" width="9" style="1"/>
  </cols>
  <sheetData>
    <row r="1" spans="1:12" ht="18" customHeight="1">
      <c r="I1" s="37" t="s">
        <v>118</v>
      </c>
    </row>
    <row r="2" spans="1:12" ht="27.75" customHeight="1">
      <c r="A2" s="126" t="s">
        <v>112</v>
      </c>
      <c r="B2" s="126"/>
      <c r="C2" s="126"/>
      <c r="D2" s="126"/>
      <c r="E2" s="126"/>
      <c r="F2" s="126"/>
      <c r="G2" s="126"/>
      <c r="H2" s="126"/>
      <c r="I2" s="126"/>
    </row>
    <row r="3" spans="1:12" ht="11.25" customHeight="1" thickBot="1"/>
    <row r="4" spans="1:12" ht="18.75" customHeight="1" thickBot="1">
      <c r="A4" s="20" t="s">
        <v>30</v>
      </c>
      <c r="B4" s="40"/>
      <c r="C4" s="40"/>
      <c r="D4" s="40"/>
      <c r="E4" s="41"/>
      <c r="F4" s="42" t="s">
        <v>31</v>
      </c>
      <c r="G4" s="21" t="s">
        <v>32</v>
      </c>
      <c r="H4" s="21" t="s">
        <v>33</v>
      </c>
      <c r="I4" s="22" t="s">
        <v>1</v>
      </c>
    </row>
    <row r="5" spans="1:12" ht="18.75" customHeight="1" thickBot="1">
      <c r="A5" s="23"/>
      <c r="B5" s="10" t="s">
        <v>34</v>
      </c>
      <c r="C5" s="10"/>
      <c r="D5" s="38"/>
      <c r="E5" s="39"/>
      <c r="F5" s="57"/>
      <c r="G5" s="60">
        <f>G11-G20</f>
        <v>2800.4531385600003</v>
      </c>
      <c r="H5" s="51" t="s">
        <v>48</v>
      </c>
      <c r="I5" s="24" t="s">
        <v>35</v>
      </c>
    </row>
    <row r="6" spans="1:12" ht="18.75" customHeight="1">
      <c r="A6" s="25" t="s">
        <v>36</v>
      </c>
      <c r="B6" s="11"/>
      <c r="C6" s="64"/>
      <c r="D6" s="65"/>
      <c r="E6" s="12"/>
      <c r="F6" s="52"/>
      <c r="G6" s="13"/>
      <c r="H6" s="52"/>
      <c r="I6" s="26"/>
      <c r="J6" s="66"/>
      <c r="K6" s="66"/>
    </row>
    <row r="7" spans="1:12" ht="19.5" customHeight="1">
      <c r="A7" s="28"/>
      <c r="B7" s="116" t="s">
        <v>142</v>
      </c>
      <c r="C7" s="117"/>
      <c r="D7" s="117"/>
      <c r="E7" s="118"/>
      <c r="F7" s="54" t="s">
        <v>37</v>
      </c>
      <c r="G7" s="98">
        <f>'PMS(input)'!E18</f>
        <v>0.81399999999999995</v>
      </c>
      <c r="H7" s="54" t="s">
        <v>62</v>
      </c>
      <c r="I7" s="90" t="s">
        <v>63</v>
      </c>
    </row>
    <row r="8" spans="1:12" ht="33" customHeight="1">
      <c r="A8" s="28"/>
      <c r="B8" s="131" t="s">
        <v>141</v>
      </c>
      <c r="C8" s="132"/>
      <c r="D8" s="132"/>
      <c r="E8" s="133"/>
      <c r="F8" s="54"/>
      <c r="G8" s="61">
        <f>'PMS(input)'!E19</f>
        <v>5</v>
      </c>
      <c r="H8" s="54" t="s">
        <v>38</v>
      </c>
      <c r="I8" s="27" t="s">
        <v>49</v>
      </c>
    </row>
    <row r="9" spans="1:12" ht="19.5" customHeight="1">
      <c r="A9" s="28"/>
      <c r="B9" s="116" t="s">
        <v>85</v>
      </c>
      <c r="C9" s="117"/>
      <c r="D9" s="117"/>
      <c r="E9" s="118"/>
      <c r="F9" s="54" t="s">
        <v>100</v>
      </c>
      <c r="G9" s="61">
        <f>'PMS(input)'!E20</f>
        <v>15.3</v>
      </c>
      <c r="H9" s="54" t="s">
        <v>101</v>
      </c>
      <c r="I9" s="47" t="s">
        <v>84</v>
      </c>
    </row>
    <row r="10" spans="1:12" ht="18.75" customHeight="1" thickBot="1">
      <c r="A10" s="25" t="s">
        <v>39</v>
      </c>
      <c r="B10" s="59"/>
      <c r="C10" s="43"/>
      <c r="D10" s="7"/>
      <c r="E10" s="7"/>
      <c r="F10" s="7"/>
      <c r="G10" s="6"/>
      <c r="H10" s="7"/>
      <c r="I10" s="29"/>
      <c r="K10" s="1">
        <f>166.5*24*350</f>
        <v>1398600</v>
      </c>
      <c r="L10" s="109">
        <v>1396080</v>
      </c>
    </row>
    <row r="11" spans="1:12" ht="19.5" customHeight="1" thickBot="1">
      <c r="A11" s="30"/>
      <c r="B11" s="32" t="s">
        <v>40</v>
      </c>
      <c r="C11" s="67"/>
      <c r="D11" s="14"/>
      <c r="E11" s="14"/>
      <c r="F11" s="55"/>
      <c r="G11" s="113">
        <f>(G13*G7)+(((G14/(3.6*10^-3))/G15)*G7)</f>
        <v>8295.9958065600003</v>
      </c>
      <c r="H11" s="55" t="s">
        <v>48</v>
      </c>
      <c r="I11" s="27" t="s">
        <v>50</v>
      </c>
      <c r="K11" s="1">
        <f>54*24*350/1000</f>
        <v>453.6</v>
      </c>
      <c r="L11" s="1">
        <v>0</v>
      </c>
    </row>
    <row r="12" spans="1:12" ht="18.75" customHeight="1">
      <c r="A12" s="30"/>
      <c r="B12" s="32"/>
      <c r="C12" s="68" t="s">
        <v>41</v>
      </c>
      <c r="D12" s="88"/>
      <c r="E12" s="89"/>
      <c r="F12" s="55"/>
      <c r="G12" s="69"/>
      <c r="H12" s="55"/>
      <c r="I12" s="27"/>
      <c r="K12" s="1">
        <f>1200*24*350/1000</f>
        <v>10080</v>
      </c>
      <c r="L12" s="108">
        <v>8568</v>
      </c>
    </row>
    <row r="13" spans="1:12" ht="18.75" customHeight="1">
      <c r="A13" s="30"/>
      <c r="B13" s="32"/>
      <c r="C13" s="127"/>
      <c r="D13" s="88" t="s">
        <v>117</v>
      </c>
      <c r="E13" s="89"/>
      <c r="F13" s="58" t="s">
        <v>37</v>
      </c>
      <c r="G13" s="61">
        <f>L13</f>
        <v>8568</v>
      </c>
      <c r="H13" s="53" t="s">
        <v>107</v>
      </c>
      <c r="I13" s="112" t="s">
        <v>125</v>
      </c>
      <c r="K13" s="1">
        <f>K12-K11</f>
        <v>9626.4</v>
      </c>
      <c r="L13" s="108">
        <f>L12</f>
        <v>8568</v>
      </c>
    </row>
    <row r="14" spans="1:12" ht="30" customHeight="1">
      <c r="A14" s="30"/>
      <c r="B14" s="32"/>
      <c r="C14" s="127"/>
      <c r="D14" s="121" t="s">
        <v>140</v>
      </c>
      <c r="E14" s="122"/>
      <c r="F14" s="58"/>
      <c r="G14" s="61">
        <f>G16*(4.1868*10^-6)*(G17-G18)</f>
        <v>29.225538719999996</v>
      </c>
      <c r="H14" s="53" t="s">
        <v>91</v>
      </c>
      <c r="I14" s="47" t="s">
        <v>99</v>
      </c>
      <c r="K14" s="1">
        <f>124*24*350/1000</f>
        <v>1041.5999999999999</v>
      </c>
      <c r="L14" s="108">
        <v>1008</v>
      </c>
    </row>
    <row r="15" spans="1:12" ht="33" customHeight="1">
      <c r="A15" s="30"/>
      <c r="B15" s="32"/>
      <c r="C15" s="127"/>
      <c r="D15" s="129" t="s">
        <v>141</v>
      </c>
      <c r="E15" s="130"/>
      <c r="F15" s="53"/>
      <c r="G15" s="61">
        <f>'PMS(input)'!E19</f>
        <v>5</v>
      </c>
      <c r="H15" s="53" t="s">
        <v>38</v>
      </c>
      <c r="I15" s="27" t="s">
        <v>49</v>
      </c>
      <c r="K15" s="1">
        <v>4.92</v>
      </c>
      <c r="L15">
        <v>5</v>
      </c>
    </row>
    <row r="16" spans="1:12" ht="19.5" customHeight="1">
      <c r="A16" s="30"/>
      <c r="B16" s="32"/>
      <c r="C16" s="127"/>
      <c r="D16" s="114" t="s">
        <v>92</v>
      </c>
      <c r="E16" s="115"/>
      <c r="F16" s="53"/>
      <c r="G16" s="99">
        <f>'PMS(input)'!E8</f>
        <v>1396080</v>
      </c>
      <c r="H16" s="53" t="s">
        <v>93</v>
      </c>
      <c r="I16" s="27" t="s">
        <v>94</v>
      </c>
    </row>
    <row r="17" spans="1:14" ht="33.75" customHeight="1">
      <c r="A17" s="30"/>
      <c r="B17" s="32"/>
      <c r="C17" s="127"/>
      <c r="D17" s="129" t="s">
        <v>95</v>
      </c>
      <c r="E17" s="130"/>
      <c r="F17" s="53"/>
      <c r="G17" s="99">
        <f>'PMS(input)'!E9</f>
        <v>12</v>
      </c>
      <c r="H17" s="53" t="s">
        <v>43</v>
      </c>
      <c r="I17" s="27" t="s">
        <v>97</v>
      </c>
    </row>
    <row r="18" spans="1:14" ht="42" customHeight="1">
      <c r="A18" s="23"/>
      <c r="B18" s="38"/>
      <c r="C18" s="128"/>
      <c r="D18" s="129" t="s">
        <v>96</v>
      </c>
      <c r="E18" s="130"/>
      <c r="F18" s="53"/>
      <c r="G18" s="99">
        <f>'PMS(input)'!E10</f>
        <v>7</v>
      </c>
      <c r="H18" s="53" t="s">
        <v>43</v>
      </c>
      <c r="I18" s="27" t="s">
        <v>98</v>
      </c>
    </row>
    <row r="19" spans="1:14" ht="18.75" customHeight="1" thickBot="1">
      <c r="A19" s="25" t="s">
        <v>44</v>
      </c>
      <c r="B19" s="3"/>
      <c r="C19" s="3"/>
      <c r="D19" s="3"/>
      <c r="E19" s="44"/>
      <c r="F19" s="45"/>
      <c r="G19" s="6"/>
      <c r="H19" s="45"/>
      <c r="I19" s="46"/>
      <c r="L19" s="86">
        <f>ROUND($G$11*8/12,0)</f>
        <v>5531</v>
      </c>
      <c r="M19" s="86">
        <f>ROUND($G$20*8/12,0)</f>
        <v>3664</v>
      </c>
      <c r="N19" s="86">
        <f>L19-M19</f>
        <v>1867</v>
      </c>
    </row>
    <row r="20" spans="1:14" ht="18.75" customHeight="1" thickBot="1">
      <c r="A20" s="28"/>
      <c r="B20" s="15" t="s">
        <v>45</v>
      </c>
      <c r="C20" s="15"/>
      <c r="D20" s="15"/>
      <c r="E20" s="16"/>
      <c r="F20" s="34"/>
      <c r="G20" s="60">
        <f>(G22*G23*(10^-6)*G9*44/12)+(G24*G7)</f>
        <v>5495.542668</v>
      </c>
      <c r="H20" s="51" t="s">
        <v>48</v>
      </c>
      <c r="I20" s="27" t="s">
        <v>51</v>
      </c>
      <c r="L20" s="86">
        <f>ROUND($G$11,0)</f>
        <v>8296</v>
      </c>
      <c r="M20" s="86">
        <f>ROUND($G$20,0)</f>
        <v>5496</v>
      </c>
      <c r="N20" s="86">
        <f>L20-M20</f>
        <v>2800</v>
      </c>
    </row>
    <row r="21" spans="1:14" ht="18.75" customHeight="1">
      <c r="A21" s="28"/>
      <c r="B21" s="17"/>
      <c r="C21" s="119" t="s">
        <v>46</v>
      </c>
      <c r="D21" s="88"/>
      <c r="E21" s="89"/>
      <c r="F21" s="55"/>
      <c r="G21" s="18"/>
      <c r="H21" s="51"/>
      <c r="I21" s="27"/>
      <c r="L21" s="86">
        <f t="shared" ref="L21:L23" si="0">ROUND($G$11,0)</f>
        <v>8296</v>
      </c>
      <c r="M21" s="86">
        <f t="shared" ref="M21:M23" si="1">ROUND($G$20,0)</f>
        <v>5496</v>
      </c>
      <c r="N21" s="86">
        <f t="shared" ref="N21:N23" si="2">L21-M21</f>
        <v>2800</v>
      </c>
    </row>
    <row r="22" spans="1:14" ht="28.2" customHeight="1">
      <c r="A22" s="28"/>
      <c r="B22" s="17"/>
      <c r="C22" s="91"/>
      <c r="D22" s="121" t="s">
        <v>139</v>
      </c>
      <c r="E22" s="125"/>
      <c r="F22" s="54" t="s">
        <v>86</v>
      </c>
      <c r="G22" s="61">
        <f>'PMS(input)'!E11</f>
        <v>2283120</v>
      </c>
      <c r="H22" s="54" t="s">
        <v>88</v>
      </c>
      <c r="I22" s="90" t="s">
        <v>89</v>
      </c>
      <c r="L22" s="86">
        <f t="shared" si="0"/>
        <v>8296</v>
      </c>
      <c r="M22" s="86">
        <f t="shared" si="1"/>
        <v>5496</v>
      </c>
      <c r="N22" s="86">
        <f t="shared" si="2"/>
        <v>2800</v>
      </c>
    </row>
    <row r="23" spans="1:14" ht="18.75" customHeight="1">
      <c r="A23" s="28"/>
      <c r="B23" s="17"/>
      <c r="C23" s="91"/>
      <c r="D23" s="121" t="s">
        <v>143</v>
      </c>
      <c r="E23" s="122"/>
      <c r="F23" s="54" t="s">
        <v>86</v>
      </c>
      <c r="G23" s="61">
        <f>'PMS(input)'!E12</f>
        <v>36.5</v>
      </c>
      <c r="H23" s="54" t="s">
        <v>105</v>
      </c>
      <c r="I23" s="90" t="s">
        <v>106</v>
      </c>
      <c r="L23" s="86">
        <f t="shared" si="0"/>
        <v>8296</v>
      </c>
      <c r="M23" s="86">
        <f t="shared" si="1"/>
        <v>5496</v>
      </c>
      <c r="N23" s="86">
        <f t="shared" si="2"/>
        <v>2800</v>
      </c>
    </row>
    <row r="24" spans="1:14" ht="18.75" customHeight="1" thickBot="1">
      <c r="A24" s="48"/>
      <c r="B24" s="49"/>
      <c r="C24" s="120"/>
      <c r="D24" s="123" t="s">
        <v>144</v>
      </c>
      <c r="E24" s="124"/>
      <c r="F24" s="56" t="s">
        <v>110</v>
      </c>
      <c r="G24" s="63">
        <f>'PMS(input)'!E13</f>
        <v>1008</v>
      </c>
      <c r="H24" s="56" t="s">
        <v>42</v>
      </c>
      <c r="I24" s="50" t="s">
        <v>108</v>
      </c>
      <c r="L24" s="86"/>
      <c r="M24" s="86"/>
      <c r="N24" s="86"/>
    </row>
    <row r="25" spans="1:14">
      <c r="A25" s="2"/>
      <c r="B25" s="2"/>
      <c r="C25" s="2"/>
      <c r="D25" s="2"/>
      <c r="E25" s="2"/>
      <c r="F25" s="35"/>
      <c r="G25" s="31"/>
      <c r="H25" s="31"/>
      <c r="I25" s="4"/>
      <c r="L25" s="86">
        <f>SUM(L19:L24)</f>
        <v>38715</v>
      </c>
      <c r="M25" s="86">
        <f>SUM(M19:M24)</f>
        <v>25648</v>
      </c>
      <c r="N25" s="86">
        <f>SUM(N19:N24)</f>
        <v>13067</v>
      </c>
    </row>
    <row r="26" spans="1:14" ht="21.75" customHeight="1">
      <c r="E26" s="2" t="s">
        <v>47</v>
      </c>
      <c r="F26" s="8"/>
    </row>
    <row r="27" spans="1:14" ht="21.75" customHeight="1">
      <c r="E27" s="36" t="s">
        <v>57</v>
      </c>
      <c r="F27" s="62">
        <v>4.92</v>
      </c>
      <c r="G27" s="5" t="s">
        <v>38</v>
      </c>
    </row>
    <row r="28" spans="1:14" ht="21.75" customHeight="1">
      <c r="E28" s="36" t="s">
        <v>83</v>
      </c>
      <c r="F28" s="92">
        <v>5.33</v>
      </c>
      <c r="G28" s="5" t="s">
        <v>38</v>
      </c>
      <c r="H28" s="2"/>
    </row>
    <row r="29" spans="1:14" ht="21.75" customHeight="1">
      <c r="E29" s="36" t="s">
        <v>58</v>
      </c>
      <c r="F29" s="62">
        <v>5.59</v>
      </c>
      <c r="G29" s="5" t="s">
        <v>38</v>
      </c>
      <c r="H29" s="2"/>
    </row>
    <row r="30" spans="1:14" ht="21.75" customHeight="1">
      <c r="E30" s="36" t="s">
        <v>59</v>
      </c>
      <c r="F30" s="62">
        <v>5.85</v>
      </c>
      <c r="G30" s="5" t="s">
        <v>38</v>
      </c>
      <c r="H30" s="2"/>
    </row>
    <row r="31" spans="1:14" s="9" customFormat="1" ht="21.75" customHeight="1">
      <c r="E31" s="36" t="s">
        <v>60</v>
      </c>
      <c r="F31" s="62">
        <v>5.94</v>
      </c>
      <c r="G31" s="5" t="s">
        <v>38</v>
      </c>
      <c r="H31" s="2"/>
    </row>
    <row r="32" spans="1:14" s="9" customFormat="1">
      <c r="E32" s="2"/>
      <c r="F32" s="2"/>
      <c r="G32" s="2"/>
      <c r="H32" s="2"/>
    </row>
  </sheetData>
  <mergeCells count="10">
    <mergeCell ref="D23:E23"/>
    <mergeCell ref="D24:E24"/>
    <mergeCell ref="D22:E22"/>
    <mergeCell ref="A2:I2"/>
    <mergeCell ref="C13:C18"/>
    <mergeCell ref="D15:E15"/>
    <mergeCell ref="D17:E17"/>
    <mergeCell ref="D18:E18"/>
    <mergeCell ref="B8:E8"/>
    <mergeCell ref="D14:E14"/>
  </mergeCells>
  <phoneticPr fontId="3"/>
  <pageMargins left="0.70866141732283472" right="0.70866141732283472" top="0.74803149606299213" bottom="0.74803149606299213" header="0.31496062992125984" footer="0.31496062992125984"/>
  <pageSetup paperSize="9" scale="76" firstPageNumber="6" orientation="portrait" useFirstPageNumber="1" r:id="rId1"/>
  <headerFooter>
    <oddFooter>&amp;CIV-&amp;P</oddFooter>
  </headerFooter>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C10"/>
  <sheetViews>
    <sheetView showGridLines="0" zoomScaleNormal="100" workbookViewId="0">
      <selection activeCell="B8" sqref="B8"/>
    </sheetView>
  </sheetViews>
  <sheetFormatPr defaultColWidth="9" defaultRowHeight="13.2"/>
  <cols>
    <col min="1" max="1" width="3.6640625" style="100" customWidth="1"/>
    <col min="2" max="2" width="36.33203125" style="100" customWidth="1"/>
    <col min="3" max="3" width="49.109375" style="100" customWidth="1"/>
    <col min="4" max="16384" width="9" style="100"/>
  </cols>
  <sheetData>
    <row r="1" spans="1:3" ht="18" customHeight="1">
      <c r="C1" s="105" t="s">
        <v>120</v>
      </c>
    </row>
    <row r="2" spans="1:3" ht="27" customHeight="1">
      <c r="A2" s="134" t="s">
        <v>115</v>
      </c>
      <c r="B2" s="134"/>
      <c r="C2" s="134"/>
    </row>
    <row r="4" spans="1:3" ht="21" customHeight="1">
      <c r="B4" s="104" t="s">
        <v>114</v>
      </c>
      <c r="C4" s="104" t="s">
        <v>113</v>
      </c>
    </row>
    <row r="5" spans="1:3" ht="158.4" customHeight="1">
      <c r="B5" s="103" t="s">
        <v>121</v>
      </c>
      <c r="C5" s="111" t="s">
        <v>122</v>
      </c>
    </row>
    <row r="6" spans="1:3" ht="111" customHeight="1">
      <c r="B6" s="103" t="s">
        <v>123</v>
      </c>
      <c r="C6" s="111" t="s">
        <v>124</v>
      </c>
    </row>
    <row r="7" spans="1:3" ht="70.5" customHeight="1">
      <c r="B7" s="103"/>
      <c r="C7" s="103"/>
    </row>
    <row r="8" spans="1:3" ht="70.5" customHeight="1">
      <c r="B8" s="102"/>
      <c r="C8" s="102"/>
    </row>
    <row r="9" spans="1:3" ht="70.5" customHeight="1">
      <c r="B9" s="102"/>
      <c r="C9" s="102"/>
    </row>
    <row r="10" spans="1:3" ht="70.5" customHeight="1">
      <c r="B10" s="101"/>
      <c r="C10" s="101"/>
    </row>
  </sheetData>
  <mergeCells count="1">
    <mergeCell ref="A2:C2"/>
  </mergeCells>
  <phoneticPr fontId="15"/>
  <pageMargins left="0.70866141732283472" right="0.70866141732283472" top="0.74803149606299213" bottom="0.74803149606299213" header="0.31496062992125984" footer="0.31496062992125984"/>
  <pageSetup paperSize="9" firstPageNumber="6" orientation="portrait" r:id="rId1"/>
  <headerFooter>
    <oddFooter>&amp;CIV-&amp;P</oddFooter>
  </headerFooter>
</worksheet>
</file>

<file path=xl/worksheets/sheet3.xml><?xml version="1.0" encoding="utf-8"?>
<worksheet xmlns="http://schemas.openxmlformats.org/spreadsheetml/2006/main" xmlns:r="http://schemas.openxmlformats.org/officeDocument/2006/relationships">
  <sheetPr>
    <tabColor theme="3" tint="0.39997558519241921"/>
    <pageSetUpPr fitToPage="1"/>
  </sheetPr>
  <dimension ref="A1:K32"/>
  <sheetViews>
    <sheetView showGridLines="0" zoomScale="55" zoomScaleNormal="55" zoomScaleSheetLayoutView="70" workbookViewId="0">
      <selection activeCell="B8" sqref="B8"/>
    </sheetView>
  </sheetViews>
  <sheetFormatPr defaultColWidth="9" defaultRowHeight="13.8"/>
  <cols>
    <col min="1" max="1" width="3.6640625" style="1" customWidth="1"/>
    <col min="2" max="2" width="15.6640625" style="1" customWidth="1"/>
    <col min="3" max="3" width="16.88671875" style="1" customWidth="1"/>
    <col min="4" max="4" width="32.21875" style="1" customWidth="1"/>
    <col min="5" max="5" width="14.109375" style="1" customWidth="1"/>
    <col min="6" max="6" width="13.109375" style="1" customWidth="1"/>
    <col min="7" max="7" width="15.44140625" style="1" customWidth="1"/>
    <col min="8" max="8" width="21.33203125" style="1" customWidth="1"/>
    <col min="9" max="9" width="63.44140625" style="1" customWidth="1"/>
    <col min="10" max="10" width="15.77734375" style="1" customWidth="1"/>
    <col min="11" max="11" width="14.6640625" style="1" customWidth="1"/>
    <col min="12" max="16384" width="9" style="1"/>
  </cols>
  <sheetData>
    <row r="1" spans="1:11" ht="27" customHeight="1">
      <c r="A1" s="93"/>
      <c r="K1" s="37" t="s">
        <v>119</v>
      </c>
    </row>
    <row r="2" spans="1:11" ht="27.75" customHeight="1">
      <c r="A2" s="70" t="s">
        <v>3</v>
      </c>
      <c r="B2" s="70"/>
      <c r="C2" s="70"/>
      <c r="D2" s="70"/>
      <c r="E2" s="70"/>
      <c r="F2" s="70"/>
      <c r="G2" s="70"/>
      <c r="H2" s="70"/>
      <c r="I2" s="70"/>
      <c r="J2" s="70"/>
      <c r="K2" s="71"/>
    </row>
    <row r="4" spans="1:11" ht="18.75" customHeight="1">
      <c r="A4" s="72" t="s">
        <v>52</v>
      </c>
      <c r="B4" s="72"/>
    </row>
    <row r="5" spans="1:11" ht="18.75" customHeight="1">
      <c r="A5" s="72"/>
      <c r="B5" s="73" t="s">
        <v>4</v>
      </c>
      <c r="C5" s="73" t="s">
        <v>5</v>
      </c>
      <c r="D5" s="73" t="s">
        <v>6</v>
      </c>
      <c r="E5" s="73" t="s">
        <v>7</v>
      </c>
      <c r="F5" s="73" t="s">
        <v>8</v>
      </c>
      <c r="G5" s="73" t="s">
        <v>9</v>
      </c>
      <c r="H5" s="73" t="s">
        <v>10</v>
      </c>
      <c r="I5" s="73" t="s">
        <v>11</v>
      </c>
      <c r="J5" s="73" t="s">
        <v>12</v>
      </c>
      <c r="K5" s="73" t="s">
        <v>13</v>
      </c>
    </row>
    <row r="6" spans="1:11" s="74" customFormat="1" ht="39" customHeight="1">
      <c r="B6" s="73" t="s">
        <v>14</v>
      </c>
      <c r="C6" s="73" t="s">
        <v>15</v>
      </c>
      <c r="D6" s="73" t="s">
        <v>16</v>
      </c>
      <c r="E6" s="73" t="s">
        <v>17</v>
      </c>
      <c r="F6" s="73" t="s">
        <v>0</v>
      </c>
      <c r="G6" s="73" t="s">
        <v>18</v>
      </c>
      <c r="H6" s="73" t="s">
        <v>19</v>
      </c>
      <c r="I6" s="73" t="s">
        <v>20</v>
      </c>
      <c r="J6" s="73" t="s">
        <v>21</v>
      </c>
      <c r="K6" s="73" t="s">
        <v>22</v>
      </c>
    </row>
    <row r="7" spans="1:11" ht="231.6" customHeight="1">
      <c r="B7" s="75">
        <v>1</v>
      </c>
      <c r="C7" s="76" t="s">
        <v>116</v>
      </c>
      <c r="D7" s="106" t="s">
        <v>117</v>
      </c>
      <c r="E7" s="107">
        <f>'PMS(calc_process)'!L12</f>
        <v>8568</v>
      </c>
      <c r="F7" s="78" t="s">
        <v>68</v>
      </c>
      <c r="G7" s="79" t="s">
        <v>53</v>
      </c>
      <c r="H7" s="79" t="s">
        <v>67</v>
      </c>
      <c r="I7" s="80" t="s">
        <v>128</v>
      </c>
      <c r="J7" s="80" t="s">
        <v>129</v>
      </c>
      <c r="K7" s="81"/>
    </row>
    <row r="8" spans="1:11" ht="241.2" customHeight="1">
      <c r="B8" s="75">
        <v>2</v>
      </c>
      <c r="C8" s="76" t="s">
        <v>81</v>
      </c>
      <c r="D8" s="94" t="s">
        <v>69</v>
      </c>
      <c r="E8" s="77">
        <f>'PMS(calc_process)'!L10</f>
        <v>1396080</v>
      </c>
      <c r="F8" s="78" t="s">
        <v>70</v>
      </c>
      <c r="G8" s="79" t="s">
        <v>53</v>
      </c>
      <c r="H8" s="79" t="s">
        <v>67</v>
      </c>
      <c r="I8" s="80" t="s">
        <v>130</v>
      </c>
      <c r="J8" s="80" t="s">
        <v>78</v>
      </c>
      <c r="K8" s="81"/>
    </row>
    <row r="9" spans="1:11" ht="201" customHeight="1">
      <c r="B9" s="75">
        <v>3</v>
      </c>
      <c r="C9" s="76" t="s">
        <v>79</v>
      </c>
      <c r="D9" s="94" t="s">
        <v>71</v>
      </c>
      <c r="E9" s="77">
        <v>12</v>
      </c>
      <c r="F9" s="78" t="s">
        <v>66</v>
      </c>
      <c r="G9" s="79" t="s">
        <v>53</v>
      </c>
      <c r="H9" s="79" t="s">
        <v>67</v>
      </c>
      <c r="I9" s="80" t="s">
        <v>131</v>
      </c>
      <c r="J9" s="80" t="s">
        <v>78</v>
      </c>
      <c r="K9" s="81"/>
    </row>
    <row r="10" spans="1:11" ht="229.95" customHeight="1">
      <c r="B10" s="75">
        <v>4</v>
      </c>
      <c r="C10" s="76" t="s">
        <v>80</v>
      </c>
      <c r="D10" s="94" t="s">
        <v>72</v>
      </c>
      <c r="E10" s="77">
        <v>7</v>
      </c>
      <c r="F10" s="78" t="s">
        <v>66</v>
      </c>
      <c r="G10" s="79" t="s">
        <v>53</v>
      </c>
      <c r="H10" s="79" t="s">
        <v>67</v>
      </c>
      <c r="I10" s="80" t="s">
        <v>132</v>
      </c>
      <c r="J10" s="80" t="s">
        <v>78</v>
      </c>
      <c r="K10" s="81"/>
    </row>
    <row r="11" spans="1:11" ht="216.6" customHeight="1">
      <c r="B11" s="75">
        <v>5</v>
      </c>
      <c r="C11" s="76" t="s">
        <v>136</v>
      </c>
      <c r="D11" s="94" t="s">
        <v>90</v>
      </c>
      <c r="E11" s="107">
        <v>2283120</v>
      </c>
      <c r="F11" s="78" t="s">
        <v>135</v>
      </c>
      <c r="G11" s="79" t="s">
        <v>53</v>
      </c>
      <c r="H11" s="79" t="s">
        <v>67</v>
      </c>
      <c r="I11" s="80" t="s">
        <v>133</v>
      </c>
      <c r="J11" s="80" t="s">
        <v>129</v>
      </c>
      <c r="K11" s="81"/>
    </row>
    <row r="12" spans="1:11" ht="82.95" customHeight="1">
      <c r="B12" s="75">
        <v>6</v>
      </c>
      <c r="C12" s="76" t="s">
        <v>103</v>
      </c>
      <c r="D12" s="94" t="s">
        <v>73</v>
      </c>
      <c r="E12" s="77">
        <v>36.5</v>
      </c>
      <c r="F12" s="78" t="s">
        <v>87</v>
      </c>
      <c r="G12" s="79" t="s">
        <v>75</v>
      </c>
      <c r="H12" s="79" t="s">
        <v>76</v>
      </c>
      <c r="I12" s="80" t="s">
        <v>134</v>
      </c>
      <c r="J12" s="80" t="s">
        <v>77</v>
      </c>
      <c r="K12" s="81"/>
    </row>
    <row r="13" spans="1:11" ht="228.6" customHeight="1">
      <c r="B13" s="75">
        <v>7</v>
      </c>
      <c r="C13" s="76" t="s">
        <v>109</v>
      </c>
      <c r="D13" s="110" t="s">
        <v>126</v>
      </c>
      <c r="E13" s="107">
        <f>'PMS(calc_process)'!L14</f>
        <v>1008</v>
      </c>
      <c r="F13" s="78" t="s">
        <v>68</v>
      </c>
      <c r="G13" s="79" t="s">
        <v>53</v>
      </c>
      <c r="H13" s="79" t="s">
        <v>67</v>
      </c>
      <c r="I13" s="80" t="s">
        <v>128</v>
      </c>
      <c r="J13" s="80" t="s">
        <v>127</v>
      </c>
      <c r="K13" s="81"/>
    </row>
    <row r="14" spans="1:11" ht="8.25" customHeight="1"/>
    <row r="15" spans="1:11" ht="20.100000000000001" customHeight="1">
      <c r="A15" s="72" t="s">
        <v>54</v>
      </c>
    </row>
    <row r="16" spans="1:11" ht="20.100000000000001" customHeight="1">
      <c r="B16" s="73" t="s">
        <v>4</v>
      </c>
      <c r="C16" s="136" t="s">
        <v>5</v>
      </c>
      <c r="D16" s="136"/>
      <c r="E16" s="73" t="s">
        <v>6</v>
      </c>
      <c r="F16" s="73" t="s">
        <v>7</v>
      </c>
      <c r="G16" s="136" t="s">
        <v>8</v>
      </c>
      <c r="H16" s="136"/>
      <c r="I16" s="136"/>
      <c r="J16" s="136" t="s">
        <v>9</v>
      </c>
      <c r="K16" s="136"/>
    </row>
    <row r="17" spans="1:11" ht="39" customHeight="1">
      <c r="B17" s="73" t="s">
        <v>15</v>
      </c>
      <c r="C17" s="136" t="s">
        <v>16</v>
      </c>
      <c r="D17" s="136"/>
      <c r="E17" s="73" t="s">
        <v>17</v>
      </c>
      <c r="F17" s="73" t="s">
        <v>0</v>
      </c>
      <c r="G17" s="136" t="s">
        <v>19</v>
      </c>
      <c r="H17" s="136"/>
      <c r="I17" s="136"/>
      <c r="J17" s="136" t="s">
        <v>22</v>
      </c>
      <c r="K17" s="136"/>
    </row>
    <row r="18" spans="1:11" ht="84.6" customHeight="1">
      <c r="B18" s="78" t="s">
        <v>82</v>
      </c>
      <c r="C18" s="142" t="s">
        <v>64</v>
      </c>
      <c r="D18" s="142"/>
      <c r="E18" s="82">
        <v>0.81399999999999995</v>
      </c>
      <c r="F18" s="78" t="s">
        <v>23</v>
      </c>
      <c r="G18" s="144" t="s">
        <v>61</v>
      </c>
      <c r="H18" s="144"/>
      <c r="I18" s="144"/>
      <c r="J18" s="135"/>
      <c r="K18" s="135"/>
    </row>
    <row r="19" spans="1:11" ht="57.6" customHeight="1">
      <c r="B19" s="78" t="s">
        <v>74</v>
      </c>
      <c r="C19" s="142" t="s">
        <v>104</v>
      </c>
      <c r="D19" s="142"/>
      <c r="E19" s="83">
        <v>5</v>
      </c>
      <c r="F19" s="75" t="s">
        <v>2</v>
      </c>
      <c r="G19" s="143" t="s">
        <v>138</v>
      </c>
      <c r="H19" s="143"/>
      <c r="I19" s="143"/>
      <c r="J19" s="135"/>
      <c r="K19" s="135"/>
    </row>
    <row r="20" spans="1:11" ht="45" customHeight="1">
      <c r="B20" s="78" t="s">
        <v>84</v>
      </c>
      <c r="C20" s="142" t="s">
        <v>85</v>
      </c>
      <c r="D20" s="142"/>
      <c r="E20" s="83">
        <v>15.3</v>
      </c>
      <c r="F20" s="75" t="s">
        <v>102</v>
      </c>
      <c r="G20" s="144" t="s">
        <v>111</v>
      </c>
      <c r="H20" s="144"/>
      <c r="I20" s="144"/>
      <c r="J20" s="135"/>
      <c r="K20" s="135"/>
    </row>
    <row r="21" spans="1:11" ht="6.75" customHeight="1"/>
    <row r="22" spans="1:11" ht="18.75" customHeight="1">
      <c r="A22" s="84" t="s">
        <v>55</v>
      </c>
      <c r="B22" s="84"/>
    </row>
    <row r="23" spans="1:11" ht="16.8" thickBot="1">
      <c r="B23" s="138" t="s">
        <v>56</v>
      </c>
      <c r="C23" s="139"/>
      <c r="D23" s="85" t="s">
        <v>0</v>
      </c>
    </row>
    <row r="24" spans="1:11" ht="16.8" thickBot="1">
      <c r="B24" s="140">
        <f>'PMS(calc_process)'!G5</f>
        <v>2800.4531385600003</v>
      </c>
      <c r="C24" s="141"/>
      <c r="D24" s="33" t="s">
        <v>65</v>
      </c>
    </row>
    <row r="25" spans="1:11" ht="20.100000000000001" customHeight="1">
      <c r="B25" s="8"/>
      <c r="C25" s="8"/>
      <c r="F25" s="86"/>
      <c r="G25" s="86"/>
    </row>
    <row r="26" spans="1:11" ht="18.75" customHeight="1">
      <c r="A26" s="72" t="s">
        <v>24</v>
      </c>
    </row>
    <row r="27" spans="1:11" ht="18" customHeight="1">
      <c r="B27" s="19" t="s">
        <v>25</v>
      </c>
      <c r="C27" s="137" t="s">
        <v>26</v>
      </c>
      <c r="D27" s="137"/>
      <c r="E27" s="137"/>
      <c r="F27" s="137"/>
      <c r="G27" s="137"/>
      <c r="H27" s="137"/>
      <c r="I27" s="137"/>
      <c r="J27" s="87"/>
    </row>
    <row r="28" spans="1:11" ht="18" customHeight="1">
      <c r="B28" s="19" t="s">
        <v>27</v>
      </c>
      <c r="C28" s="137" t="s">
        <v>28</v>
      </c>
      <c r="D28" s="137"/>
      <c r="E28" s="137"/>
      <c r="F28" s="137"/>
      <c r="G28" s="137"/>
      <c r="H28" s="137"/>
      <c r="I28" s="137"/>
      <c r="J28" s="87"/>
    </row>
    <row r="29" spans="1:11" ht="18" customHeight="1">
      <c r="B29" s="19" t="s">
        <v>53</v>
      </c>
      <c r="C29" s="137" t="s">
        <v>29</v>
      </c>
      <c r="D29" s="137"/>
      <c r="E29" s="137"/>
      <c r="F29" s="137"/>
      <c r="G29" s="137"/>
      <c r="H29" s="137"/>
      <c r="I29" s="137"/>
      <c r="J29" s="87"/>
    </row>
    <row r="32" spans="1:11">
      <c r="E32" s="1" t="s">
        <v>137</v>
      </c>
    </row>
  </sheetData>
  <mergeCells count="20">
    <mergeCell ref="C28:I28"/>
    <mergeCell ref="C29:I29"/>
    <mergeCell ref="C16:D16"/>
    <mergeCell ref="C17:D17"/>
    <mergeCell ref="B23:C23"/>
    <mergeCell ref="B24:C24"/>
    <mergeCell ref="C27:I27"/>
    <mergeCell ref="C19:D19"/>
    <mergeCell ref="C18:D18"/>
    <mergeCell ref="G19:I19"/>
    <mergeCell ref="G18:I18"/>
    <mergeCell ref="C20:D20"/>
    <mergeCell ref="G20:I20"/>
    <mergeCell ref="J20:K20"/>
    <mergeCell ref="J16:K16"/>
    <mergeCell ref="J17:K17"/>
    <mergeCell ref="G16:I16"/>
    <mergeCell ref="G17:I17"/>
    <mergeCell ref="J19:K19"/>
    <mergeCell ref="J18:K18"/>
  </mergeCells>
  <phoneticPr fontId="3"/>
  <pageMargins left="0.70866141732283472" right="0.70866141732283472" top="0.74803149606299213" bottom="0.74803149606299213" header="0.31496062992125984" footer="0.31496062992125984"/>
  <pageSetup paperSize="8" scale="58" firstPageNumber="6" orientation="portrait" r:id="rId1"/>
  <headerFooter>
    <oddFooter>&amp;CIV-&amp;P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
  <sheetViews>
    <sheetView workbookViewId="0">
      <selection activeCell="L29" sqref="L29"/>
    </sheetView>
  </sheetViews>
  <sheetFormatPr defaultRowHeight="13.2"/>
  <cols>
    <col min="1" max="1" width="29.77734375" customWidth="1"/>
  </cols>
  <sheetData>
    <row r="1" spans="1:2" ht="16.2">
      <c r="A1" s="95" t="s">
        <v>57</v>
      </c>
      <c r="B1" s="96">
        <v>4.92</v>
      </c>
    </row>
    <row r="2" spans="1:2" ht="16.2">
      <c r="A2" s="95" t="s">
        <v>83</v>
      </c>
      <c r="B2" s="97">
        <v>5.33</v>
      </c>
    </row>
    <row r="3" spans="1:2" ht="16.2">
      <c r="A3" s="95" t="s">
        <v>58</v>
      </c>
      <c r="B3" s="96">
        <v>5.59</v>
      </c>
    </row>
    <row r="4" spans="1:2" ht="16.2">
      <c r="A4" s="95" t="s">
        <v>59</v>
      </c>
      <c r="B4" s="96">
        <v>5.85</v>
      </c>
    </row>
    <row r="5" spans="1:2" ht="16.2">
      <c r="A5" s="95" t="s">
        <v>60</v>
      </c>
      <c r="B5" s="96">
        <v>5.94</v>
      </c>
    </row>
  </sheetData>
  <phoneticPr fontId="15"/>
  <pageMargins left="0.70866141732283472" right="0.70866141732283472" top="0.74803149606299213" bottom="0.74803149606299213" header="0.31496062992125984" footer="0.31496062992125984"/>
  <pageSetup paperSize="9" firstPageNumber="10" orientation="portrait" useFirstPageNumber="1"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PMS(calc_process)</vt:lpstr>
      <vt:lpstr>MSS</vt:lpstr>
      <vt:lpstr>PMS(input)</vt:lpstr>
      <vt:lpstr>Sheet2</vt:lpstr>
      <vt:lpstr>'PMS(calc_process)'!Print_Area</vt:lpstr>
      <vt:lpstr>'PMS(input)'!Print_Area</vt:lpstr>
    </vt:vector>
  </TitlesOfParts>
  <Company>三菱UFJリサーチ＆コンサルティング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雄介(社会)</dc:creator>
  <cp:lastModifiedBy>jitsukatah</cp:lastModifiedBy>
  <cp:lastPrinted>2015-02-26T12:54:45Z</cp:lastPrinted>
  <dcterms:created xsi:type="dcterms:W3CDTF">2012-01-13T02:28:29Z</dcterms:created>
  <dcterms:modified xsi:type="dcterms:W3CDTF">2015-02-26T12:55:07Z</dcterms:modified>
</cp:coreProperties>
</file>