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0EC17141-379B-4996-9D24-07C9F41AEDFC}" xr6:coauthVersionLast="47" xr6:coauthVersionMax="47" xr10:uidLastSave="{00000000-0000-0000-0000-000000000000}"/>
  <bookViews>
    <workbookView xWindow="-120" yWindow="-120" windowWidth="29040" windowHeight="18840" xr2:uid="{00000000-000D-0000-FFFF-FFFF00000000}"/>
  </bookViews>
  <sheets>
    <sheet name="温水ボイラー_記入例(リファレンス)" sheetId="10" r:id="rId1"/>
    <sheet name="温水ボイラー_記入用(リファレンス)" sheetId="11" r:id="rId2"/>
    <sheet name="温水ボイラー_記入用(BaU)" sheetId="15" r:id="rId3"/>
    <sheet name="燃料の排出係数(IPCC)" sheetId="14" r:id="rId4"/>
  </sheets>
  <definedNames>
    <definedName name="_xlnm.Print_Area" localSheetId="2">'温水ボイラー_記入用(BaU)'!$A$1:$P$83</definedName>
    <definedName name="_xlnm.Print_Area" localSheetId="1">'温水ボイラー_記入用(リファレンス)'!$A$1:$P$79</definedName>
    <definedName name="_xlnm.Print_Area" localSheetId="0">'温水ボイラー_記入例(リファレンス)'!$A$1:$P$79</definedName>
    <definedName name="_xlnm.Print_Area" localSheetId="3">'燃料の排出係数(IPCC)'!$A$1:$Y$141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7" i="15" l="1"/>
  <c r="G59" i="15"/>
  <c r="N19" i="15"/>
  <c r="N46" i="15" s="1"/>
  <c r="M19" i="15"/>
  <c r="M46" i="15" s="1"/>
  <c r="L19" i="15"/>
  <c r="L46" i="15" s="1"/>
  <c r="K19" i="15"/>
  <c r="K46" i="15" s="1"/>
  <c r="J19" i="15"/>
  <c r="J22" i="15" s="1"/>
  <c r="I19" i="15"/>
  <c r="I22" i="15" s="1"/>
  <c r="H19" i="15"/>
  <c r="H34" i="15" s="1"/>
  <c r="G19" i="15"/>
  <c r="G34" i="15" s="1"/>
  <c r="F19" i="15"/>
  <c r="F46" i="15" s="1"/>
  <c r="E19" i="15"/>
  <c r="E46" i="15" s="1"/>
  <c r="D19" i="15"/>
  <c r="D46" i="15" s="1"/>
  <c r="C19" i="15"/>
  <c r="C46" i="15" s="1"/>
  <c r="O46" i="15" s="1"/>
  <c r="O68" i="15" s="1"/>
  <c r="C30" i="10"/>
  <c r="C29" i="10"/>
  <c r="E77" i="14"/>
  <c r="E6" i="14"/>
  <c r="C15" i="10"/>
  <c r="E22" i="15" l="1"/>
  <c r="E33" i="15" s="1"/>
  <c r="H22" i="15"/>
  <c r="M22" i="15"/>
  <c r="M33" i="15" s="1"/>
  <c r="C34" i="15"/>
  <c r="O34" i="15" s="1"/>
  <c r="O60" i="15" s="1"/>
  <c r="K34" i="15"/>
  <c r="I45" i="15"/>
  <c r="I33" i="15"/>
  <c r="J45" i="15"/>
  <c r="J33" i="15"/>
  <c r="C22" i="15"/>
  <c r="K22" i="15"/>
  <c r="I34" i="15"/>
  <c r="G46" i="15"/>
  <c r="D22" i="15"/>
  <c r="L22" i="15"/>
  <c r="J34" i="15"/>
  <c r="E45" i="15"/>
  <c r="H46" i="15"/>
  <c r="F22" i="15"/>
  <c r="N22" i="15"/>
  <c r="D34" i="15"/>
  <c r="L34" i="15"/>
  <c r="J46" i="15"/>
  <c r="I46" i="15"/>
  <c r="G22" i="15"/>
  <c r="E34" i="15"/>
  <c r="M34" i="15"/>
  <c r="F34" i="15"/>
  <c r="N34" i="15"/>
  <c r="C18" i="10"/>
  <c r="G63" i="11"/>
  <c r="G55" i="11"/>
  <c r="N15" i="11"/>
  <c r="N42" i="11" s="1"/>
  <c r="M15" i="11"/>
  <c r="M42" i="11" s="1"/>
  <c r="L15" i="11"/>
  <c r="L30" i="11" s="1"/>
  <c r="K15" i="11"/>
  <c r="K42" i="11" s="1"/>
  <c r="J15" i="11"/>
  <c r="J42" i="11" s="1"/>
  <c r="I15" i="11"/>
  <c r="I42" i="11" s="1"/>
  <c r="H15" i="11"/>
  <c r="H30" i="11" s="1"/>
  <c r="G15" i="11"/>
  <c r="G42" i="11" s="1"/>
  <c r="F15" i="11"/>
  <c r="F42" i="11" s="1"/>
  <c r="E15" i="11"/>
  <c r="E42" i="11" s="1"/>
  <c r="D15" i="11"/>
  <c r="D30" i="11" s="1"/>
  <c r="C15" i="11"/>
  <c r="C42" i="11" s="1"/>
  <c r="D15" i="10"/>
  <c r="D42" i="10" s="1"/>
  <c r="E15" i="10"/>
  <c r="E42" i="10" s="1"/>
  <c r="F15" i="10"/>
  <c r="F42" i="10" s="1"/>
  <c r="G15" i="10"/>
  <c r="G30" i="10" s="1"/>
  <c r="H15" i="10"/>
  <c r="H42" i="10" s="1"/>
  <c r="I15" i="10"/>
  <c r="I42" i="10" s="1"/>
  <c r="J15" i="10"/>
  <c r="J42" i="10" s="1"/>
  <c r="K15" i="10"/>
  <c r="K30" i="10" s="1"/>
  <c r="L15" i="10"/>
  <c r="L42" i="10" s="1"/>
  <c r="M15" i="10"/>
  <c r="M42" i="10" s="1"/>
  <c r="N15" i="10"/>
  <c r="N42" i="10" s="1"/>
  <c r="C42" i="10"/>
  <c r="C41" i="10"/>
  <c r="M45" i="15" l="1"/>
  <c r="H45" i="15"/>
  <c r="H33" i="15"/>
  <c r="D33" i="15"/>
  <c r="D45" i="15"/>
  <c r="N33" i="15"/>
  <c r="N45" i="15"/>
  <c r="F45" i="15"/>
  <c r="F33" i="15"/>
  <c r="G45" i="15"/>
  <c r="G33" i="15"/>
  <c r="C45" i="15"/>
  <c r="O45" i="15" s="1"/>
  <c r="O66" i="15" s="1"/>
  <c r="O65" i="15" s="1"/>
  <c r="C33" i="15"/>
  <c r="O33" i="15" s="1"/>
  <c r="O58" i="15" s="1"/>
  <c r="O57" i="15" s="1"/>
  <c r="O22" i="15"/>
  <c r="L33" i="15"/>
  <c r="L45" i="15"/>
  <c r="K45" i="15"/>
  <c r="K33" i="15"/>
  <c r="E30" i="11"/>
  <c r="M30" i="11"/>
  <c r="N30" i="10"/>
  <c r="F30" i="10"/>
  <c r="J30" i="10"/>
  <c r="F30" i="11"/>
  <c r="N30" i="11"/>
  <c r="I30" i="11"/>
  <c r="J30" i="11"/>
  <c r="D42" i="11"/>
  <c r="E18" i="11"/>
  <c r="I18" i="11"/>
  <c r="M18" i="11"/>
  <c r="C30" i="11"/>
  <c r="G30" i="11"/>
  <c r="K30" i="11"/>
  <c r="C18" i="11"/>
  <c r="G18" i="11"/>
  <c r="K18" i="11"/>
  <c r="D18" i="11"/>
  <c r="H18" i="11"/>
  <c r="L18" i="11"/>
  <c r="H42" i="11"/>
  <c r="L42" i="11"/>
  <c r="F18" i="11"/>
  <c r="J18" i="11"/>
  <c r="N18" i="11"/>
  <c r="M30" i="10"/>
  <c r="I30" i="10"/>
  <c r="K42" i="10"/>
  <c r="G42" i="10"/>
  <c r="E30" i="10"/>
  <c r="L30" i="10"/>
  <c r="H30" i="10"/>
  <c r="D30" i="10"/>
  <c r="O50" i="15" l="1"/>
  <c r="H80" i="15" s="1"/>
  <c r="O42" i="11"/>
  <c r="O64" i="11" s="1"/>
  <c r="O30" i="11"/>
  <c r="O56" i="11" s="1"/>
  <c r="D41" i="11"/>
  <c r="D29" i="11"/>
  <c r="I29" i="11"/>
  <c r="I41" i="11"/>
  <c r="N29" i="11"/>
  <c r="N41" i="11"/>
  <c r="K41" i="11"/>
  <c r="K29" i="11"/>
  <c r="E29" i="11"/>
  <c r="E41" i="11"/>
  <c r="J41" i="11"/>
  <c r="J29" i="11"/>
  <c r="L41" i="11"/>
  <c r="L29" i="11"/>
  <c r="G41" i="11"/>
  <c r="G29" i="11"/>
  <c r="F29" i="11"/>
  <c r="F41" i="11"/>
  <c r="H29" i="11"/>
  <c r="H41" i="11"/>
  <c r="C41" i="11"/>
  <c r="C29" i="11"/>
  <c r="O18" i="11"/>
  <c r="M29" i="11"/>
  <c r="M41" i="11"/>
  <c r="E80" i="15" l="1"/>
  <c r="L80" i="15"/>
  <c r="F80" i="15"/>
  <c r="K80" i="15"/>
  <c r="M80" i="15"/>
  <c r="N80" i="15"/>
  <c r="G80" i="15"/>
  <c r="C80" i="15"/>
  <c r="O80" i="15" s="1"/>
  <c r="O82" i="15" s="1"/>
  <c r="I80" i="15"/>
  <c r="J80" i="15"/>
  <c r="D80" i="15"/>
  <c r="O29" i="11"/>
  <c r="O54" i="11" s="1"/>
  <c r="O53" i="11" s="1"/>
  <c r="O41" i="11"/>
  <c r="O62" i="11" s="1"/>
  <c r="O61" i="11" s="1"/>
  <c r="O46" i="11" l="1"/>
  <c r="L76" i="11" l="1"/>
  <c r="K76" i="11"/>
  <c r="E76" i="11"/>
  <c r="J76" i="11"/>
  <c r="D76" i="11"/>
  <c r="I76" i="11"/>
  <c r="C76" i="11"/>
  <c r="O76" i="11" s="1"/>
  <c r="O78" i="11" s="1"/>
  <c r="N76" i="11"/>
  <c r="H76" i="11"/>
  <c r="M76" i="11"/>
  <c r="G76" i="11"/>
  <c r="F76" i="11"/>
  <c r="G63" i="10"/>
  <c r="G55" i="10"/>
  <c r="D18" i="10" l="1"/>
  <c r="H18" i="10"/>
  <c r="L18" i="10"/>
  <c r="E18" i="10"/>
  <c r="I18" i="10"/>
  <c r="M18" i="10"/>
  <c r="F18" i="10"/>
  <c r="J18" i="10"/>
  <c r="N18" i="10"/>
  <c r="G18" i="10"/>
  <c r="K18" i="10"/>
  <c r="D41" i="10" l="1"/>
  <c r="D29" i="10"/>
  <c r="E41" i="10"/>
  <c r="E29" i="10"/>
  <c r="H41" i="10"/>
  <c r="H29" i="10"/>
  <c r="K41" i="10"/>
  <c r="K29" i="10"/>
  <c r="N41" i="10"/>
  <c r="N29" i="10"/>
  <c r="G41" i="10"/>
  <c r="G29" i="10"/>
  <c r="J41" i="10"/>
  <c r="J29" i="10"/>
  <c r="M41" i="10"/>
  <c r="M29" i="10"/>
  <c r="F41" i="10"/>
  <c r="F29" i="10"/>
  <c r="I41" i="10"/>
  <c r="I29" i="10"/>
  <c r="L41" i="10"/>
  <c r="L29" i="10"/>
  <c r="O18" i="10"/>
  <c r="O30" i="10"/>
  <c r="O56" i="10" s="1"/>
  <c r="O42" i="10"/>
  <c r="O64" i="10" s="1"/>
  <c r="O41" i="10" l="1"/>
  <c r="O62" i="10" s="1"/>
  <c r="O61" i="10" s="1"/>
  <c r="O29" i="10"/>
  <c r="O54" i="10" s="1"/>
  <c r="O53" i="10" s="1"/>
  <c r="O46" i="10" l="1"/>
  <c r="G76" i="10" s="1"/>
  <c r="M76" i="10"/>
  <c r="H76" i="10"/>
  <c r="N76" i="10"/>
  <c r="I76" i="10"/>
  <c r="C76" i="10"/>
  <c r="D76" i="10"/>
  <c r="J76" i="10"/>
  <c r="E76" i="10"/>
  <c r="K76" i="10"/>
  <c r="F76" i="10"/>
  <c r="L76" i="10"/>
  <c r="O76" i="10" l="1"/>
  <c r="O78" i="10" s="1"/>
</calcChain>
</file>

<file path=xl/sharedStrings.xml><?xml version="1.0" encoding="utf-8"?>
<sst xmlns="http://schemas.openxmlformats.org/spreadsheetml/2006/main" count="568" uniqueCount="160">
  <si>
    <t>CO2排出削減量</t>
    <rPh sb="3" eb="5">
      <t>ハイシュツ</t>
    </rPh>
    <rPh sb="5" eb="7">
      <t>サクゲン</t>
    </rPh>
    <rPh sb="7" eb="8">
      <t>リョウ</t>
    </rPh>
    <phoneticPr fontId="1"/>
  </si>
  <si>
    <t>ton-CO2/年</t>
    <rPh sb="8" eb="9">
      <t>ネン</t>
    </rPh>
    <phoneticPr fontId="1"/>
  </si>
  <si>
    <t>リファレンスCO2排出量</t>
    <rPh sb="9" eb="11">
      <t>ハイシュツ</t>
    </rPh>
    <rPh sb="11" eb="12">
      <t>リョウ</t>
    </rPh>
    <phoneticPr fontId="1"/>
  </si>
  <si>
    <t>プロジェクトCO2排出量</t>
    <rPh sb="9" eb="11">
      <t>ハイシュツ</t>
    </rPh>
    <rPh sb="11" eb="12">
      <t>リョウ</t>
    </rPh>
    <phoneticPr fontId="1"/>
  </si>
  <si>
    <t>●リファレンスＣＯ２排出量の計算</t>
    <rPh sb="10" eb="12">
      <t>ハイシュツ</t>
    </rPh>
    <rPh sb="12" eb="13">
      <t>リョウ</t>
    </rPh>
    <rPh sb="14" eb="16">
      <t>ケイサン</t>
    </rPh>
    <phoneticPr fontId="1"/>
  </si>
  <si>
    <t>グリッド電力のCO2排出係数</t>
    <rPh sb="4" eb="6">
      <t>デンリョク</t>
    </rPh>
    <rPh sb="10" eb="12">
      <t>ハイシュツ</t>
    </rPh>
    <rPh sb="12" eb="14">
      <t>ケイスウ</t>
    </rPh>
    <phoneticPr fontId="1"/>
  </si>
  <si>
    <t>●プロジェクトＣＯ２排出量の計算</t>
    <rPh sb="10" eb="12">
      <t>ハイシュツ</t>
    </rPh>
    <rPh sb="12" eb="13">
      <t>リョウ</t>
    </rPh>
    <rPh sb="14" eb="16">
      <t>ケイサン</t>
    </rPh>
    <phoneticPr fontId="1"/>
  </si>
  <si>
    <t>事業名</t>
    <rPh sb="0" eb="2">
      <t>ジギョウ</t>
    </rPh>
    <rPh sb="2" eb="3">
      <t>メイ</t>
    </rPh>
    <phoneticPr fontId="4"/>
  </si>
  <si>
    <t>実施サイト</t>
    <rPh sb="0" eb="2">
      <t>ジッシ</t>
    </rPh>
    <phoneticPr fontId="4"/>
  </si>
  <si>
    <t>住所</t>
    <rPh sb="0" eb="2">
      <t>ジュウショ</t>
    </rPh>
    <phoneticPr fontId="4"/>
  </si>
  <si>
    <t>緯度</t>
    <rPh sb="0" eb="2">
      <t>イド</t>
    </rPh>
    <phoneticPr fontId="4"/>
  </si>
  <si>
    <t>経度</t>
    <rPh sb="0" eb="2">
      <t>ケイド</t>
    </rPh>
    <phoneticPr fontId="4"/>
  </si>
  <si>
    <t>1月</t>
    <rPh sb="1" eb="2">
      <t>ツキ</t>
    </rPh>
    <phoneticPr fontId="4"/>
  </si>
  <si>
    <t>2月</t>
  </si>
  <si>
    <t>3月</t>
  </si>
  <si>
    <t>4月</t>
  </si>
  <si>
    <t>5月</t>
  </si>
  <si>
    <t>6月</t>
  </si>
  <si>
    <t>7月</t>
  </si>
  <si>
    <t>8月</t>
  </si>
  <si>
    <t>9月</t>
  </si>
  <si>
    <t>10月</t>
  </si>
  <si>
    <t>11月</t>
  </si>
  <si>
    <t>12月</t>
  </si>
  <si>
    <t>年間合計</t>
    <rPh sb="0" eb="2">
      <t>ネンカン</t>
    </rPh>
    <rPh sb="2" eb="4">
      <t>ゴウケイ</t>
    </rPh>
    <phoneticPr fontId="1"/>
  </si>
  <si>
    <t>Q</t>
    <phoneticPr fontId="1"/>
  </si>
  <si>
    <t>Q=Ry-Py</t>
    <phoneticPr fontId="1"/>
  </si>
  <si>
    <t>Ry</t>
    <phoneticPr fontId="1"/>
  </si>
  <si>
    <t>Py</t>
    <phoneticPr fontId="1"/>
  </si>
  <si>
    <t>MWh/年</t>
    <rPh sb="4" eb="5">
      <t>ネン</t>
    </rPh>
    <phoneticPr fontId="1"/>
  </si>
  <si>
    <t>ｇeｆ</t>
    <phoneticPr fontId="1"/>
  </si>
  <si>
    <t>ton-CO2/MWｈ</t>
    <phoneticPr fontId="1"/>
  </si>
  <si>
    <t>ボイラー負荷の対象</t>
    <rPh sb="4" eb="6">
      <t>フカ</t>
    </rPh>
    <rPh sb="7" eb="9">
      <t>タイショウ</t>
    </rPh>
    <phoneticPr fontId="4"/>
  </si>
  <si>
    <t>給水温度（℃）</t>
    <rPh sb="0" eb="2">
      <t>キュウスイ</t>
    </rPh>
    <rPh sb="2" eb="4">
      <t>オンド</t>
    </rPh>
    <phoneticPr fontId="1"/>
  </si>
  <si>
    <t>1日稼働時間(h/日）</t>
    <rPh sb="1" eb="2">
      <t>ニチ</t>
    </rPh>
    <rPh sb="2" eb="4">
      <t>カドウ</t>
    </rPh>
    <rPh sb="4" eb="6">
      <t>ジカン</t>
    </rPh>
    <rPh sb="9" eb="10">
      <t>ヒ</t>
    </rPh>
    <phoneticPr fontId="4"/>
  </si>
  <si>
    <t>月の稼働日数(日/月）</t>
    <rPh sb="0" eb="1">
      <t>ツキ</t>
    </rPh>
    <rPh sb="2" eb="4">
      <t>カドウ</t>
    </rPh>
    <rPh sb="4" eb="6">
      <t>ニッスウ</t>
    </rPh>
    <rPh sb="7" eb="8">
      <t>ニチ</t>
    </rPh>
    <rPh sb="9" eb="10">
      <t>ツキ</t>
    </rPh>
    <phoneticPr fontId="4"/>
  </si>
  <si>
    <t>月の必要熱出力　（MJ/月）</t>
    <rPh sb="0" eb="1">
      <t>ツキ</t>
    </rPh>
    <rPh sb="2" eb="4">
      <t>ヒツヨウ</t>
    </rPh>
    <rPh sb="4" eb="5">
      <t>ネツ</t>
    </rPh>
    <rPh sb="5" eb="7">
      <t>シュツリョク</t>
    </rPh>
    <rPh sb="12" eb="13">
      <t>ツキ</t>
    </rPh>
    <phoneticPr fontId="4"/>
  </si>
  <si>
    <t>リファレンスとなる
ボイラーの仕様</t>
    <rPh sb="15" eb="17">
      <t>シヨウ</t>
    </rPh>
    <phoneticPr fontId="1"/>
  </si>
  <si>
    <t>メーカー</t>
    <phoneticPr fontId="1"/>
  </si>
  <si>
    <t>ボイラー効率（％）</t>
    <rPh sb="4" eb="6">
      <t>コウリツ</t>
    </rPh>
    <phoneticPr fontId="1"/>
  </si>
  <si>
    <t>(％)</t>
    <phoneticPr fontId="1"/>
  </si>
  <si>
    <t>○○機械</t>
    <rPh sb="2" eb="4">
      <t>キカイ</t>
    </rPh>
    <phoneticPr fontId="1"/>
  </si>
  <si>
    <t>品　番</t>
    <rPh sb="0" eb="1">
      <t>シナ</t>
    </rPh>
    <rPh sb="2" eb="3">
      <t>バン</t>
    </rPh>
    <phoneticPr fontId="1"/>
  </si>
  <si>
    <t>定格消費電力（ｋW)</t>
    <rPh sb="0" eb="2">
      <t>テイカク</t>
    </rPh>
    <rPh sb="2" eb="4">
      <t>ショウヒ</t>
    </rPh>
    <rPh sb="4" eb="6">
      <t>デンリョク</t>
    </rPh>
    <phoneticPr fontId="1"/>
  </si>
  <si>
    <t>（ｋW)</t>
    <phoneticPr fontId="1"/>
  </si>
  <si>
    <t>燃料種</t>
    <rPh sb="0" eb="2">
      <t>ネンリョウ</t>
    </rPh>
    <rPh sb="2" eb="3">
      <t>シュ</t>
    </rPh>
    <phoneticPr fontId="1"/>
  </si>
  <si>
    <t>燃料低位発熱量</t>
    <rPh sb="0" eb="2">
      <t>ネンリョウ</t>
    </rPh>
    <rPh sb="2" eb="4">
      <t>テイイ</t>
    </rPh>
    <rPh sb="4" eb="6">
      <t>ハツネツ</t>
    </rPh>
    <rPh sb="6" eb="7">
      <t>リョウ</t>
    </rPh>
    <phoneticPr fontId="1"/>
  </si>
  <si>
    <t>（ｋJ/L)</t>
    <phoneticPr fontId="1"/>
  </si>
  <si>
    <t>軽油</t>
    <rPh sb="0" eb="2">
      <t>ケイユ</t>
    </rPh>
    <phoneticPr fontId="1"/>
  </si>
  <si>
    <t>単位記入のこと</t>
    <rPh sb="0" eb="2">
      <t>タンイ</t>
    </rPh>
    <rPh sb="2" eb="4">
      <t>キニュウ</t>
    </rPh>
    <phoneticPr fontId="1"/>
  </si>
  <si>
    <t>台　数</t>
    <rPh sb="0" eb="1">
      <t>ダイ</t>
    </rPh>
    <rPh sb="2" eb="3">
      <t>カズ</t>
    </rPh>
    <phoneticPr fontId="1"/>
  </si>
  <si>
    <t>KB-40S</t>
    <phoneticPr fontId="1"/>
  </si>
  <si>
    <t>（２）リファレンスボイラーのエネルギー消費量</t>
    <rPh sb="19" eb="21">
      <t>ショウヒ</t>
    </rPh>
    <rPh sb="21" eb="22">
      <t>リョウ</t>
    </rPh>
    <phoneticPr fontId="1"/>
  </si>
  <si>
    <t>（３）プロジェクト機のエネルギー消費量</t>
    <rPh sb="9" eb="10">
      <t>キ</t>
    </rPh>
    <rPh sb="16" eb="18">
      <t>ショウヒ</t>
    </rPh>
    <rPh sb="18" eb="19">
      <t>リョウ</t>
    </rPh>
    <phoneticPr fontId="1"/>
  </si>
  <si>
    <t>プロジェクトで導入する
ボイラーの仕様</t>
    <rPh sb="7" eb="9">
      <t>ドウニュウ</t>
    </rPh>
    <rPh sb="17" eb="19">
      <t>シヨウ</t>
    </rPh>
    <phoneticPr fontId="1"/>
  </si>
  <si>
    <t>○○工業</t>
    <rPh sb="2" eb="4">
      <t>コウギョウ</t>
    </rPh>
    <phoneticPr fontId="1"/>
  </si>
  <si>
    <t>MHIB-400S</t>
    <phoneticPr fontId="1"/>
  </si>
  <si>
    <t>天然ガス</t>
    <rPh sb="0" eb="2">
      <t>テンネン</t>
    </rPh>
    <phoneticPr fontId="1"/>
  </si>
  <si>
    <t>リファレンスの場合の年間燃料消費量</t>
    <rPh sb="7" eb="9">
      <t>バアイ</t>
    </rPh>
    <rPh sb="10" eb="12">
      <t>ネンカン</t>
    </rPh>
    <rPh sb="12" eb="14">
      <t>ネンリョウ</t>
    </rPh>
    <rPh sb="14" eb="16">
      <t>ショウヒ</t>
    </rPh>
    <rPh sb="16" eb="17">
      <t>リョウ</t>
    </rPh>
    <phoneticPr fontId="1"/>
  </si>
  <si>
    <t>燃料のCO2排出係数</t>
    <rPh sb="0" eb="2">
      <t>ネンリョウ</t>
    </rPh>
    <rPh sb="6" eb="8">
      <t>ハイシュツ</t>
    </rPh>
    <rPh sb="8" eb="10">
      <t>ケイスウ</t>
    </rPh>
    <phoneticPr fontId="1"/>
  </si>
  <si>
    <t>リファレンスの場合の年間消費電力量</t>
    <rPh sb="7" eb="9">
      <t>バアイ</t>
    </rPh>
    <rPh sb="10" eb="12">
      <t>ネンカン</t>
    </rPh>
    <rPh sb="12" eb="14">
      <t>ショウヒ</t>
    </rPh>
    <rPh sb="14" eb="16">
      <t>デンリョク</t>
    </rPh>
    <rPh sb="16" eb="17">
      <t>リョウ</t>
    </rPh>
    <phoneticPr fontId="1"/>
  </si>
  <si>
    <t>プロジェクトの場合の年間燃料消費量</t>
    <rPh sb="7" eb="9">
      <t>バアイ</t>
    </rPh>
    <rPh sb="10" eb="12">
      <t>ネンカン</t>
    </rPh>
    <rPh sb="12" eb="14">
      <t>ネンリョウ</t>
    </rPh>
    <rPh sb="14" eb="16">
      <t>ショウヒ</t>
    </rPh>
    <rPh sb="16" eb="17">
      <t>リョウ</t>
    </rPh>
    <phoneticPr fontId="1"/>
  </si>
  <si>
    <t>fuｒf</t>
    <phoneticPr fontId="1"/>
  </si>
  <si>
    <t>RQｆy</t>
    <phoneticPr fontId="1"/>
  </si>
  <si>
    <t>Ｒｙ＝RQｆｙ×fuｒf+ＲＱey×gef</t>
    <phoneticPr fontId="1"/>
  </si>
  <si>
    <t>RQey</t>
    <phoneticPr fontId="1"/>
  </si>
  <si>
    <t>１GJ=0.28MWｈ</t>
    <phoneticPr fontId="1"/>
  </si>
  <si>
    <t>1Gcal=1.163MWｈ</t>
    <phoneticPr fontId="1"/>
  </si>
  <si>
    <t>PＱｆy</t>
    <phoneticPr fontId="1"/>
  </si>
  <si>
    <t>fupf</t>
    <phoneticPr fontId="1"/>
  </si>
  <si>
    <t>Pｙ＝PQfｙ×fupf+PQey×gef</t>
    <phoneticPr fontId="1"/>
  </si>
  <si>
    <t>PQey</t>
    <phoneticPr fontId="1"/>
  </si>
  <si>
    <t>プロジェクトの場合の年間消費電力量</t>
    <rPh sb="7" eb="9">
      <t>バアイ</t>
    </rPh>
    <rPh sb="10" eb="12">
      <t>ネンカン</t>
    </rPh>
    <rPh sb="12" eb="14">
      <t>ショウヒ</t>
    </rPh>
    <rPh sb="14" eb="16">
      <t>デンリョク</t>
    </rPh>
    <rPh sb="16" eb="17">
      <t>リョウ</t>
    </rPh>
    <phoneticPr fontId="1"/>
  </si>
  <si>
    <r>
      <t>（ｋJ/Nm</t>
    </r>
    <r>
      <rPr>
        <vertAlign val="superscript"/>
        <sz val="11"/>
        <rFont val="ＭＳ Ｐゴシック"/>
        <family val="3"/>
        <charset val="128"/>
      </rPr>
      <t>3</t>
    </r>
    <r>
      <rPr>
        <sz val="11"/>
        <rFont val="ＭＳ Ｐゴシック"/>
        <family val="3"/>
        <charset val="128"/>
      </rPr>
      <t>)</t>
    </r>
    <phoneticPr fontId="1"/>
  </si>
  <si>
    <t>Nm3</t>
  </si>
  <si>
    <t>L</t>
    <phoneticPr fontId="1"/>
  </si>
  <si>
    <t>MWｈ</t>
    <phoneticPr fontId="1"/>
  </si>
  <si>
    <t>MWｈ</t>
    <phoneticPr fontId="1"/>
  </si>
  <si>
    <t>/年</t>
    <rPh sb="1" eb="2">
      <t>ネン</t>
    </rPh>
    <phoneticPr fontId="1"/>
  </si>
  <si>
    <t>※　発熱量単位及び消費量単位に注意願います。</t>
    <rPh sb="2" eb="4">
      <t>ハツネツ</t>
    </rPh>
    <rPh sb="4" eb="5">
      <t>リョウ</t>
    </rPh>
    <rPh sb="5" eb="7">
      <t>タンイ</t>
    </rPh>
    <rPh sb="7" eb="8">
      <t>オヨ</t>
    </rPh>
    <rPh sb="9" eb="12">
      <t>ショウヒリョウ</t>
    </rPh>
    <rPh sb="12" eb="14">
      <t>タンイ</t>
    </rPh>
    <rPh sb="15" eb="17">
      <t>チュウイ</t>
    </rPh>
    <rPh sb="17" eb="18">
      <t>ネガ</t>
    </rPh>
    <phoneticPr fontId="1"/>
  </si>
  <si>
    <t>ton-CO2/</t>
    <phoneticPr fontId="1"/>
  </si>
  <si>
    <t>千Nm3</t>
    <rPh sb="0" eb="1">
      <t>セン</t>
    </rPh>
    <phoneticPr fontId="1"/>
  </si>
  <si>
    <t>Kl</t>
    <phoneticPr fontId="1"/>
  </si>
  <si>
    <t>△△工程への温水供給</t>
    <rPh sb="2" eb="4">
      <t>コウテイ</t>
    </rPh>
    <rPh sb="6" eb="8">
      <t>オンスイ</t>
    </rPh>
    <rPh sb="8" eb="10">
      <t>キョウキュウ</t>
    </rPh>
    <phoneticPr fontId="1"/>
  </si>
  <si>
    <t>（１）温水（給湯）負荷</t>
    <rPh sb="3" eb="5">
      <t>オンスイ</t>
    </rPh>
    <rPh sb="6" eb="8">
      <t>キュウトウ</t>
    </rPh>
    <rPh sb="9" eb="11">
      <t>フカ</t>
    </rPh>
    <phoneticPr fontId="1"/>
  </si>
  <si>
    <t>出湯温度（℃）</t>
    <rPh sb="0" eb="2">
      <t>デユ</t>
    </rPh>
    <rPh sb="2" eb="4">
      <t>オンド</t>
    </rPh>
    <phoneticPr fontId="1"/>
  </si>
  <si>
    <t>１分あたり必要温水量（Ｌ/m)</t>
    <rPh sb="1" eb="2">
      <t>フン</t>
    </rPh>
    <rPh sb="5" eb="7">
      <t>ヒツヨウ</t>
    </rPh>
    <rPh sb="7" eb="9">
      <t>オンスイ</t>
    </rPh>
    <rPh sb="9" eb="10">
      <t>リョウ</t>
    </rPh>
    <phoneticPr fontId="4"/>
  </si>
  <si>
    <t>ボイラー必要熱加熱能力　（MJ/h）</t>
    <rPh sb="4" eb="6">
      <t>ヒツヨウ</t>
    </rPh>
    <rPh sb="6" eb="7">
      <t>ネツ</t>
    </rPh>
    <rPh sb="7" eb="9">
      <t>カネツ</t>
    </rPh>
    <rPh sb="9" eb="11">
      <t>ノウリョク</t>
    </rPh>
    <phoneticPr fontId="4"/>
  </si>
  <si>
    <t>○○生産工場への高効率温水ボイラーの導入</t>
    <rPh sb="2" eb="4">
      <t>セイサン</t>
    </rPh>
    <rPh sb="4" eb="6">
      <t>コウジョウ</t>
    </rPh>
    <rPh sb="8" eb="11">
      <t>コウコウリツ</t>
    </rPh>
    <rPh sb="11" eb="13">
      <t>オンスイ</t>
    </rPh>
    <rPh sb="18" eb="20">
      <t>ドウニュウ</t>
    </rPh>
    <phoneticPr fontId="1"/>
  </si>
  <si>
    <t>※便宜上　消費電力量は（必要加熱量/定格熱出力）×定格消費電力×稼働時間で計算。</t>
    <rPh sb="1" eb="3">
      <t>ベンギ</t>
    </rPh>
    <rPh sb="3" eb="4">
      <t>ジョウ</t>
    </rPh>
    <rPh sb="5" eb="7">
      <t>ショウヒ</t>
    </rPh>
    <rPh sb="7" eb="9">
      <t>デンリョク</t>
    </rPh>
    <rPh sb="9" eb="10">
      <t>リョウ</t>
    </rPh>
    <rPh sb="12" eb="14">
      <t>ヒツヨウ</t>
    </rPh>
    <rPh sb="14" eb="16">
      <t>カネツ</t>
    </rPh>
    <rPh sb="16" eb="17">
      <t>リョウ</t>
    </rPh>
    <rPh sb="18" eb="20">
      <t>テイカク</t>
    </rPh>
    <rPh sb="20" eb="21">
      <t>ネツ</t>
    </rPh>
    <rPh sb="21" eb="22">
      <t>シュツ</t>
    </rPh>
    <rPh sb="22" eb="23">
      <t>チカラ</t>
    </rPh>
    <rPh sb="25" eb="27">
      <t>テイカク</t>
    </rPh>
    <rPh sb="27" eb="29">
      <t>ショウヒ</t>
    </rPh>
    <rPh sb="29" eb="31">
      <t>デンリョク</t>
    </rPh>
    <rPh sb="32" eb="34">
      <t>カドウ</t>
    </rPh>
    <rPh sb="34" eb="36">
      <t>ジカン</t>
    </rPh>
    <rPh sb="37" eb="39">
      <t>ケイサン</t>
    </rPh>
    <phoneticPr fontId="1"/>
  </si>
  <si>
    <t>定格熱出力（MJ/h)</t>
    <rPh sb="0" eb="2">
      <t>テイカク</t>
    </rPh>
    <rPh sb="2" eb="3">
      <t>ネツ</t>
    </rPh>
    <rPh sb="3" eb="5">
      <t>シュツリョク</t>
    </rPh>
    <phoneticPr fontId="1"/>
  </si>
  <si>
    <t>(MJ/h)</t>
    <phoneticPr fontId="1"/>
  </si>
  <si>
    <t>標高</t>
    <rPh sb="0" eb="2">
      <t>ヒョウコウ</t>
    </rPh>
    <phoneticPr fontId="1"/>
  </si>
  <si>
    <t>(m）</t>
    <phoneticPr fontId="1"/>
  </si>
  <si>
    <t>暖房利用時は</t>
    <rPh sb="0" eb="2">
      <t>ダンボウ</t>
    </rPh>
    <rPh sb="2" eb="4">
      <t>リヨウ</t>
    </rPh>
    <rPh sb="4" eb="5">
      <t>ジ</t>
    </rPh>
    <phoneticPr fontId="1"/>
  </si>
  <si>
    <t>給水温度＝戻り温度</t>
    <rPh sb="0" eb="2">
      <t>キュウスイ</t>
    </rPh>
    <rPh sb="2" eb="4">
      <t>オンド</t>
    </rPh>
    <rPh sb="5" eb="6">
      <t>モド</t>
    </rPh>
    <rPh sb="7" eb="9">
      <t>オンド</t>
    </rPh>
    <phoneticPr fontId="1"/>
  </si>
  <si>
    <t>出湯温度=供給温度</t>
    <rPh sb="0" eb="2">
      <t>デユ</t>
    </rPh>
    <rPh sb="2" eb="4">
      <t>オンド</t>
    </rPh>
    <rPh sb="5" eb="7">
      <t>キョウキュウ</t>
    </rPh>
    <rPh sb="7" eb="9">
      <t>オンド</t>
    </rPh>
    <phoneticPr fontId="1"/>
  </si>
  <si>
    <t>年間必要熱出力(MJ/年)</t>
    <rPh sb="0" eb="2">
      <t>ネンカン</t>
    </rPh>
    <rPh sb="2" eb="4">
      <t>ヒツヨウ</t>
    </rPh>
    <rPh sb="4" eb="5">
      <t>ネツ</t>
    </rPh>
    <rPh sb="5" eb="6">
      <t>シュツ</t>
    </rPh>
    <rPh sb="6" eb="7">
      <t>リョク</t>
    </rPh>
    <rPh sb="11" eb="12">
      <t>ネン</t>
    </rPh>
    <phoneticPr fontId="1"/>
  </si>
  <si>
    <t>1年目</t>
    <rPh sb="1" eb="3">
      <t>ネンメ</t>
    </rPh>
    <phoneticPr fontId="1"/>
  </si>
  <si>
    <t>2年目</t>
    <rPh sb="1" eb="3">
      <t>ネンメ</t>
    </rPh>
    <phoneticPr fontId="1"/>
  </si>
  <si>
    <t>3年目</t>
    <rPh sb="1" eb="3">
      <t>ネンメ</t>
    </rPh>
    <phoneticPr fontId="1"/>
  </si>
  <si>
    <t>4年目</t>
    <rPh sb="1" eb="3">
      <t>ネンメ</t>
    </rPh>
    <phoneticPr fontId="1"/>
  </si>
  <si>
    <t>5年目</t>
    <rPh sb="1" eb="3">
      <t>ネンメ</t>
    </rPh>
    <phoneticPr fontId="1"/>
  </si>
  <si>
    <t>6年目</t>
    <rPh sb="1" eb="3">
      <t>ネンメ</t>
    </rPh>
    <phoneticPr fontId="1"/>
  </si>
  <si>
    <t>7年目</t>
    <rPh sb="1" eb="3">
      <t>ネンメ</t>
    </rPh>
    <phoneticPr fontId="1"/>
  </si>
  <si>
    <t>8年目</t>
    <rPh sb="1" eb="3">
      <t>ネンメ</t>
    </rPh>
    <phoneticPr fontId="1"/>
  </si>
  <si>
    <t>CO2排出削減量（ton-CO2/年）</t>
    <rPh sb="3" eb="5">
      <t>ハイシュツ</t>
    </rPh>
    <rPh sb="5" eb="7">
      <t>サクゲン</t>
    </rPh>
    <rPh sb="7" eb="8">
      <t>リョウ</t>
    </rPh>
    <phoneticPr fontId="1"/>
  </si>
  <si>
    <t>年</t>
    <rPh sb="0" eb="1">
      <t>ネン</t>
    </rPh>
    <phoneticPr fontId="1"/>
  </si>
  <si>
    <t>合計</t>
    <rPh sb="0" eb="2">
      <t>ゴウケイ</t>
    </rPh>
    <phoneticPr fontId="1"/>
  </si>
  <si>
    <t>出典：</t>
    <rPh sb="0" eb="2">
      <t>シュッテン</t>
    </rPh>
    <phoneticPr fontId="1"/>
  </si>
  <si>
    <t>出典</t>
    <rPh sb="0" eb="2">
      <t>シュッテン</t>
    </rPh>
    <phoneticPr fontId="1"/>
  </si>
  <si>
    <t>記入</t>
    <rPh sb="0" eb="2">
      <t>キニュウ</t>
    </rPh>
    <phoneticPr fontId="4"/>
  </si>
  <si>
    <t>自動計算</t>
    <rPh sb="0" eb="2">
      <t>ジドウ</t>
    </rPh>
    <rPh sb="2" eb="4">
      <t>ケイサン</t>
    </rPh>
    <phoneticPr fontId="1"/>
  </si>
  <si>
    <t>●CO2排出削減量(平均的負荷の年における)</t>
    <phoneticPr fontId="1"/>
  </si>
  <si>
    <t>◎CO2排出削減量（負荷の変動を考慮）</t>
    <phoneticPr fontId="1"/>
  </si>
  <si>
    <t>ton-CO2/年</t>
    <rPh sb="8" eb="9">
      <t>ネン</t>
    </rPh>
    <phoneticPr fontId="4"/>
  </si>
  <si>
    <t>※この値を実施計画書に記載</t>
    <rPh sb="3" eb="4">
      <t>アタイ</t>
    </rPh>
    <rPh sb="5" eb="7">
      <t>ジッシ</t>
    </rPh>
    <rPh sb="7" eb="9">
      <t>ケイカク</t>
    </rPh>
    <rPh sb="9" eb="10">
      <t>ショ</t>
    </rPh>
    <rPh sb="11" eb="13">
      <t>キサイ</t>
    </rPh>
    <phoneticPr fontId="4"/>
  </si>
  <si>
    <t>※法定耐用年数まで記載</t>
    <rPh sb="1" eb="3">
      <t>ホウテイ</t>
    </rPh>
    <rPh sb="3" eb="5">
      <t>タイヨウ</t>
    </rPh>
    <rPh sb="5" eb="7">
      <t>ネンスウ</t>
    </rPh>
    <rPh sb="9" eb="11">
      <t>キサイ</t>
    </rPh>
    <phoneticPr fontId="1"/>
  </si>
  <si>
    <t>33°26'04.1"S</t>
  </si>
  <si>
    <t>70°41'02.7"W</t>
    <phoneticPr fontId="1"/>
  </si>
  <si>
    <t>※単位記入のこと</t>
    <rPh sb="1" eb="3">
      <t>タンイ</t>
    </rPh>
    <rPh sb="3" eb="5">
      <t>キニュウ</t>
    </rPh>
    <phoneticPr fontId="1"/>
  </si>
  <si>
    <t>9年目</t>
    <rPh sb="1" eb="3">
      <t>ネンメ</t>
    </rPh>
    <phoneticPr fontId="1"/>
  </si>
  <si>
    <t>10年目</t>
    <rPh sb="2" eb="4">
      <t>ネンメ</t>
    </rPh>
    <phoneticPr fontId="1"/>
  </si>
  <si>
    <t>11年目</t>
    <rPh sb="2" eb="4">
      <t>ネンメ</t>
    </rPh>
    <phoneticPr fontId="1"/>
  </si>
  <si>
    <t>・・・</t>
    <phoneticPr fontId="1"/>
  </si>
  <si>
    <t>※リファレンスボイラー効率（％）は、対象国のJCM承認済み方法論の数値があればそれを用いること。</t>
    <rPh sb="11" eb="13">
      <t>コウリツ</t>
    </rPh>
    <rPh sb="18" eb="20">
      <t>タイショウ</t>
    </rPh>
    <rPh sb="20" eb="21">
      <t>コク</t>
    </rPh>
    <rPh sb="25" eb="27">
      <t>ショウニン</t>
    </rPh>
    <rPh sb="27" eb="28">
      <t>ズ</t>
    </rPh>
    <rPh sb="29" eb="32">
      <t>ホウホウロン</t>
    </rPh>
    <rPh sb="33" eb="35">
      <t>スウチ</t>
    </rPh>
    <rPh sb="42" eb="43">
      <t>モチ</t>
    </rPh>
    <phoneticPr fontId="1"/>
  </si>
  <si>
    <t>※プロジェクトボイラー効率（％）が分かるカタログ・仕様書等を3-10に添付すること。</t>
    <rPh sb="11" eb="13">
      <t>コウリツ</t>
    </rPh>
    <rPh sb="17" eb="18">
      <t>ワ</t>
    </rPh>
    <rPh sb="25" eb="28">
      <t>シヨウショ</t>
    </rPh>
    <rPh sb="28" eb="29">
      <t>トウ</t>
    </rPh>
    <rPh sb="35" eb="37">
      <t>テンプ</t>
    </rPh>
    <phoneticPr fontId="1"/>
  </si>
  <si>
    <t>出典：　 IPCC default values at the lower limit in Table 1.4 of Chapter 1 of Vol. 2 of the “2006 IPCC Guidelines for National GHG Inventories”</t>
    <rPh sb="0" eb="2">
      <t>シュッテン</t>
    </rPh>
    <phoneticPr fontId="1"/>
  </si>
  <si>
    <t>kg(CO2)/TJ</t>
    <phoneticPr fontId="1"/>
  </si>
  <si>
    <t>採用した値：</t>
    <rPh sb="0" eb="2">
      <t>サイヨウ</t>
    </rPh>
    <rPh sb="4" eb="5">
      <t>アタイ</t>
    </rPh>
    <phoneticPr fontId="1"/>
  </si>
  <si>
    <t>係数②：　燃料の単位熱量当たりCO2排出係数</t>
    <rPh sb="0" eb="2">
      <t>ケイスウ</t>
    </rPh>
    <rPh sb="5" eb="7">
      <t>ネンリョウ</t>
    </rPh>
    <rPh sb="8" eb="13">
      <t>タンイネツリョウア</t>
    </rPh>
    <rPh sb="18" eb="22">
      <t>ハイシュツケイスウ</t>
    </rPh>
    <phoneticPr fontId="1"/>
  </si>
  <si>
    <t>TJ/Gg(fuel)</t>
    <phoneticPr fontId="1"/>
  </si>
  <si>
    <t>係数①：　燃料低位発熱量（Net Calorific Value, NCV）</t>
    <rPh sb="0" eb="2">
      <t>ケイスウ</t>
    </rPh>
    <rPh sb="5" eb="7">
      <t>ネンリョウ</t>
    </rPh>
    <rPh sb="7" eb="12">
      <t>テイイハツネツリョウ</t>
    </rPh>
    <phoneticPr fontId="1"/>
  </si>
  <si>
    <t>出典：　 IPCC default values at the lower limit in Table 1.2 of Chapter 1 of Vol. 2 of the “2006 IPCC Guidelines for National GHG Inventories”</t>
    <phoneticPr fontId="1"/>
  </si>
  <si>
    <t>※表中の該当する燃料種のLowerまたはUpperの値を入力（承認済み方法論を参照）。</t>
    <rPh sb="1" eb="3">
      <t>ヒョウチュウ</t>
    </rPh>
    <rPh sb="4" eb="6">
      <t>ガイトウ</t>
    </rPh>
    <rPh sb="8" eb="11">
      <t>ネンリョウシュ</t>
    </rPh>
    <rPh sb="26" eb="27">
      <t>アタイ</t>
    </rPh>
    <rPh sb="28" eb="30">
      <t>ニュウリョク</t>
    </rPh>
    <rPh sb="31" eb="34">
      <t>ショウニンズ</t>
    </rPh>
    <rPh sb="35" eb="38">
      <t>ホウホウロン</t>
    </rPh>
    <rPh sb="39" eb="41">
      <t>サンショウ</t>
    </rPh>
    <phoneticPr fontId="1"/>
  </si>
  <si>
    <t>GJ/kg(fuel)</t>
    <phoneticPr fontId="1"/>
  </si>
  <si>
    <t>※1T=1000G、1Gg＝1,000,000kgで換算</t>
    <rPh sb="26" eb="28">
      <t>カンザン</t>
    </rPh>
    <phoneticPr fontId="1"/>
  </si>
  <si>
    <t>tCO2/GJ</t>
    <phoneticPr fontId="1"/>
  </si>
  <si>
    <t>※1T=1000G、1tCO2＝1,000kgCO2で換算</t>
    <rPh sb="27" eb="29">
      <t>カンザン</t>
    </rPh>
    <phoneticPr fontId="1"/>
  </si>
  <si>
    <t>月の燃料消費量</t>
    <rPh sb="0" eb="1">
      <t>ツキ</t>
    </rPh>
    <rPh sb="2" eb="4">
      <t>ネンリョウ</t>
    </rPh>
    <rPh sb="4" eb="6">
      <t>ショウヒ</t>
    </rPh>
    <rPh sb="6" eb="7">
      <t>リョウ</t>
    </rPh>
    <phoneticPr fontId="4"/>
  </si>
  <si>
    <t>月の消費電力量（MWh/月)</t>
    <rPh sb="0" eb="1">
      <t>ツキ</t>
    </rPh>
    <rPh sb="2" eb="4">
      <t>ショウヒ</t>
    </rPh>
    <rPh sb="4" eb="6">
      <t>デンリョク</t>
    </rPh>
    <rPh sb="6" eb="7">
      <t>リョウ</t>
    </rPh>
    <rPh sb="12" eb="13">
      <t>ツキ</t>
    </rPh>
    <phoneticPr fontId="4"/>
  </si>
  <si>
    <t>20XX年版○○国エネルギー省△△資料</t>
    <rPh sb="4" eb="6">
      <t>ネンバン</t>
    </rPh>
    <rPh sb="8" eb="9">
      <t>コク</t>
    </rPh>
    <rPh sb="14" eb="15">
      <t>ショウ</t>
    </rPh>
    <rPh sb="17" eb="19">
      <t>シリョウ</t>
    </rPh>
    <phoneticPr fontId="1"/>
  </si>
  <si>
    <t>20XX年度JCM設備補助公募要領</t>
    <rPh sb="9" eb="11">
      <t>セツビ</t>
    </rPh>
    <rPh sb="11" eb="13">
      <t>ホジョ</t>
    </rPh>
    <rPh sb="13" eb="15">
      <t>コウボ</t>
    </rPh>
    <rPh sb="15" eb="17">
      <t>ヨウリョウ</t>
    </rPh>
    <phoneticPr fontId="1"/>
  </si>
  <si>
    <t>Q=By-Py</t>
    <phoneticPr fontId="1"/>
  </si>
  <si>
    <t>By</t>
    <phoneticPr fontId="1"/>
  </si>
  <si>
    <t>●BAUＣＯ２排出量の計算</t>
    <rPh sb="7" eb="9">
      <t>ハイシュツ</t>
    </rPh>
    <rPh sb="9" eb="10">
      <t>リョウ</t>
    </rPh>
    <rPh sb="11" eb="13">
      <t>ケイサン</t>
    </rPh>
    <phoneticPr fontId="1"/>
  </si>
  <si>
    <t>Bｙ＝BQｆｙ×fuｒf+BＱey×gef</t>
    <phoneticPr fontId="1"/>
  </si>
  <si>
    <t>BQｆy</t>
    <phoneticPr fontId="1"/>
  </si>
  <si>
    <t>BQey</t>
    <phoneticPr fontId="1"/>
  </si>
  <si>
    <t>MRV期間</t>
    <rPh sb="3" eb="5">
      <t>キカン</t>
    </rPh>
    <phoneticPr fontId="1"/>
  </si>
  <si>
    <t>MRV期間</t>
    <phoneticPr fontId="1"/>
  </si>
  <si>
    <t>（２）BaUボイラーのエネルギー消費量</t>
    <rPh sb="16" eb="18">
      <t>ショウヒ</t>
    </rPh>
    <rPh sb="18" eb="19">
      <t>リョウ</t>
    </rPh>
    <phoneticPr fontId="1"/>
  </si>
  <si>
    <t>BaUとなる
ボイラーの仕様</t>
    <rPh sb="12" eb="14">
      <t>シヨウ</t>
    </rPh>
    <phoneticPr fontId="1"/>
  </si>
  <si>
    <t>BaUCO2排出量</t>
    <rPh sb="6" eb="8">
      <t>ハイシュツ</t>
    </rPh>
    <rPh sb="8" eb="9">
      <t>リョウ</t>
    </rPh>
    <phoneticPr fontId="1"/>
  </si>
  <si>
    <t>BaUの場合の年間燃料消費量</t>
    <rPh sb="4" eb="6">
      <t>バアイ</t>
    </rPh>
    <rPh sb="7" eb="9">
      <t>ネンカン</t>
    </rPh>
    <rPh sb="9" eb="11">
      <t>ネンリョウ</t>
    </rPh>
    <rPh sb="11" eb="13">
      <t>ショウヒ</t>
    </rPh>
    <rPh sb="13" eb="14">
      <t>リョウ</t>
    </rPh>
    <phoneticPr fontId="1"/>
  </si>
  <si>
    <t>BaUの場合の年間消費電力量</t>
    <rPh sb="4" eb="6">
      <t>バアイ</t>
    </rPh>
    <rPh sb="7" eb="9">
      <t>ネンカン</t>
    </rPh>
    <rPh sb="9" eb="11">
      <t>ショウヒ</t>
    </rPh>
    <rPh sb="11" eb="13">
      <t>デンリョク</t>
    </rPh>
    <rPh sb="13" eb="14">
      <t>リョウ</t>
    </rPh>
    <phoneticPr fontId="1"/>
  </si>
  <si>
    <t>2025-2027JCM設備補助リファレンスからのCO2排出削減量計算（温水ボイラー）※記入例</t>
    <phoneticPr fontId="1"/>
  </si>
  <si>
    <t>2025-2027JCM設備補助リファレンスからのCO2排出削減量計算（温水ボイラー）</t>
    <phoneticPr fontId="1"/>
  </si>
  <si>
    <t>2025-2027JCM設備補助CO2排出削減量計算　（燃料種ごとの排出係数）</t>
    <rPh sb="28" eb="31">
      <t>ネンリョウシュ</t>
    </rPh>
    <rPh sb="34" eb="38">
      <t>ハイシュツケイスウ</t>
    </rPh>
    <phoneticPr fontId="1"/>
  </si>
  <si>
    <t>BaU設備、リファレンス設備及びプロジェクト設備で用いる燃料のCO2排出係数については、IPCCの以下表を参照ください。</t>
    <rPh sb="3" eb="5">
      <t>セツビ</t>
    </rPh>
    <rPh sb="12" eb="15">
      <t>セツビオヨ</t>
    </rPh>
    <rPh sb="22" eb="24">
      <t>セツビ</t>
    </rPh>
    <rPh sb="25" eb="26">
      <t>モチ</t>
    </rPh>
    <rPh sb="28" eb="30">
      <t>ネンリョウ</t>
    </rPh>
    <rPh sb="34" eb="36">
      <t>ハイシュツ</t>
    </rPh>
    <rPh sb="36" eb="38">
      <t>ケイスウ</t>
    </rPh>
    <rPh sb="49" eb="51">
      <t>イカ</t>
    </rPh>
    <rPh sb="51" eb="52">
      <t>ヒョウ</t>
    </rPh>
    <rPh sb="53" eb="55">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</si>
</sst>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_ "/>
    <numFmt numFmtId="178" formatCode="0.000_ "/>
    <numFmt numFmtId="179" formatCode="0.00_ "/>
    <numFmt numFmtId="180" formatCode="0_ "/>
    <numFmt numFmtId="181" formatCode="0.0_ "/>
    <numFmt numFmtId="182" formatCode="#,##0.0;[Red]\-#,##0.0"/>
    <numFmt numFmtId="183" formatCode="#,##0.0000_ "/>
  </numFmts>
  <fonts count="1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10"/>
      <color rgb="FFFF0000"/>
      <name val="ＭＳ Ｐゴシック"/>
      <family val="3"/>
      <charset val="128"/>
    </font>
    <font>
      <sz val="11"/>
      <color rgb="FFFF0000"/>
      <name val="ＭＳ Ｐゴシック"/>
      <family val="3"/>
      <charset val="128"/>
    </font>
    <font>
      <b/>
      <sz val="12"/>
      <name val="ＭＳ Ｐゴシック"/>
      <family val="3"/>
      <charset val="128"/>
    </font>
    <font>
      <sz val="10"/>
      <color theme="1"/>
      <name val="ＭＳ Ｐゴシック"/>
      <family val="3"/>
      <charset val="128"/>
      <scheme val="minor"/>
    </font>
    <font>
      <sz val="9"/>
      <name val="ＭＳ Ｐゴシック"/>
      <family val="3"/>
      <charset val="128"/>
    </font>
    <font>
      <vertAlign val="superscript"/>
      <sz val="11"/>
      <name val="ＭＳ Ｐゴシック"/>
      <family val="3"/>
      <charset val="128"/>
    </font>
    <font>
      <sz val="11"/>
      <color rgb="FFFF0000"/>
      <name val="ＭＳ Ｐゴシック"/>
      <family val="2"/>
      <charset val="128"/>
      <scheme val="minor"/>
    </font>
    <font>
      <sz val="11"/>
      <color rgb="FFFF0000"/>
      <name val="ＭＳ Ｐゴシック"/>
      <family val="3"/>
      <charset val="128"/>
      <scheme val="minor"/>
    </font>
    <font>
      <sz val="11"/>
      <color theme="1"/>
      <name val="ＭＳ Ｐゴシック"/>
      <family val="2"/>
      <charset val="128"/>
      <scheme val="minor"/>
    </font>
    <font>
      <b/>
      <sz val="11"/>
      <name val="ＭＳ Ｐゴシック"/>
      <family val="3"/>
      <charset val="128"/>
    </font>
    <font>
      <sz val="9"/>
      <color rgb="FFFF0000"/>
      <name val="ＭＳ Ｐゴシック"/>
      <family val="3"/>
      <charset val="128"/>
    </font>
    <font>
      <sz val="12"/>
      <color theme="1"/>
      <name val="ＭＳ Ｐゴシック"/>
      <family val="3"/>
      <charset val="128"/>
      <scheme val="minor"/>
    </font>
    <font>
      <b/>
      <sz val="11"/>
      <name val="ＭＳ Ｐゴシック"/>
      <family val="3"/>
      <charset val="128"/>
      <scheme val="minor"/>
    </font>
    <font>
      <sz val="10"/>
      <color rgb="FFFF0000"/>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rgb="FFCCFFFF"/>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s>
  <cellStyleXfs count="3">
    <xf numFmtId="0" fontId="0" fillId="0" borderId="0">
      <alignment vertical="center"/>
    </xf>
    <xf numFmtId="0" fontId="2" fillId="0" borderId="0">
      <alignment vertical="center"/>
    </xf>
    <xf numFmtId="38" fontId="13" fillId="0" borderId="0" applyFont="0" applyFill="0" applyBorder="0" applyAlignment="0" applyProtection="0">
      <alignment vertical="center"/>
    </xf>
  </cellStyleXfs>
  <cellXfs count="158">
    <xf numFmtId="0" fontId="0" fillId="0" borderId="0" xfId="0">
      <alignment vertical="center"/>
    </xf>
    <xf numFmtId="0" fontId="0" fillId="0" borderId="0" xfId="0" applyAlignment="1">
      <alignment horizontal="right" vertical="center"/>
    </xf>
    <xf numFmtId="178" fontId="0" fillId="2" borderId="1" xfId="0" applyNumberFormat="1" applyFill="1" applyBorder="1">
      <alignment vertical="center"/>
    </xf>
    <xf numFmtId="178" fontId="0" fillId="0" borderId="0" xfId="0" applyNumberFormat="1">
      <alignment vertical="center"/>
    </xf>
    <xf numFmtId="0" fontId="2" fillId="0" borderId="0" xfId="1">
      <alignment vertical="center"/>
    </xf>
    <xf numFmtId="0" fontId="3" fillId="0" borderId="1" xfId="1" applyFont="1" applyBorder="1" applyAlignment="1">
      <alignment horizontal="center" vertical="center"/>
    </xf>
    <xf numFmtId="0" fontId="3" fillId="0" borderId="1" xfId="1" applyFont="1" applyBorder="1" applyAlignment="1">
      <alignment horizontal="center" vertical="center" wrapText="1"/>
    </xf>
    <xf numFmtId="0" fontId="3" fillId="0" borderId="0" xfId="1" applyFont="1" applyAlignment="1">
      <alignment horizontal="center" vertical="center" wrapText="1"/>
    </xf>
    <xf numFmtId="0" fontId="3" fillId="0" borderId="9" xfId="1" applyFont="1" applyBorder="1" applyAlignment="1">
      <alignment horizontal="left" vertical="center" wrapText="1"/>
    </xf>
    <xf numFmtId="0" fontId="0" fillId="0" borderId="9" xfId="0" applyBorder="1" applyAlignment="1">
      <alignment horizontal="left" vertical="center" wrapText="1"/>
    </xf>
    <xf numFmtId="0" fontId="6" fillId="0" borderId="0" xfId="1" applyFont="1" applyAlignment="1">
      <alignment vertical="center" wrapText="1"/>
    </xf>
    <xf numFmtId="0" fontId="7" fillId="0" borderId="0" xfId="1" applyFont="1">
      <alignment vertical="center"/>
    </xf>
    <xf numFmtId="0" fontId="3" fillId="0" borderId="10" xfId="1" applyFont="1" applyBorder="1" applyAlignment="1">
      <alignment horizontal="left" vertical="center" wrapText="1"/>
    </xf>
    <xf numFmtId="0" fontId="0" fillId="0" borderId="10" xfId="0" applyBorder="1" applyAlignment="1">
      <alignment horizontal="left" vertical="center" wrapText="1"/>
    </xf>
    <xf numFmtId="0" fontId="3" fillId="0" borderId="6" xfId="1" applyFont="1" applyBorder="1" applyAlignment="1">
      <alignment horizontal="center" vertical="center"/>
    </xf>
    <xf numFmtId="181" fontId="3" fillId="2" borderId="1" xfId="1" applyNumberFormat="1" applyFont="1" applyFill="1" applyBorder="1">
      <alignment vertical="center"/>
    </xf>
    <xf numFmtId="0" fontId="3" fillId="0" borderId="0" xfId="1" applyFont="1">
      <alignment vertical="center"/>
    </xf>
    <xf numFmtId="0" fontId="3" fillId="0" borderId="1" xfId="1" applyFont="1" applyBorder="1" applyAlignment="1">
      <alignment vertical="center" wrapText="1"/>
    </xf>
    <xf numFmtId="0" fontId="3" fillId="0" borderId="9" xfId="1" applyFont="1" applyBorder="1" applyAlignment="1">
      <alignment vertical="center" wrapText="1"/>
    </xf>
    <xf numFmtId="177" fontId="3" fillId="0" borderId="9" xfId="1" applyNumberFormat="1" applyFont="1" applyBorder="1">
      <alignment vertical="center"/>
    </xf>
    <xf numFmtId="177" fontId="3" fillId="0" borderId="0" xfId="1" applyNumberFormat="1" applyFont="1">
      <alignment vertical="center"/>
    </xf>
    <xf numFmtId="0" fontId="7" fillId="0" borderId="10" xfId="1" applyFont="1" applyBorder="1" applyAlignment="1">
      <alignment horizontal="left" vertical="center"/>
    </xf>
    <xf numFmtId="0" fontId="3" fillId="0" borderId="0" xfId="1" applyFont="1" applyAlignment="1">
      <alignment horizontal="right" vertical="center"/>
    </xf>
    <xf numFmtId="180" fontId="3" fillId="0" borderId="0" xfId="1" applyNumberFormat="1" applyFont="1">
      <alignment vertical="center"/>
    </xf>
    <xf numFmtId="0" fontId="2" fillId="0" borderId="1" xfId="1" applyBorder="1" applyAlignment="1">
      <alignment horizontal="center" vertical="center"/>
    </xf>
    <xf numFmtId="0" fontId="2" fillId="0" borderId="9" xfId="1" applyBorder="1">
      <alignment vertical="center"/>
    </xf>
    <xf numFmtId="0" fontId="5" fillId="0" borderId="5" xfId="1" applyFont="1" applyBorder="1" applyAlignment="1">
      <alignment vertical="center" wrapText="1"/>
    </xf>
    <xf numFmtId="177" fontId="2" fillId="0" borderId="5" xfId="1" applyNumberFormat="1" applyBorder="1">
      <alignment vertical="center"/>
    </xf>
    <xf numFmtId="0" fontId="3" fillId="0" borderId="1" xfId="1" applyFont="1" applyBorder="1" applyAlignment="1">
      <alignment vertical="center" shrinkToFit="1"/>
    </xf>
    <xf numFmtId="179" fontId="3" fillId="0" borderId="9" xfId="1" applyNumberFormat="1" applyFont="1" applyBorder="1">
      <alignment vertical="center"/>
    </xf>
    <xf numFmtId="179" fontId="3" fillId="0" borderId="0" xfId="1" applyNumberFormat="1" applyFont="1">
      <alignment vertical="center"/>
    </xf>
    <xf numFmtId="180" fontId="3" fillId="2" borderId="1" xfId="1" applyNumberFormat="1" applyFont="1" applyFill="1" applyBorder="1" applyAlignment="1">
      <alignment horizontal="right" vertical="center"/>
    </xf>
    <xf numFmtId="179" fontId="3" fillId="0" borderId="3" xfId="1" applyNumberFormat="1" applyFont="1" applyBorder="1">
      <alignment vertical="center"/>
    </xf>
    <xf numFmtId="179" fontId="3" fillId="0" borderId="10" xfId="1" applyNumberFormat="1" applyFont="1" applyBorder="1">
      <alignment vertical="center"/>
    </xf>
    <xf numFmtId="0" fontId="2" fillId="2" borderId="0" xfId="1" applyFill="1">
      <alignment vertical="center"/>
    </xf>
    <xf numFmtId="0" fontId="2" fillId="0" borderId="0" xfId="1" applyAlignment="1">
      <alignment vertical="center" shrinkToFit="1"/>
    </xf>
    <xf numFmtId="0" fontId="0" fillId="0" borderId="0" xfId="0" applyAlignment="1">
      <alignment vertical="center" wrapText="1"/>
    </xf>
    <xf numFmtId="0" fontId="3" fillId="0" borderId="9" xfId="1" applyFont="1" applyBorder="1" applyAlignment="1">
      <alignment vertical="center" shrinkToFit="1"/>
    </xf>
    <xf numFmtId="0" fontId="0" fillId="0" borderId="9" xfId="0" applyBorder="1" applyAlignment="1">
      <alignment vertical="center" shrinkToFit="1"/>
    </xf>
    <xf numFmtId="179" fontId="8" fillId="0" borderId="9" xfId="0" applyNumberFormat="1" applyFont="1" applyBorder="1" applyAlignment="1">
      <alignment horizontal="left" vertical="center" shrinkToFit="1"/>
    </xf>
    <xf numFmtId="179" fontId="0" fillId="0" borderId="9" xfId="0" applyNumberFormat="1" applyBorder="1" applyAlignment="1">
      <alignment horizontal="left" vertical="center" shrinkToFit="1"/>
    </xf>
    <xf numFmtId="179" fontId="8" fillId="2" borderId="1" xfId="0" applyNumberFormat="1" applyFont="1" applyFill="1" applyBorder="1" applyAlignment="1">
      <alignment horizontal="right" vertical="center" shrinkToFit="1"/>
    </xf>
    <xf numFmtId="0" fontId="0" fillId="0" borderId="0" xfId="0" applyAlignment="1">
      <alignment horizontal="left" vertical="center" wrapText="1"/>
    </xf>
    <xf numFmtId="0" fontId="3" fillId="0" borderId="13" xfId="1" applyFont="1" applyBorder="1" applyAlignment="1">
      <alignment horizontal="center" vertical="center" wrapText="1"/>
    </xf>
    <xf numFmtId="0" fontId="0" fillId="0" borderId="10" xfId="0" applyBorder="1" applyAlignment="1">
      <alignment horizontal="center" vertical="center"/>
    </xf>
    <xf numFmtId="0" fontId="8" fillId="0" borderId="10" xfId="0" applyFont="1" applyBorder="1" applyAlignment="1">
      <alignment horizontal="left" vertical="center" shrinkToFit="1"/>
    </xf>
    <xf numFmtId="0" fontId="0" fillId="0" borderId="10" xfId="0" applyBorder="1" applyAlignment="1">
      <alignment horizontal="left" vertical="center" shrinkToFit="1"/>
    </xf>
    <xf numFmtId="0" fontId="7" fillId="0" borderId="0" xfId="1" applyFont="1" applyAlignment="1">
      <alignment horizontal="left" vertical="center"/>
    </xf>
    <xf numFmtId="177" fontId="0" fillId="0" borderId="3" xfId="0" applyNumberFormat="1" applyBorder="1">
      <alignment vertical="center"/>
    </xf>
    <xf numFmtId="0" fontId="3" fillId="0" borderId="2" xfId="1" applyFont="1" applyBorder="1" applyAlignment="1">
      <alignment vertical="center" shrinkToFit="1"/>
    </xf>
    <xf numFmtId="0" fontId="0" fillId="0" borderId="4" xfId="0" applyBorder="1" applyAlignment="1">
      <alignment vertical="center" shrinkToFit="1"/>
    </xf>
    <xf numFmtId="0" fontId="0" fillId="2" borderId="1" xfId="0" applyFill="1" applyBorder="1" applyAlignment="1">
      <alignment horizontal="right" vertical="center"/>
    </xf>
    <xf numFmtId="0" fontId="0" fillId="3" borderId="0" xfId="0" applyFill="1">
      <alignment vertical="center"/>
    </xf>
    <xf numFmtId="0" fontId="0" fillId="0" borderId="2" xfId="0" applyBorder="1" applyAlignment="1">
      <alignment horizontal="right" vertical="center"/>
    </xf>
    <xf numFmtId="0" fontId="3" fillId="0" borderId="3" xfId="1" applyFont="1" applyBorder="1" applyAlignment="1">
      <alignment vertical="center" shrinkToFit="1"/>
    </xf>
    <xf numFmtId="0" fontId="3" fillId="0" borderId="4" xfId="1" applyFont="1" applyBorder="1" applyAlignment="1">
      <alignment vertical="center" shrinkToFit="1"/>
    </xf>
    <xf numFmtId="0" fontId="8" fillId="0" borderId="0" xfId="0" applyFont="1" applyAlignment="1">
      <alignment horizontal="left" vertical="center"/>
    </xf>
    <xf numFmtId="0" fontId="0" fillId="0" borderId="0" xfId="0" applyAlignment="1">
      <alignment horizontal="left" vertical="center"/>
    </xf>
    <xf numFmtId="0" fontId="2" fillId="2" borderId="1" xfId="1" applyFill="1" applyBorder="1">
      <alignment vertical="center"/>
    </xf>
    <xf numFmtId="0" fontId="3" fillId="0" borderId="3" xfId="1" applyFont="1" applyBorder="1" applyAlignment="1">
      <alignment horizontal="center" vertical="center"/>
    </xf>
    <xf numFmtId="180" fontId="3" fillId="2" borderId="2" xfId="1" applyNumberFormat="1" applyFont="1" applyFill="1" applyBorder="1" applyAlignment="1">
      <alignment vertical="center" shrinkToFit="1"/>
    </xf>
    <xf numFmtId="0" fontId="2" fillId="3" borderId="0" xfId="1" applyFill="1">
      <alignment vertical="center"/>
    </xf>
    <xf numFmtId="0" fontId="2" fillId="0" borderId="6" xfId="1" applyBorder="1">
      <alignment vertical="center"/>
    </xf>
    <xf numFmtId="0" fontId="2" fillId="2" borderId="1" xfId="1" applyFill="1" applyBorder="1" applyAlignment="1">
      <alignment horizontal="center" vertical="center"/>
    </xf>
    <xf numFmtId="0" fontId="11" fillId="0" borderId="0" xfId="0" applyFont="1" applyAlignment="1">
      <alignment horizontal="left" vertical="center" wrapText="1"/>
    </xf>
    <xf numFmtId="0" fontId="12" fillId="0" borderId="0" xfId="0" applyFont="1" applyAlignment="1">
      <alignment vertical="center" wrapText="1"/>
    </xf>
    <xf numFmtId="0" fontId="12" fillId="0" borderId="0" xfId="0" applyFont="1">
      <alignment vertical="center"/>
    </xf>
    <xf numFmtId="0" fontId="6" fillId="0" borderId="5" xfId="1" applyFont="1" applyBorder="1" applyAlignment="1">
      <alignment vertical="center" wrapText="1"/>
    </xf>
    <xf numFmtId="0" fontId="0" fillId="0" borderId="5" xfId="0" applyBorder="1" applyAlignment="1">
      <alignment vertical="center" wrapText="1"/>
    </xf>
    <xf numFmtId="0" fontId="14" fillId="0" borderId="0" xfId="1" applyFont="1">
      <alignment vertical="center"/>
    </xf>
    <xf numFmtId="176" fontId="3" fillId="4" borderId="1" xfId="1" applyNumberFormat="1" applyFont="1" applyFill="1" applyBorder="1">
      <alignment vertical="center"/>
    </xf>
    <xf numFmtId="176" fontId="2" fillId="4" borderId="1" xfId="1" applyNumberFormat="1" applyFill="1" applyBorder="1">
      <alignment vertical="center"/>
    </xf>
    <xf numFmtId="176" fontId="0" fillId="4" borderId="1" xfId="0" applyNumberFormat="1" applyFill="1" applyBorder="1">
      <alignment vertical="center"/>
    </xf>
    <xf numFmtId="0" fontId="3" fillId="2" borderId="1" xfId="0" applyFont="1" applyFill="1" applyBorder="1" applyAlignment="1">
      <alignment horizontal="center" vertical="center"/>
    </xf>
    <xf numFmtId="0" fontId="3" fillId="0" borderId="1" xfId="0" applyFont="1" applyBorder="1">
      <alignment vertical="center"/>
    </xf>
    <xf numFmtId="0" fontId="3" fillId="4" borderId="1" xfId="0" applyFont="1" applyFill="1" applyBorder="1" applyAlignment="1">
      <alignment horizontal="center" vertical="center"/>
    </xf>
    <xf numFmtId="0" fontId="3" fillId="0" borderId="1" xfId="0" applyFont="1" applyBorder="1" applyAlignment="1">
      <alignment vertical="center" shrinkToFit="1"/>
    </xf>
    <xf numFmtId="38" fontId="3" fillId="2" borderId="1" xfId="2" applyFont="1" applyFill="1" applyBorder="1">
      <alignment vertical="center"/>
    </xf>
    <xf numFmtId="182" fontId="3" fillId="2" borderId="1" xfId="2" applyNumberFormat="1" applyFont="1" applyFill="1" applyBorder="1">
      <alignment vertical="center"/>
    </xf>
    <xf numFmtId="38" fontId="3" fillId="4" borderId="1" xfId="2" applyFont="1" applyFill="1" applyBorder="1">
      <alignment vertical="center"/>
    </xf>
    <xf numFmtId="38" fontId="2" fillId="0" borderId="0" xfId="2" applyFont="1">
      <alignment vertical="center"/>
    </xf>
    <xf numFmtId="38" fontId="2" fillId="4" borderId="1" xfId="2" applyFont="1" applyFill="1" applyBorder="1">
      <alignment vertical="center"/>
    </xf>
    <xf numFmtId="40" fontId="3" fillId="4" borderId="1" xfId="2" applyNumberFormat="1" applyFont="1" applyFill="1" applyBorder="1">
      <alignment vertical="center"/>
    </xf>
    <xf numFmtId="182" fontId="8" fillId="2" borderId="1" xfId="2" applyNumberFormat="1" applyFont="1" applyFill="1" applyBorder="1" applyAlignment="1">
      <alignment horizontal="right" vertical="center" shrinkToFit="1"/>
    </xf>
    <xf numFmtId="38" fontId="3" fillId="2" borderId="1" xfId="2" applyFont="1" applyFill="1" applyBorder="1" applyAlignment="1">
      <alignment horizontal="right" vertical="center"/>
    </xf>
    <xf numFmtId="40" fontId="2" fillId="4" borderId="1" xfId="2" applyNumberFormat="1" applyFont="1" applyFill="1" applyBorder="1">
      <alignment vertical="center"/>
    </xf>
    <xf numFmtId="0" fontId="15" fillId="0" borderId="0" xfId="1" applyFont="1">
      <alignment vertical="center"/>
    </xf>
    <xf numFmtId="38" fontId="9" fillId="0" borderId="0" xfId="2" applyFont="1" applyAlignment="1">
      <alignment horizontal="left" vertical="center"/>
    </xf>
    <xf numFmtId="0" fontId="16" fillId="0" borderId="0" xfId="0" applyFont="1">
      <alignment vertical="center"/>
    </xf>
    <xf numFmtId="38" fontId="0" fillId="2" borderId="1" xfId="2" applyFont="1" applyFill="1" applyBorder="1">
      <alignment vertical="center"/>
    </xf>
    <xf numFmtId="38" fontId="0" fillId="4" borderId="1" xfId="2" applyFont="1" applyFill="1" applyBorder="1">
      <alignment vertical="center"/>
    </xf>
    <xf numFmtId="0" fontId="2" fillId="0" borderId="1" xfId="1" applyBorder="1" applyAlignment="1">
      <alignment horizontal="left" vertical="center"/>
    </xf>
    <xf numFmtId="0" fontId="9" fillId="0" borderId="1" xfId="1" applyFont="1" applyBorder="1" applyAlignment="1">
      <alignment horizontal="left" vertical="center" shrinkToFit="1"/>
    </xf>
    <xf numFmtId="0" fontId="0" fillId="0" borderId="1" xfId="0" applyBorder="1" applyAlignment="1">
      <alignment horizontal="left" vertical="center" shrinkToFit="1"/>
    </xf>
    <xf numFmtId="0" fontId="0" fillId="4" borderId="4" xfId="0" applyFill="1" applyBorder="1">
      <alignment vertical="center"/>
    </xf>
    <xf numFmtId="38" fontId="0" fillId="0" borderId="0" xfId="2" applyFont="1">
      <alignment vertical="center"/>
    </xf>
    <xf numFmtId="38" fontId="0" fillId="0" borderId="9" xfId="2" applyFont="1" applyFill="1" applyBorder="1">
      <alignment vertical="center"/>
    </xf>
    <xf numFmtId="38" fontId="0" fillId="0" borderId="0" xfId="2" applyFont="1" applyAlignment="1">
      <alignment horizontal="right" vertical="center"/>
    </xf>
    <xf numFmtId="0" fontId="2" fillId="2" borderId="6" xfId="1" applyFill="1" applyBorder="1" applyAlignment="1">
      <alignment horizontal="center" vertical="center"/>
    </xf>
    <xf numFmtId="38" fontId="17" fillId="4" borderId="1" xfId="2" applyFont="1" applyFill="1" applyBorder="1">
      <alignment vertical="center"/>
    </xf>
    <xf numFmtId="0" fontId="3" fillId="0" borderId="0" xfId="0" applyFont="1">
      <alignment vertical="center"/>
    </xf>
    <xf numFmtId="0" fontId="5" fillId="0" borderId="0" xfId="0" applyFont="1">
      <alignment vertical="center"/>
    </xf>
    <xf numFmtId="38" fontId="0" fillId="0" borderId="1" xfId="2" applyFont="1" applyBorder="1" applyAlignment="1">
      <alignment horizontal="center" vertical="center"/>
    </xf>
    <xf numFmtId="0" fontId="2" fillId="0" borderId="1" xfId="1" applyBorder="1">
      <alignment vertical="center"/>
    </xf>
    <xf numFmtId="0" fontId="18" fillId="0" borderId="0" xfId="0" applyFont="1">
      <alignment vertical="center"/>
    </xf>
    <xf numFmtId="0" fontId="12" fillId="3" borderId="0" xfId="0" applyFont="1" applyFill="1">
      <alignment vertical="center"/>
    </xf>
    <xf numFmtId="40" fontId="0" fillId="4" borderId="1" xfId="2" applyNumberFormat="1" applyFont="1" applyFill="1" applyBorder="1">
      <alignment vertical="center"/>
    </xf>
    <xf numFmtId="0" fontId="5" fillId="0" borderId="0" xfId="1" applyFont="1">
      <alignment vertical="center"/>
    </xf>
    <xf numFmtId="0" fontId="0" fillId="0" borderId="0" xfId="0" applyAlignment="1">
      <alignment vertical="center" shrinkToFit="1"/>
    </xf>
    <xf numFmtId="177" fontId="0" fillId="0" borderId="0" xfId="0" applyNumberFormat="1">
      <alignment vertical="center"/>
    </xf>
    <xf numFmtId="0" fontId="0" fillId="0" borderId="0" xfId="0" applyAlignment="1">
      <alignment horizontal="center" vertical="center"/>
    </xf>
    <xf numFmtId="0" fontId="0" fillId="0" borderId="1" xfId="0" applyBorder="1" applyAlignment="1">
      <alignment vertical="center" shrinkToFit="1"/>
    </xf>
    <xf numFmtId="177" fontId="0" fillId="2" borderId="1" xfId="0" applyNumberFormat="1" applyFill="1" applyBorder="1">
      <alignment vertical="center"/>
    </xf>
    <xf numFmtId="0" fontId="0" fillId="2" borderId="1" xfId="0" applyFill="1" applyBorder="1">
      <alignment vertical="center"/>
    </xf>
    <xf numFmtId="183" fontId="0" fillId="0" borderId="1" xfId="0" applyNumberFormat="1" applyBorder="1">
      <alignment vertical="center"/>
    </xf>
    <xf numFmtId="0" fontId="0" fillId="0" borderId="1" xfId="0" applyBorder="1">
      <alignment vertical="center"/>
    </xf>
    <xf numFmtId="0" fontId="6" fillId="0" borderId="6" xfId="1" applyFont="1" applyBorder="1" applyAlignment="1">
      <alignment horizontal="left" vertical="center"/>
    </xf>
    <xf numFmtId="0" fontId="3" fillId="2" borderId="2" xfId="1" applyFont="1"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0" fillId="0" borderId="8" xfId="0" applyBorder="1" applyAlignment="1">
      <alignment horizontal="center" vertical="center" wrapText="1"/>
    </xf>
    <xf numFmtId="0" fontId="3" fillId="2" borderId="1" xfId="1" applyFont="1" applyFill="1" applyBorder="1" applyAlignment="1">
      <alignment vertical="center" wrapText="1"/>
    </xf>
    <xf numFmtId="0" fontId="3" fillId="0" borderId="1" xfId="1" applyFont="1" applyBorder="1" applyAlignment="1">
      <alignment vertical="center" wrapText="1"/>
    </xf>
    <xf numFmtId="0" fontId="3" fillId="2" borderId="2" xfId="1" applyFont="1" applyFill="1" applyBorder="1" applyAlignment="1">
      <alignment vertical="center" shrinkToFit="1"/>
    </xf>
    <xf numFmtId="0" fontId="3" fillId="0" borderId="3" xfId="1" applyFont="1" applyBorder="1" applyAlignment="1">
      <alignment vertical="center" shrinkToFit="1"/>
    </xf>
    <xf numFmtId="0" fontId="3" fillId="0" borderId="4" xfId="1" applyFont="1" applyBorder="1" applyAlignment="1">
      <alignment vertical="center" shrinkToFit="1"/>
    </xf>
    <xf numFmtId="0" fontId="3" fillId="0" borderId="6" xfId="1" applyFont="1" applyBorder="1" applyAlignment="1">
      <alignment vertical="center" wrapText="1"/>
    </xf>
    <xf numFmtId="0" fontId="3" fillId="0" borderId="7" xfId="1" applyFont="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3" fillId="0" borderId="2" xfId="1" applyFont="1" applyBorder="1" applyAlignment="1">
      <alignment horizontal="left" vertical="center" shrinkToFit="1"/>
    </xf>
    <xf numFmtId="0" fontId="0" fillId="0" borderId="4" xfId="0" applyBorder="1" applyAlignment="1">
      <alignment horizontal="left" vertical="center" shrinkToFit="1"/>
    </xf>
    <xf numFmtId="0" fontId="8" fillId="2" borderId="2" xfId="0" applyFont="1" applyFill="1" applyBorder="1" applyAlignment="1">
      <alignment horizontal="left" vertical="center" shrinkToFit="1"/>
    </xf>
    <xf numFmtId="0" fontId="0" fillId="0" borderId="3" xfId="0" applyBorder="1" applyAlignment="1">
      <alignment horizontal="left" vertical="center" shrinkToFit="1"/>
    </xf>
    <xf numFmtId="0" fontId="3" fillId="0" borderId="5" xfId="1" applyFont="1" applyBorder="1" applyAlignment="1">
      <alignment horizontal="center" vertical="center" wrapText="1"/>
    </xf>
    <xf numFmtId="0" fontId="0" fillId="0" borderId="0" xfId="0" applyAlignment="1">
      <alignment horizontal="center" vertical="center"/>
    </xf>
    <xf numFmtId="0" fontId="3" fillId="0" borderId="2" xfId="1" applyFont="1" applyBorder="1" applyAlignment="1">
      <alignment horizontal="center" vertical="center" wrapText="1"/>
    </xf>
    <xf numFmtId="0" fontId="0" fillId="0" borderId="4" xfId="0" applyBorder="1" applyAlignment="1">
      <alignment horizontal="center" vertical="center"/>
    </xf>
    <xf numFmtId="0" fontId="8" fillId="0" borderId="0" xfId="0" applyFont="1" applyAlignment="1">
      <alignment horizontal="left" vertical="center" shrinkToFit="1"/>
    </xf>
    <xf numFmtId="0" fontId="0" fillId="0" borderId="0" xfId="0" applyAlignment="1">
      <alignment horizontal="left" vertical="center" shrinkToFit="1"/>
    </xf>
    <xf numFmtId="179" fontId="8" fillId="2" borderId="2" xfId="0" applyNumberFormat="1" applyFont="1" applyFill="1" applyBorder="1" applyAlignment="1">
      <alignment horizontal="left" vertical="center" shrinkToFit="1"/>
    </xf>
    <xf numFmtId="0" fontId="3" fillId="0" borderId="2" xfId="1" applyFont="1" applyBorder="1" applyAlignment="1">
      <alignment vertical="center" shrinkToFit="1"/>
    </xf>
    <xf numFmtId="0" fontId="0" fillId="0" borderId="4" xfId="0" applyBorder="1" applyAlignment="1">
      <alignment vertical="center" shrinkToFit="1"/>
    </xf>
    <xf numFmtId="38" fontId="8" fillId="2" borderId="11" xfId="2" applyFont="1" applyFill="1" applyBorder="1" applyAlignment="1">
      <alignment horizontal="left" vertical="center" shrinkToFit="1"/>
    </xf>
    <xf numFmtId="38" fontId="0" fillId="0" borderId="12" xfId="2" applyFont="1" applyBorder="1" applyAlignment="1">
      <alignment horizontal="left" vertical="center" shrinkToFit="1"/>
    </xf>
    <xf numFmtId="0" fontId="0" fillId="2" borderId="2" xfId="0" applyFill="1" applyBorder="1" applyAlignment="1">
      <alignment horizontal="left" vertical="center" shrinkToFit="1"/>
    </xf>
    <xf numFmtId="179" fontId="0" fillId="0" borderId="3" xfId="0" applyNumberFormat="1" applyBorder="1" applyAlignment="1">
      <alignment horizontal="left" vertical="center" shrinkToFit="1"/>
    </xf>
    <xf numFmtId="0" fontId="0" fillId="0" borderId="3" xfId="0" applyBorder="1" applyAlignment="1">
      <alignment vertical="center" shrinkToFit="1"/>
    </xf>
    <xf numFmtId="0" fontId="3" fillId="0" borderId="3" xfId="1" applyFont="1" applyBorder="1" applyAlignment="1">
      <alignment horizontal="right" vertical="center"/>
    </xf>
    <xf numFmtId="0" fontId="0" fillId="0" borderId="3" xfId="0" applyBorder="1" applyAlignment="1">
      <alignment horizontal="right" vertical="center"/>
    </xf>
    <xf numFmtId="0" fontId="3" fillId="0" borderId="10" xfId="1" applyFont="1" applyBorder="1" applyAlignment="1">
      <alignment horizontal="right" vertical="center"/>
    </xf>
    <xf numFmtId="0" fontId="0" fillId="0" borderId="10" xfId="0" applyBorder="1" applyAlignment="1">
      <alignment horizontal="right" vertical="center"/>
    </xf>
    <xf numFmtId="0" fontId="2" fillId="0" borderId="10" xfId="1" applyBorder="1" applyAlignment="1">
      <alignment horizontal="right" vertical="center"/>
    </xf>
    <xf numFmtId="0" fontId="6" fillId="0" borderId="0" xfId="1" applyFont="1" applyAlignment="1">
      <alignment vertical="center" shrinkToFit="1"/>
    </xf>
    <xf numFmtId="181" fontId="8" fillId="2" borderId="11" xfId="0" applyNumberFormat="1" applyFont="1" applyFill="1" applyBorder="1" applyAlignment="1">
      <alignment horizontal="left" vertical="center" shrinkToFit="1"/>
    </xf>
    <xf numFmtId="181" fontId="0" fillId="0" borderId="12" xfId="0" applyNumberFormat="1" applyBorder="1" applyAlignment="1">
      <alignment horizontal="left" vertical="center" shrinkToFit="1"/>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colors>
    <mruColors>
      <color rgb="FFCCFFFF"/>
      <color rgb="FF99FF99"/>
      <color rgb="FFFFFF00"/>
      <color rgb="FFFFCCFF"/>
      <color rgb="FFFF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10</xdr:col>
      <xdr:colOff>144780</xdr:colOff>
      <xdr:row>0</xdr:row>
      <xdr:rowOff>60960</xdr:rowOff>
    </xdr:from>
    <xdr:to>
      <xdr:col>15</xdr:col>
      <xdr:colOff>540870</xdr:colOff>
      <xdr:row>5</xdr:row>
      <xdr:rowOff>27341</xdr:rowOff>
    </xdr:to>
    <xdr:sp macro="" textlink="">
      <xdr:nvSpPr>
        <xdr:cNvPr id="2" name="テキスト ボックス 1">
          <a:extLst>
            <a:ext uri="{FF2B5EF4-FFF2-40B4-BE49-F238E27FC236}">
              <a16:creationId xmlns:a16="http://schemas.microsoft.com/office/drawing/2014/main" id="{C200999E-39C3-4267-A43F-CB15E499CE94}"/>
            </a:ext>
          </a:extLst>
        </xdr:cNvPr>
        <xdr:cNvSpPr txBox="1"/>
      </xdr:nvSpPr>
      <xdr:spPr>
        <a:xfrm>
          <a:off x="7406640" y="60960"/>
          <a:ext cx="4038450" cy="804581"/>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高地（標高</a:t>
          </a:r>
          <a:r>
            <a:rPr kumimoji="1" lang="en-US" altLang="ja-JP" sz="1100"/>
            <a:t>1500</a:t>
          </a:r>
          <a:r>
            <a:rPr kumimoji="1" lang="ja-JP" altLang="en-US" sz="1100"/>
            <a:t>ｍで海面気圧と比較し約</a:t>
          </a:r>
          <a:r>
            <a:rPr kumimoji="1" lang="en-US" altLang="ja-JP" sz="1100"/>
            <a:t>85</a:t>
          </a:r>
          <a:r>
            <a:rPr kumimoji="1" lang="ja-JP" altLang="en-US" sz="1100"/>
            <a:t>％の気圧）の場合は平地（カタログ値）のボイラー効率ではなく、実力値の提示と計算を行うこと。（標高</a:t>
          </a:r>
          <a:r>
            <a:rPr kumimoji="1" lang="en-US" altLang="ja-JP" sz="1100"/>
            <a:t>1000</a:t>
          </a:r>
          <a:r>
            <a:rPr kumimoji="1" lang="ja-JP" altLang="en-US" sz="1100"/>
            <a:t>ｍ以下はカタログ値で</a:t>
          </a:r>
          <a:r>
            <a:rPr kumimoji="1" lang="en-US" altLang="ja-JP" sz="1100"/>
            <a:t>OK)</a:t>
          </a:r>
          <a:endParaRPr kumimoji="1" lang="ja-JP" altLang="en-US" sz="1100"/>
        </a:p>
      </xdr:txBody>
    </xdr:sp>
    <xdr:clientData/>
  </xdr:twoCellAnchor>
  <xdr:twoCellAnchor>
    <xdr:from>
      <xdr:col>0</xdr:col>
      <xdr:colOff>125507</xdr:colOff>
      <xdr:row>67</xdr:row>
      <xdr:rowOff>107577</xdr:rowOff>
    </xdr:from>
    <xdr:to>
      <xdr:col>14</xdr:col>
      <xdr:colOff>71719</xdr:colOff>
      <xdr:row>71</xdr:row>
      <xdr:rowOff>80011</xdr:rowOff>
    </xdr:to>
    <xdr:sp macro="" textlink="">
      <xdr:nvSpPr>
        <xdr:cNvPr id="3" name="テキスト ボックス 2">
          <a:extLst>
            <a:ext uri="{FF2B5EF4-FFF2-40B4-BE49-F238E27FC236}">
              <a16:creationId xmlns:a16="http://schemas.microsoft.com/office/drawing/2014/main" id="{6BD9F178-B183-4596-8C73-198F34370346}"/>
            </a:ext>
          </a:extLst>
        </xdr:cNvPr>
        <xdr:cNvSpPr txBox="1"/>
      </xdr:nvSpPr>
      <xdr:spPr>
        <a:xfrm>
          <a:off x="125507" y="12120283"/>
          <a:ext cx="9906000" cy="68961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chemeClr val="dk1"/>
              </a:solidFill>
              <a:effectLst/>
              <a:latin typeface="+mn-lt"/>
              <a:ea typeface="+mn-ea"/>
              <a:cs typeface="+mn-cs"/>
            </a:rPr>
            <a:t>※</a:t>
          </a:r>
          <a:r>
            <a:rPr kumimoji="1" lang="ja-JP" altLang="en-US" sz="1050"/>
            <a:t>上記までの記載計算事項は</a:t>
          </a:r>
          <a:r>
            <a:rPr kumimoji="1" lang="en-US" altLang="ja-JP" sz="1050">
              <a:solidFill>
                <a:srgbClr val="FF0000"/>
              </a:solidFill>
            </a:rPr>
            <a:t>MRV</a:t>
          </a:r>
          <a:r>
            <a:rPr kumimoji="1" lang="ja-JP" altLang="en-US" sz="1050">
              <a:solidFill>
                <a:srgbClr val="FF0000"/>
              </a:solidFill>
            </a:rPr>
            <a:t>期間</a:t>
          </a:r>
          <a:r>
            <a:rPr kumimoji="1" lang="ja-JP" altLang="en-US" sz="1050"/>
            <a:t>の間の代表年の（平均的な）値とします。</a:t>
          </a:r>
        </a:p>
        <a:p>
          <a:r>
            <a:rPr kumimoji="1" lang="en-US" altLang="ja-JP" sz="1050">
              <a:solidFill>
                <a:srgbClr val="FF0000"/>
              </a:solidFill>
            </a:rPr>
            <a:t>MRV</a:t>
          </a:r>
          <a:r>
            <a:rPr kumimoji="1" lang="ja-JP" altLang="en-US" sz="1050">
              <a:solidFill>
                <a:srgbClr val="FF0000"/>
              </a:solidFill>
            </a:rPr>
            <a:t>期間</a:t>
          </a:r>
          <a:r>
            <a:rPr kumimoji="1" lang="ja-JP" altLang="en-US" sz="1050"/>
            <a:t>の間に生産量等＝蒸気負荷が大きく変動し、</a:t>
          </a:r>
          <a:r>
            <a:rPr kumimoji="1" lang="en-US" altLang="ja-JP" sz="1050"/>
            <a:t>CO2</a:t>
          </a:r>
          <a:r>
            <a:rPr kumimoji="1" lang="ja-JP" altLang="en-US" sz="1050"/>
            <a:t>排出削減量も変動する場合は、年度毎に蒸気負荷（＝年間必要熱出力）からＣＯ２排出削減量を算出すること。</a:t>
          </a:r>
          <a:endParaRPr kumimoji="1" lang="en-US" altLang="ja-JP" sz="1050"/>
        </a:p>
        <a:p>
          <a:r>
            <a:rPr kumimoji="1" lang="ja-JP" altLang="en-US" sz="1050"/>
            <a:t>下記の</a:t>
          </a:r>
          <a:r>
            <a:rPr kumimoji="1" lang="en-US" altLang="ja-JP" sz="1050"/>
            <a:t>CO2</a:t>
          </a:r>
          <a:r>
            <a:rPr kumimoji="1" lang="ja-JP" altLang="en-US" sz="1050"/>
            <a:t>排出削減量は（</a:t>
          </a:r>
          <a:r>
            <a:rPr kumimoji="1" lang="en-US" altLang="ja-JP" sz="1050"/>
            <a:t>1</a:t>
          </a:r>
          <a:r>
            <a:rPr kumimoji="1" lang="ja-JP" altLang="en-US" sz="1050"/>
            <a:t>）で算出した</a:t>
          </a:r>
          <a:r>
            <a:rPr kumimoji="1" lang="en-US" altLang="ja-JP" sz="1050"/>
            <a:t>CO2</a:t>
          </a:r>
          <a:r>
            <a:rPr kumimoji="1" lang="ja-JP" altLang="en-US" sz="1050"/>
            <a:t>排出削減量</a:t>
          </a:r>
          <a:r>
            <a:rPr kumimoji="1" lang="en-US" altLang="ja-JP" sz="1050"/>
            <a:t>×</a:t>
          </a:r>
          <a:r>
            <a:rPr kumimoji="1" lang="ja-JP" altLang="en-US" sz="1050"/>
            <a:t>（年間必要熱出力</a:t>
          </a:r>
          <a:r>
            <a:rPr kumimoji="1" lang="en-US" altLang="ja-JP" sz="1050"/>
            <a:t>÷</a:t>
          </a:r>
          <a:r>
            <a:rPr kumimoji="1" lang="ja-JP" altLang="en-US" sz="1050"/>
            <a:t>年間熱出力）で算出しています。</a:t>
          </a:r>
          <a:endParaRPr kumimoji="1" lang="en-US" altLang="ja-JP" sz="105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144780</xdr:colOff>
      <xdr:row>0</xdr:row>
      <xdr:rowOff>60960</xdr:rowOff>
    </xdr:from>
    <xdr:to>
      <xdr:col>15</xdr:col>
      <xdr:colOff>540870</xdr:colOff>
      <xdr:row>5</xdr:row>
      <xdr:rowOff>27341</xdr:rowOff>
    </xdr:to>
    <xdr:sp macro="" textlink="">
      <xdr:nvSpPr>
        <xdr:cNvPr id="2" name="テキスト ボックス 1">
          <a:extLst>
            <a:ext uri="{FF2B5EF4-FFF2-40B4-BE49-F238E27FC236}">
              <a16:creationId xmlns:a16="http://schemas.microsoft.com/office/drawing/2014/main" id="{F0D49F56-47B5-4413-AB06-0EA271B41A86}"/>
            </a:ext>
          </a:extLst>
        </xdr:cNvPr>
        <xdr:cNvSpPr txBox="1"/>
      </xdr:nvSpPr>
      <xdr:spPr>
        <a:xfrm>
          <a:off x="7406640" y="60960"/>
          <a:ext cx="4038450" cy="842681"/>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高地（標高</a:t>
          </a:r>
          <a:r>
            <a:rPr kumimoji="1" lang="en-US" altLang="ja-JP" sz="1100"/>
            <a:t>1500</a:t>
          </a:r>
          <a:r>
            <a:rPr kumimoji="1" lang="ja-JP" altLang="en-US" sz="1100"/>
            <a:t>ｍで海面気圧と比較し約</a:t>
          </a:r>
          <a:r>
            <a:rPr kumimoji="1" lang="en-US" altLang="ja-JP" sz="1100"/>
            <a:t>85</a:t>
          </a:r>
          <a:r>
            <a:rPr kumimoji="1" lang="ja-JP" altLang="en-US" sz="1100"/>
            <a:t>％の気圧）の場合は平地（カタログ値）のボイラー効率ではなく、実力値の提示と計算を行うこと。（標高</a:t>
          </a:r>
          <a:r>
            <a:rPr kumimoji="1" lang="en-US" altLang="ja-JP" sz="1100"/>
            <a:t>1000</a:t>
          </a:r>
          <a:r>
            <a:rPr kumimoji="1" lang="ja-JP" altLang="en-US" sz="1100"/>
            <a:t>ｍ以下はカタログ値で</a:t>
          </a:r>
          <a:r>
            <a:rPr kumimoji="1" lang="en-US" altLang="ja-JP" sz="1100"/>
            <a:t>OK)</a:t>
          </a:r>
          <a:endParaRPr kumimoji="1" lang="ja-JP" altLang="en-US" sz="1100"/>
        </a:p>
      </xdr:txBody>
    </xdr:sp>
    <xdr:clientData/>
  </xdr:twoCellAnchor>
  <xdr:twoCellAnchor>
    <xdr:from>
      <xdr:col>0</xdr:col>
      <xdr:colOff>125507</xdr:colOff>
      <xdr:row>67</xdr:row>
      <xdr:rowOff>107577</xdr:rowOff>
    </xdr:from>
    <xdr:to>
      <xdr:col>14</xdr:col>
      <xdr:colOff>71719</xdr:colOff>
      <xdr:row>71</xdr:row>
      <xdr:rowOff>80011</xdr:rowOff>
    </xdr:to>
    <xdr:sp macro="" textlink="">
      <xdr:nvSpPr>
        <xdr:cNvPr id="3" name="テキスト ボックス 2">
          <a:extLst>
            <a:ext uri="{FF2B5EF4-FFF2-40B4-BE49-F238E27FC236}">
              <a16:creationId xmlns:a16="http://schemas.microsoft.com/office/drawing/2014/main" id="{F8086409-E0B1-4BAC-B04B-21C1C0A0A278}"/>
            </a:ext>
          </a:extLst>
        </xdr:cNvPr>
        <xdr:cNvSpPr txBox="1"/>
      </xdr:nvSpPr>
      <xdr:spPr>
        <a:xfrm>
          <a:off x="125507" y="11849997"/>
          <a:ext cx="9890312" cy="673474"/>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chemeClr val="dk1"/>
              </a:solidFill>
              <a:effectLst/>
              <a:latin typeface="+mn-lt"/>
              <a:ea typeface="+mn-ea"/>
              <a:cs typeface="+mn-cs"/>
            </a:rPr>
            <a:t>※</a:t>
          </a:r>
          <a:r>
            <a:rPr kumimoji="1" lang="ja-JP" altLang="en-US" sz="1050"/>
            <a:t>上記までの記載計算事項は</a:t>
          </a:r>
          <a:r>
            <a:rPr kumimoji="1" lang="en-US" altLang="ja-JP" sz="1050">
              <a:solidFill>
                <a:srgbClr val="FF0000"/>
              </a:solidFill>
            </a:rPr>
            <a:t>MRV</a:t>
          </a:r>
          <a:r>
            <a:rPr kumimoji="1" lang="ja-JP" altLang="en-US" sz="1050">
              <a:solidFill>
                <a:srgbClr val="FF0000"/>
              </a:solidFill>
            </a:rPr>
            <a:t>期間</a:t>
          </a:r>
          <a:r>
            <a:rPr kumimoji="1" lang="ja-JP" altLang="en-US" sz="1050"/>
            <a:t>の間の代表年の（平均的な）値とします。</a:t>
          </a:r>
        </a:p>
        <a:p>
          <a:r>
            <a:rPr kumimoji="1" lang="en-US" altLang="ja-JP" sz="1050">
              <a:solidFill>
                <a:srgbClr val="FF0000"/>
              </a:solidFill>
            </a:rPr>
            <a:t>MRV</a:t>
          </a:r>
          <a:r>
            <a:rPr kumimoji="1" lang="ja-JP" altLang="en-US" sz="1050">
              <a:solidFill>
                <a:srgbClr val="FF0000"/>
              </a:solidFill>
            </a:rPr>
            <a:t>期間</a:t>
          </a:r>
          <a:r>
            <a:rPr kumimoji="1" lang="ja-JP" altLang="en-US" sz="1050"/>
            <a:t>の間に生産量等＝蒸気負荷が大きく変動し、</a:t>
          </a:r>
          <a:r>
            <a:rPr kumimoji="1" lang="en-US" altLang="ja-JP" sz="1050"/>
            <a:t>CO2</a:t>
          </a:r>
          <a:r>
            <a:rPr kumimoji="1" lang="ja-JP" altLang="en-US" sz="1050"/>
            <a:t>排出削減量も変動する場合は、年度毎に蒸気負荷（＝年間必要熱出力）からＣＯ２排出削減量を算出すること。</a:t>
          </a:r>
          <a:endParaRPr kumimoji="1" lang="en-US" altLang="ja-JP" sz="1050"/>
        </a:p>
        <a:p>
          <a:r>
            <a:rPr kumimoji="1" lang="ja-JP" altLang="en-US" sz="1050"/>
            <a:t>下記の</a:t>
          </a:r>
          <a:r>
            <a:rPr kumimoji="1" lang="en-US" altLang="ja-JP" sz="1050"/>
            <a:t>CO2</a:t>
          </a:r>
          <a:r>
            <a:rPr kumimoji="1" lang="ja-JP" altLang="en-US" sz="1050"/>
            <a:t>排出削減量は（</a:t>
          </a:r>
          <a:r>
            <a:rPr kumimoji="1" lang="en-US" altLang="ja-JP" sz="1050"/>
            <a:t>1</a:t>
          </a:r>
          <a:r>
            <a:rPr kumimoji="1" lang="ja-JP" altLang="en-US" sz="1050"/>
            <a:t>）で算出した</a:t>
          </a:r>
          <a:r>
            <a:rPr kumimoji="1" lang="en-US" altLang="ja-JP" sz="1050"/>
            <a:t>CO2</a:t>
          </a:r>
          <a:r>
            <a:rPr kumimoji="1" lang="ja-JP" altLang="en-US" sz="1050"/>
            <a:t>排出削減量</a:t>
          </a:r>
          <a:r>
            <a:rPr kumimoji="1" lang="en-US" altLang="ja-JP" sz="1050"/>
            <a:t>×</a:t>
          </a:r>
          <a:r>
            <a:rPr kumimoji="1" lang="ja-JP" altLang="en-US" sz="1050"/>
            <a:t>（年間必要熱出力</a:t>
          </a:r>
          <a:r>
            <a:rPr kumimoji="1" lang="en-US" altLang="ja-JP" sz="1050"/>
            <a:t>÷</a:t>
          </a:r>
          <a:r>
            <a:rPr kumimoji="1" lang="ja-JP" altLang="en-US" sz="1050"/>
            <a:t>年間熱出力）で算出しています。</a:t>
          </a:r>
          <a:endParaRPr kumimoji="1" lang="en-US" altLang="ja-JP" sz="10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144780</xdr:colOff>
      <xdr:row>4</xdr:row>
      <xdr:rowOff>60960</xdr:rowOff>
    </xdr:from>
    <xdr:to>
      <xdr:col>15</xdr:col>
      <xdr:colOff>540870</xdr:colOff>
      <xdr:row>9</xdr:row>
      <xdr:rowOff>27341</xdr:rowOff>
    </xdr:to>
    <xdr:sp macro="" textlink="">
      <xdr:nvSpPr>
        <xdr:cNvPr id="2" name="テキスト ボックス 1">
          <a:extLst>
            <a:ext uri="{FF2B5EF4-FFF2-40B4-BE49-F238E27FC236}">
              <a16:creationId xmlns:a16="http://schemas.microsoft.com/office/drawing/2014/main" id="{58C9BB5C-C51D-42B2-8106-735464CFEEB2}"/>
            </a:ext>
          </a:extLst>
        </xdr:cNvPr>
        <xdr:cNvSpPr txBox="1"/>
      </xdr:nvSpPr>
      <xdr:spPr>
        <a:xfrm>
          <a:off x="8193405" y="60960"/>
          <a:ext cx="4434690" cy="823631"/>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高地（標高</a:t>
          </a:r>
          <a:r>
            <a:rPr kumimoji="1" lang="en-US" altLang="ja-JP" sz="1100"/>
            <a:t>1500</a:t>
          </a:r>
          <a:r>
            <a:rPr kumimoji="1" lang="ja-JP" altLang="en-US" sz="1100"/>
            <a:t>ｍで海面気圧と比較し約</a:t>
          </a:r>
          <a:r>
            <a:rPr kumimoji="1" lang="en-US" altLang="ja-JP" sz="1100"/>
            <a:t>85</a:t>
          </a:r>
          <a:r>
            <a:rPr kumimoji="1" lang="ja-JP" altLang="en-US" sz="1100"/>
            <a:t>％の気圧）の場合は平地（カタログ値）のボイラー効率ではなく、実力値の提示と計算を行うこと。（標高</a:t>
          </a:r>
          <a:r>
            <a:rPr kumimoji="1" lang="en-US" altLang="ja-JP" sz="1100"/>
            <a:t>1000</a:t>
          </a:r>
          <a:r>
            <a:rPr kumimoji="1" lang="ja-JP" altLang="en-US" sz="1100"/>
            <a:t>ｍ以下はカタログ値で</a:t>
          </a:r>
          <a:r>
            <a:rPr kumimoji="1" lang="en-US" altLang="ja-JP" sz="1100"/>
            <a:t>OK)</a:t>
          </a:r>
          <a:endParaRPr kumimoji="1" lang="ja-JP" altLang="en-US" sz="1100"/>
        </a:p>
      </xdr:txBody>
    </xdr:sp>
    <xdr:clientData/>
  </xdr:twoCellAnchor>
  <xdr:twoCellAnchor>
    <xdr:from>
      <xdr:col>0</xdr:col>
      <xdr:colOff>125507</xdr:colOff>
      <xdr:row>71</xdr:row>
      <xdr:rowOff>107577</xdr:rowOff>
    </xdr:from>
    <xdr:to>
      <xdr:col>14</xdr:col>
      <xdr:colOff>71719</xdr:colOff>
      <xdr:row>75</xdr:row>
      <xdr:rowOff>80011</xdr:rowOff>
    </xdr:to>
    <xdr:sp macro="" textlink="">
      <xdr:nvSpPr>
        <xdr:cNvPr id="3" name="テキスト ボックス 2">
          <a:extLst>
            <a:ext uri="{FF2B5EF4-FFF2-40B4-BE49-F238E27FC236}">
              <a16:creationId xmlns:a16="http://schemas.microsoft.com/office/drawing/2014/main" id="{7A4FB31E-EAF8-4619-A1D7-ED008DB15E05}"/>
            </a:ext>
          </a:extLst>
        </xdr:cNvPr>
        <xdr:cNvSpPr txBox="1"/>
      </xdr:nvSpPr>
      <xdr:spPr>
        <a:xfrm>
          <a:off x="125507" y="11594727"/>
          <a:ext cx="10966637" cy="658234"/>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chemeClr val="dk1"/>
              </a:solidFill>
              <a:effectLst/>
              <a:latin typeface="+mn-lt"/>
              <a:ea typeface="+mn-ea"/>
              <a:cs typeface="+mn-cs"/>
            </a:rPr>
            <a:t>※</a:t>
          </a:r>
          <a:r>
            <a:rPr kumimoji="1" lang="ja-JP" altLang="en-US" sz="1050"/>
            <a:t>上記までの記載計算事項は</a:t>
          </a:r>
          <a:r>
            <a:rPr kumimoji="1" lang="en-US" altLang="ja-JP" sz="1050">
              <a:solidFill>
                <a:srgbClr val="FF0000"/>
              </a:solidFill>
            </a:rPr>
            <a:t>MRV</a:t>
          </a:r>
          <a:r>
            <a:rPr kumimoji="1" lang="ja-JP" altLang="en-US" sz="1050">
              <a:solidFill>
                <a:srgbClr val="FF0000"/>
              </a:solidFill>
            </a:rPr>
            <a:t>期間</a:t>
          </a:r>
          <a:r>
            <a:rPr kumimoji="1" lang="ja-JP" altLang="en-US" sz="1050"/>
            <a:t>の間の代表年の（平均的な）値とします。</a:t>
          </a:r>
        </a:p>
        <a:p>
          <a:r>
            <a:rPr kumimoji="1" lang="en-US" altLang="ja-JP" sz="1050">
              <a:solidFill>
                <a:srgbClr val="FF0000"/>
              </a:solidFill>
            </a:rPr>
            <a:t>MRV</a:t>
          </a:r>
          <a:r>
            <a:rPr kumimoji="1" lang="ja-JP" altLang="en-US" sz="1050">
              <a:solidFill>
                <a:srgbClr val="FF0000"/>
              </a:solidFill>
            </a:rPr>
            <a:t>期間</a:t>
          </a:r>
          <a:r>
            <a:rPr kumimoji="1" lang="ja-JP" altLang="en-US" sz="1050"/>
            <a:t>の間に生産量等＝蒸気負荷が大きく変動し、</a:t>
          </a:r>
          <a:r>
            <a:rPr kumimoji="1" lang="en-US" altLang="ja-JP" sz="1050"/>
            <a:t>CO2</a:t>
          </a:r>
          <a:r>
            <a:rPr kumimoji="1" lang="ja-JP" altLang="en-US" sz="1050"/>
            <a:t>排出削減量も変動する場合は、年度毎に蒸気負荷（＝年間必要熱出力）からＣＯ２排出削減量を算出すること。</a:t>
          </a:r>
          <a:endParaRPr kumimoji="1" lang="en-US" altLang="ja-JP" sz="1050"/>
        </a:p>
        <a:p>
          <a:r>
            <a:rPr kumimoji="1" lang="ja-JP" altLang="en-US" sz="1050"/>
            <a:t>下記の</a:t>
          </a:r>
          <a:r>
            <a:rPr kumimoji="1" lang="en-US" altLang="ja-JP" sz="1050"/>
            <a:t>CO2</a:t>
          </a:r>
          <a:r>
            <a:rPr kumimoji="1" lang="ja-JP" altLang="en-US" sz="1050"/>
            <a:t>排出削減量は（</a:t>
          </a:r>
          <a:r>
            <a:rPr kumimoji="1" lang="en-US" altLang="ja-JP" sz="1050"/>
            <a:t>1</a:t>
          </a:r>
          <a:r>
            <a:rPr kumimoji="1" lang="ja-JP" altLang="en-US" sz="1050"/>
            <a:t>）で算出した</a:t>
          </a:r>
          <a:r>
            <a:rPr kumimoji="1" lang="en-US" altLang="ja-JP" sz="1050"/>
            <a:t>CO2</a:t>
          </a:r>
          <a:r>
            <a:rPr kumimoji="1" lang="ja-JP" altLang="en-US" sz="1050"/>
            <a:t>排出削減量</a:t>
          </a:r>
          <a:r>
            <a:rPr kumimoji="1" lang="en-US" altLang="ja-JP" sz="1050"/>
            <a:t>×</a:t>
          </a:r>
          <a:r>
            <a:rPr kumimoji="1" lang="ja-JP" altLang="en-US" sz="1050"/>
            <a:t>（年間必要熱出力</a:t>
          </a:r>
          <a:r>
            <a:rPr kumimoji="1" lang="en-US" altLang="ja-JP" sz="1050"/>
            <a:t>÷</a:t>
          </a:r>
          <a:r>
            <a:rPr kumimoji="1" lang="ja-JP" altLang="en-US" sz="1050"/>
            <a:t>年間熱出力）で算出しています。</a:t>
          </a:r>
          <a:endParaRPr kumimoji="1" lang="en-US" altLang="ja-JP" sz="1050"/>
        </a:p>
      </xdr:txBody>
    </xdr:sp>
    <xdr:clientData/>
  </xdr:twoCellAnchor>
  <xdr:twoCellAnchor>
    <xdr:from>
      <xdr:col>5</xdr:col>
      <xdr:colOff>733425</xdr:colOff>
      <xdr:row>0</xdr:row>
      <xdr:rowOff>95250</xdr:rowOff>
    </xdr:from>
    <xdr:to>
      <xdr:col>15</xdr:col>
      <xdr:colOff>352425</xdr:colOff>
      <xdr:row>3</xdr:row>
      <xdr:rowOff>152400</xdr:rowOff>
    </xdr:to>
    <xdr:sp macro="" textlink="">
      <xdr:nvSpPr>
        <xdr:cNvPr id="4" name="テキスト ボックス 3">
          <a:extLst>
            <a:ext uri="{FF2B5EF4-FFF2-40B4-BE49-F238E27FC236}">
              <a16:creationId xmlns:a16="http://schemas.microsoft.com/office/drawing/2014/main" id="{35565173-AD18-4C65-9F08-D4C7E3B43C0D}"/>
            </a:ext>
          </a:extLst>
        </xdr:cNvPr>
        <xdr:cNvSpPr txBox="1"/>
      </xdr:nvSpPr>
      <xdr:spPr>
        <a:xfrm>
          <a:off x="5067300" y="95250"/>
          <a:ext cx="7372350" cy="571500"/>
        </a:xfrm>
        <a:prstGeom prst="rect">
          <a:avLst/>
        </a:prstGeom>
        <a:no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rPr>
            <a:t>Ba</a:t>
          </a:r>
          <a:r>
            <a:rPr kumimoji="1" lang="ja-JP" altLang="en-US" sz="900">
              <a:solidFill>
                <a:srgbClr val="FF0000"/>
              </a:solidFill>
            </a:rPr>
            <a:t>Ｕ排出量の考え方</a:t>
          </a:r>
        </a:p>
        <a:p>
          <a:r>
            <a:rPr kumimoji="1" lang="ja-JP" altLang="en-US" sz="900">
              <a:solidFill>
                <a:srgbClr val="FF0000"/>
              </a:solidFill>
            </a:rPr>
            <a:t>・省エネルギー設備で、現在工場等で使用している設備を置き換える場合は、現在使用している設備の排出量とする。</a:t>
          </a:r>
        </a:p>
        <a:p>
          <a:r>
            <a:rPr kumimoji="1" lang="ja-JP" altLang="en-US" sz="900">
              <a:solidFill>
                <a:srgbClr val="FF0000"/>
              </a:solidFill>
            </a:rPr>
            <a:t>・新設工場などに新たに省エネルギー設備を導入する場合は、現時点においてその国で一般的に使われている同種設備の排出量とする。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19049</xdr:colOff>
      <xdr:row>79</xdr:row>
      <xdr:rowOff>32656</xdr:rowOff>
    </xdr:from>
    <xdr:to>
      <xdr:col>12</xdr:col>
      <xdr:colOff>87501</xdr:colOff>
      <xdr:row>139</xdr:row>
      <xdr:rowOff>104798</xdr:rowOff>
    </xdr:to>
    <xdr:grpSp>
      <xdr:nvGrpSpPr>
        <xdr:cNvPr id="2" name="グループ化 1">
          <a:extLst>
            <a:ext uri="{FF2B5EF4-FFF2-40B4-BE49-F238E27FC236}">
              <a16:creationId xmlns:a16="http://schemas.microsoft.com/office/drawing/2014/main" id="{69CEBC58-0770-450A-82FC-3D46203A6422}"/>
            </a:ext>
          </a:extLst>
        </xdr:cNvPr>
        <xdr:cNvGrpSpPr/>
      </xdr:nvGrpSpPr>
      <xdr:grpSpPr>
        <a:xfrm>
          <a:off x="314324" y="13577206"/>
          <a:ext cx="7612252" cy="10359142"/>
          <a:chOff x="314324" y="13577206"/>
          <a:chExt cx="7612252" cy="10359142"/>
        </a:xfrm>
      </xdr:grpSpPr>
      <xdr:pic>
        <xdr:nvPicPr>
          <xdr:cNvPr id="3" name="図 2">
            <a:extLst>
              <a:ext uri="{FF2B5EF4-FFF2-40B4-BE49-F238E27FC236}">
                <a16:creationId xmlns:a16="http://schemas.microsoft.com/office/drawing/2014/main" id="{F6B6F122-9015-42E9-ACE0-7729E0708D0A}"/>
              </a:ext>
            </a:extLst>
          </xdr:cNvPr>
          <xdr:cNvPicPr>
            <a:picLocks noChangeAspect="1"/>
          </xdr:cNvPicPr>
        </xdr:nvPicPr>
        <xdr:blipFill>
          <a:blip xmlns:r="http://schemas.openxmlformats.org/officeDocument/2006/relationships" r:embed="rId1"/>
          <a:stretch>
            <a:fillRect/>
          </a:stretch>
        </xdr:blipFill>
        <xdr:spPr>
          <a:xfrm>
            <a:off x="314324" y="13577206"/>
            <a:ext cx="7612252" cy="10359142"/>
          </a:xfrm>
          <a:prstGeom prst="rect">
            <a:avLst/>
          </a:prstGeom>
          <a:ln>
            <a:solidFill>
              <a:sysClr val="windowText" lastClr="000000"/>
            </a:solidFill>
          </a:ln>
        </xdr:spPr>
      </xdr:pic>
      <xdr:sp macro="" textlink="">
        <xdr:nvSpPr>
          <xdr:cNvPr id="4" name="正方形/長方形 3">
            <a:extLst>
              <a:ext uri="{FF2B5EF4-FFF2-40B4-BE49-F238E27FC236}">
                <a16:creationId xmlns:a16="http://schemas.microsoft.com/office/drawing/2014/main" id="{B66D0165-D84F-41B0-9320-AD5766619DB9}"/>
              </a:ext>
            </a:extLst>
          </xdr:cNvPr>
          <xdr:cNvSpPr/>
        </xdr:nvSpPr>
        <xdr:spPr>
          <a:xfrm>
            <a:off x="5734050" y="15249524"/>
            <a:ext cx="628650" cy="7362825"/>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0</xdr:colOff>
      <xdr:row>8</xdr:row>
      <xdr:rowOff>0</xdr:rowOff>
    </xdr:from>
    <xdr:to>
      <xdr:col>12</xdr:col>
      <xdr:colOff>8581</xdr:colOff>
      <xdr:row>70</xdr:row>
      <xdr:rowOff>55814</xdr:rowOff>
    </xdr:to>
    <xdr:grpSp>
      <xdr:nvGrpSpPr>
        <xdr:cNvPr id="5" name="グループ化 4">
          <a:extLst>
            <a:ext uri="{FF2B5EF4-FFF2-40B4-BE49-F238E27FC236}">
              <a16:creationId xmlns:a16="http://schemas.microsoft.com/office/drawing/2014/main" id="{6374780C-3DA3-4294-9A2C-B292BBC0FE10}"/>
            </a:ext>
          </a:extLst>
        </xdr:cNvPr>
        <xdr:cNvGrpSpPr/>
      </xdr:nvGrpSpPr>
      <xdr:grpSpPr>
        <a:xfrm>
          <a:off x="295275" y="1371600"/>
          <a:ext cx="7552381" cy="10685714"/>
          <a:chOff x="295275" y="1371600"/>
          <a:chExt cx="7552381" cy="10685714"/>
        </a:xfrm>
      </xdr:grpSpPr>
      <xdr:pic>
        <xdr:nvPicPr>
          <xdr:cNvPr id="6" name="図 5">
            <a:extLst>
              <a:ext uri="{FF2B5EF4-FFF2-40B4-BE49-F238E27FC236}">
                <a16:creationId xmlns:a16="http://schemas.microsoft.com/office/drawing/2014/main" id="{DFB865F7-C51E-49A9-AD44-84C917AF1FDC}"/>
              </a:ext>
            </a:extLst>
          </xdr:cNvPr>
          <xdr:cNvPicPr>
            <a:picLocks noChangeAspect="1"/>
          </xdr:cNvPicPr>
        </xdr:nvPicPr>
        <xdr:blipFill>
          <a:blip xmlns:r="http://schemas.openxmlformats.org/officeDocument/2006/relationships" r:embed="rId2"/>
          <a:stretch>
            <a:fillRect/>
          </a:stretch>
        </xdr:blipFill>
        <xdr:spPr>
          <a:xfrm>
            <a:off x="295275" y="1371600"/>
            <a:ext cx="7552381" cy="10685714"/>
          </a:xfrm>
          <a:prstGeom prst="rect">
            <a:avLst/>
          </a:prstGeom>
          <a:ln>
            <a:solidFill>
              <a:sysClr val="windowText" lastClr="000000"/>
            </a:solidFill>
          </a:ln>
        </xdr:spPr>
      </xdr:pic>
      <xdr:sp macro="" textlink="">
        <xdr:nvSpPr>
          <xdr:cNvPr id="7" name="正方形/長方形 6">
            <a:extLst>
              <a:ext uri="{FF2B5EF4-FFF2-40B4-BE49-F238E27FC236}">
                <a16:creationId xmlns:a16="http://schemas.microsoft.com/office/drawing/2014/main" id="{5D8E95D2-BC60-4FD0-8EA0-A08DA1A3427C}"/>
              </a:ext>
            </a:extLst>
          </xdr:cNvPr>
          <xdr:cNvSpPr/>
        </xdr:nvSpPr>
        <xdr:spPr>
          <a:xfrm>
            <a:off x="5025118" y="2378528"/>
            <a:ext cx="937532" cy="8156121"/>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234043</xdr:colOff>
      <xdr:row>27</xdr:row>
      <xdr:rowOff>149679</xdr:rowOff>
    </xdr:from>
    <xdr:to>
      <xdr:col>10</xdr:col>
      <xdr:colOff>466725</xdr:colOff>
      <xdr:row>28</xdr:row>
      <xdr:rowOff>152400</xdr:rowOff>
    </xdr:to>
    <xdr:sp macro="" textlink="">
      <xdr:nvSpPr>
        <xdr:cNvPr id="8" name="正方形/長方形 7">
          <a:extLst>
            <a:ext uri="{FF2B5EF4-FFF2-40B4-BE49-F238E27FC236}">
              <a16:creationId xmlns:a16="http://schemas.microsoft.com/office/drawing/2014/main" id="{C57F3471-D1C7-42AC-BCE2-CAC4297FB023}"/>
            </a:ext>
          </a:extLst>
        </xdr:cNvPr>
        <xdr:cNvSpPr/>
      </xdr:nvSpPr>
      <xdr:spPr>
        <a:xfrm>
          <a:off x="1215118" y="6579054"/>
          <a:ext cx="5719082" cy="24084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243568</xdr:colOff>
      <xdr:row>102</xdr:row>
      <xdr:rowOff>140155</xdr:rowOff>
    </xdr:from>
    <xdr:to>
      <xdr:col>10</xdr:col>
      <xdr:colOff>533400</xdr:colOff>
      <xdr:row>104</xdr:row>
      <xdr:rowOff>1</xdr:rowOff>
    </xdr:to>
    <xdr:sp macro="" textlink="">
      <xdr:nvSpPr>
        <xdr:cNvPr id="9" name="正方形/長方形 8">
          <a:extLst>
            <a:ext uri="{FF2B5EF4-FFF2-40B4-BE49-F238E27FC236}">
              <a16:creationId xmlns:a16="http://schemas.microsoft.com/office/drawing/2014/main" id="{A6037385-29A3-423E-97A8-78F8F1370B0A}"/>
            </a:ext>
          </a:extLst>
        </xdr:cNvPr>
        <xdr:cNvSpPr/>
      </xdr:nvSpPr>
      <xdr:spPr>
        <a:xfrm>
          <a:off x="1224643" y="24428905"/>
          <a:ext cx="5776232" cy="33609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533401</xdr:colOff>
      <xdr:row>21</xdr:row>
      <xdr:rowOff>152400</xdr:rowOff>
    </xdr:from>
    <xdr:to>
      <xdr:col>12</xdr:col>
      <xdr:colOff>533401</xdr:colOff>
      <xdr:row>25</xdr:row>
      <xdr:rowOff>38100</xdr:rowOff>
    </xdr:to>
    <xdr:sp macro="" textlink="">
      <xdr:nvSpPr>
        <xdr:cNvPr id="10" name="吹き出し: 四角形 9">
          <a:extLst>
            <a:ext uri="{FF2B5EF4-FFF2-40B4-BE49-F238E27FC236}">
              <a16:creationId xmlns:a16="http://schemas.microsoft.com/office/drawing/2014/main" id="{0BCD44E6-932B-40D5-A529-781D2DD22B6D}"/>
            </a:ext>
          </a:extLst>
        </xdr:cNvPr>
        <xdr:cNvSpPr/>
      </xdr:nvSpPr>
      <xdr:spPr>
        <a:xfrm>
          <a:off x="7000876" y="5153025"/>
          <a:ext cx="1371600" cy="838200"/>
        </a:xfrm>
        <a:prstGeom prst="wedgeRectCallout">
          <a:avLst>
            <a:gd name="adj1" fmla="val -64288"/>
            <a:gd name="adj2" fmla="val 1291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該当する燃料種に赤枠を移動</a:t>
          </a:r>
        </a:p>
      </xdr:txBody>
    </xdr:sp>
    <xdr:clientData/>
  </xdr:twoCellAnchor>
  <xdr:twoCellAnchor>
    <xdr:from>
      <xdr:col>10</xdr:col>
      <xdr:colOff>647700</xdr:colOff>
      <xdr:row>96</xdr:row>
      <xdr:rowOff>133350</xdr:rowOff>
    </xdr:from>
    <xdr:to>
      <xdr:col>12</xdr:col>
      <xdr:colOff>647700</xdr:colOff>
      <xdr:row>100</xdr:row>
      <xdr:rowOff>19050</xdr:rowOff>
    </xdr:to>
    <xdr:sp macro="" textlink="">
      <xdr:nvSpPr>
        <xdr:cNvPr id="11" name="吹き出し: 四角形 10">
          <a:extLst>
            <a:ext uri="{FF2B5EF4-FFF2-40B4-BE49-F238E27FC236}">
              <a16:creationId xmlns:a16="http://schemas.microsoft.com/office/drawing/2014/main" id="{21E4998E-E166-450B-BE05-F31897F93F6B}"/>
            </a:ext>
          </a:extLst>
        </xdr:cNvPr>
        <xdr:cNvSpPr/>
      </xdr:nvSpPr>
      <xdr:spPr>
        <a:xfrm>
          <a:off x="7115175" y="22993350"/>
          <a:ext cx="1371600" cy="838200"/>
        </a:xfrm>
        <a:prstGeom prst="wedgeRectCallout">
          <a:avLst>
            <a:gd name="adj1" fmla="val -64288"/>
            <a:gd name="adj2" fmla="val 1291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該当する燃料種に赤枠を移動</a:t>
          </a:r>
        </a:p>
      </xdr:txBody>
    </xdr:sp>
    <xdr:clientData/>
  </xdr:twoCellAnchor>
  <xdr:twoCellAnchor>
    <xdr:from>
      <xdr:col>13</xdr:col>
      <xdr:colOff>13606</xdr:colOff>
      <xdr:row>8</xdr:row>
      <xdr:rowOff>13608</xdr:rowOff>
    </xdr:from>
    <xdr:to>
      <xdr:col>24</xdr:col>
      <xdr:colOff>57113</xdr:colOff>
      <xdr:row>69</xdr:row>
      <xdr:rowOff>47197</xdr:rowOff>
    </xdr:to>
    <xdr:grpSp>
      <xdr:nvGrpSpPr>
        <xdr:cNvPr id="12" name="グループ化 11">
          <a:extLst>
            <a:ext uri="{FF2B5EF4-FFF2-40B4-BE49-F238E27FC236}">
              <a16:creationId xmlns:a16="http://schemas.microsoft.com/office/drawing/2014/main" id="{A3AC90BF-C25D-427C-96BD-CD96301A8CC7}"/>
            </a:ext>
          </a:extLst>
        </xdr:cNvPr>
        <xdr:cNvGrpSpPr/>
      </xdr:nvGrpSpPr>
      <xdr:grpSpPr>
        <a:xfrm>
          <a:off x="8538481" y="1385208"/>
          <a:ext cx="7587307" cy="10492039"/>
          <a:chOff x="8538481" y="1385208"/>
          <a:chExt cx="7587307" cy="10492039"/>
        </a:xfrm>
      </xdr:grpSpPr>
      <xdr:pic>
        <xdr:nvPicPr>
          <xdr:cNvPr id="13" name="図 12">
            <a:extLst>
              <a:ext uri="{FF2B5EF4-FFF2-40B4-BE49-F238E27FC236}">
                <a16:creationId xmlns:a16="http://schemas.microsoft.com/office/drawing/2014/main" id="{80F4F918-6613-4B51-9E6C-8536790BD438}"/>
              </a:ext>
            </a:extLst>
          </xdr:cNvPr>
          <xdr:cNvPicPr>
            <a:picLocks noChangeAspect="1"/>
          </xdr:cNvPicPr>
        </xdr:nvPicPr>
        <xdr:blipFill>
          <a:blip xmlns:r="http://schemas.openxmlformats.org/officeDocument/2006/relationships" r:embed="rId3"/>
          <a:stretch>
            <a:fillRect/>
          </a:stretch>
        </xdr:blipFill>
        <xdr:spPr>
          <a:xfrm>
            <a:off x="8538481" y="1385208"/>
            <a:ext cx="7587307" cy="10492039"/>
          </a:xfrm>
          <a:prstGeom prst="rect">
            <a:avLst/>
          </a:prstGeom>
          <a:ln>
            <a:solidFill>
              <a:sysClr val="windowText" lastClr="000000"/>
            </a:solidFill>
          </a:ln>
        </xdr:spPr>
      </xdr:pic>
      <xdr:sp macro="" textlink="">
        <xdr:nvSpPr>
          <xdr:cNvPr id="14" name="正方形/長方形 13">
            <a:extLst>
              <a:ext uri="{FF2B5EF4-FFF2-40B4-BE49-F238E27FC236}">
                <a16:creationId xmlns:a16="http://schemas.microsoft.com/office/drawing/2014/main" id="{4CF70915-A4D5-4B9A-8888-ACF6667AB1E8}"/>
              </a:ext>
            </a:extLst>
          </xdr:cNvPr>
          <xdr:cNvSpPr/>
        </xdr:nvSpPr>
        <xdr:spPr>
          <a:xfrm>
            <a:off x="13296900" y="2362200"/>
            <a:ext cx="937532" cy="2524125"/>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13</xdr:col>
      <xdr:colOff>13607</xdr:colOff>
      <xdr:row>79</xdr:row>
      <xdr:rowOff>27214</xdr:rowOff>
    </xdr:from>
    <xdr:to>
      <xdr:col>24</xdr:col>
      <xdr:colOff>82060</xdr:colOff>
      <xdr:row>139</xdr:row>
      <xdr:rowOff>99356</xdr:rowOff>
    </xdr:to>
    <xdr:grpSp>
      <xdr:nvGrpSpPr>
        <xdr:cNvPr id="15" name="グループ化 14">
          <a:extLst>
            <a:ext uri="{FF2B5EF4-FFF2-40B4-BE49-F238E27FC236}">
              <a16:creationId xmlns:a16="http://schemas.microsoft.com/office/drawing/2014/main" id="{485D4109-12C2-4D1D-8A87-DF9B2EA0D760}"/>
            </a:ext>
          </a:extLst>
        </xdr:cNvPr>
        <xdr:cNvGrpSpPr/>
      </xdr:nvGrpSpPr>
      <xdr:grpSpPr>
        <a:xfrm>
          <a:off x="8538482" y="13571764"/>
          <a:ext cx="7612253" cy="10359142"/>
          <a:chOff x="8538482" y="13571764"/>
          <a:chExt cx="7612253" cy="10359142"/>
        </a:xfrm>
      </xdr:grpSpPr>
      <xdr:pic>
        <xdr:nvPicPr>
          <xdr:cNvPr id="16" name="図 15">
            <a:extLst>
              <a:ext uri="{FF2B5EF4-FFF2-40B4-BE49-F238E27FC236}">
                <a16:creationId xmlns:a16="http://schemas.microsoft.com/office/drawing/2014/main" id="{0207EAEB-131F-49D7-B684-87223AE31B0B}"/>
              </a:ext>
            </a:extLst>
          </xdr:cNvPr>
          <xdr:cNvPicPr>
            <a:picLocks noChangeAspect="1"/>
          </xdr:cNvPicPr>
        </xdr:nvPicPr>
        <xdr:blipFill>
          <a:blip xmlns:r="http://schemas.openxmlformats.org/officeDocument/2006/relationships" r:embed="rId4"/>
          <a:stretch>
            <a:fillRect/>
          </a:stretch>
        </xdr:blipFill>
        <xdr:spPr>
          <a:xfrm>
            <a:off x="8538482" y="13571764"/>
            <a:ext cx="7612253" cy="10359142"/>
          </a:xfrm>
          <a:prstGeom prst="rect">
            <a:avLst/>
          </a:prstGeom>
          <a:ln>
            <a:solidFill>
              <a:sysClr val="windowText" lastClr="000000"/>
            </a:solidFill>
          </a:ln>
        </xdr:spPr>
      </xdr:pic>
      <xdr:sp macro="" textlink="">
        <xdr:nvSpPr>
          <xdr:cNvPr id="17" name="正方形/長方形 16">
            <a:extLst>
              <a:ext uri="{FF2B5EF4-FFF2-40B4-BE49-F238E27FC236}">
                <a16:creationId xmlns:a16="http://schemas.microsoft.com/office/drawing/2014/main" id="{8035B2CF-9056-4B8C-AF72-33FE54872EE0}"/>
              </a:ext>
            </a:extLst>
          </xdr:cNvPr>
          <xdr:cNvSpPr/>
        </xdr:nvSpPr>
        <xdr:spPr>
          <a:xfrm>
            <a:off x="13944600" y="15240000"/>
            <a:ext cx="647700" cy="3876675"/>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R84"/>
  <sheetViews>
    <sheetView tabSelected="1" view="pageBreakPreview" zoomScaleNormal="85" zoomScaleSheetLayoutView="100" workbookViewId="0"/>
  </sheetViews>
  <sheetFormatPr defaultRowHeight="13.9" customHeight="1" x14ac:dyDescent="0.15"/>
  <cols>
    <col min="1" max="1" width="2" style="4" customWidth="1"/>
    <col min="2" max="2" width="25.625" style="4" customWidth="1"/>
    <col min="3" max="14" width="9.75" style="4" customWidth="1"/>
    <col min="15" max="15" width="14" style="4" customWidth="1"/>
    <col min="16" max="16" width="12" style="4" bestFit="1" customWidth="1"/>
    <col min="17" max="257" width="9" style="4"/>
    <col min="258" max="258" width="27.375" style="4" customWidth="1"/>
    <col min="259" max="260" width="8.875" style="4" customWidth="1"/>
    <col min="261" max="270" width="9.5" style="4" bestFit="1" customWidth="1"/>
    <col min="271" max="271" width="17.5" style="4" customWidth="1"/>
    <col min="272" max="513" width="9" style="4"/>
    <col min="514" max="514" width="27.375" style="4" customWidth="1"/>
    <col min="515" max="516" width="8.875" style="4" customWidth="1"/>
    <col min="517" max="526" width="9.5" style="4" bestFit="1" customWidth="1"/>
    <col min="527" max="527" width="17.5" style="4" customWidth="1"/>
    <col min="528" max="769" width="9" style="4"/>
    <col min="770" max="770" width="27.375" style="4" customWidth="1"/>
    <col min="771" max="772" width="8.875" style="4" customWidth="1"/>
    <col min="773" max="782" width="9.5" style="4" bestFit="1" customWidth="1"/>
    <col min="783" max="783" width="17.5" style="4" customWidth="1"/>
    <col min="784" max="1025" width="9" style="4"/>
    <col min="1026" max="1026" width="27.375" style="4" customWidth="1"/>
    <col min="1027" max="1028" width="8.875" style="4" customWidth="1"/>
    <col min="1029" max="1038" width="9.5" style="4" bestFit="1" customWidth="1"/>
    <col min="1039" max="1039" width="17.5" style="4" customWidth="1"/>
    <col min="1040" max="1281" width="9" style="4"/>
    <col min="1282" max="1282" width="27.375" style="4" customWidth="1"/>
    <col min="1283" max="1284" width="8.875" style="4" customWidth="1"/>
    <col min="1285" max="1294" width="9.5" style="4" bestFit="1" customWidth="1"/>
    <col min="1295" max="1295" width="17.5" style="4" customWidth="1"/>
    <col min="1296" max="1537" width="9" style="4"/>
    <col min="1538" max="1538" width="27.375" style="4" customWidth="1"/>
    <col min="1539" max="1540" width="8.875" style="4" customWidth="1"/>
    <col min="1541" max="1550" width="9.5" style="4" bestFit="1" customWidth="1"/>
    <col min="1551" max="1551" width="17.5" style="4" customWidth="1"/>
    <col min="1552" max="1793" width="9" style="4"/>
    <col min="1794" max="1794" width="27.375" style="4" customWidth="1"/>
    <col min="1795" max="1796" width="8.875" style="4" customWidth="1"/>
    <col min="1797" max="1806" width="9.5" style="4" bestFit="1" customWidth="1"/>
    <col min="1807" max="1807" width="17.5" style="4" customWidth="1"/>
    <col min="1808" max="2049" width="9" style="4"/>
    <col min="2050" max="2050" width="27.375" style="4" customWidth="1"/>
    <col min="2051" max="2052" width="8.875" style="4" customWidth="1"/>
    <col min="2053" max="2062" width="9.5" style="4" bestFit="1" customWidth="1"/>
    <col min="2063" max="2063" width="17.5" style="4" customWidth="1"/>
    <col min="2064" max="2305" width="9" style="4"/>
    <col min="2306" max="2306" width="27.375" style="4" customWidth="1"/>
    <col min="2307" max="2308" width="8.875" style="4" customWidth="1"/>
    <col min="2309" max="2318" width="9.5" style="4" bestFit="1" customWidth="1"/>
    <col min="2319" max="2319" width="17.5" style="4" customWidth="1"/>
    <col min="2320" max="2561" width="9" style="4"/>
    <col min="2562" max="2562" width="27.375" style="4" customWidth="1"/>
    <col min="2563" max="2564" width="8.875" style="4" customWidth="1"/>
    <col min="2565" max="2574" width="9.5" style="4" bestFit="1" customWidth="1"/>
    <col min="2575" max="2575" width="17.5" style="4" customWidth="1"/>
    <col min="2576" max="2817" width="9" style="4"/>
    <col min="2818" max="2818" width="27.375" style="4" customWidth="1"/>
    <col min="2819" max="2820" width="8.875" style="4" customWidth="1"/>
    <col min="2821" max="2830" width="9.5" style="4" bestFit="1" customWidth="1"/>
    <col min="2831" max="2831" width="17.5" style="4" customWidth="1"/>
    <col min="2832" max="3073" width="9" style="4"/>
    <col min="3074" max="3074" width="27.375" style="4" customWidth="1"/>
    <col min="3075" max="3076" width="8.875" style="4" customWidth="1"/>
    <col min="3077" max="3086" width="9.5" style="4" bestFit="1" customWidth="1"/>
    <col min="3087" max="3087" width="17.5" style="4" customWidth="1"/>
    <col min="3088" max="3329" width="9" style="4"/>
    <col min="3330" max="3330" width="27.375" style="4" customWidth="1"/>
    <col min="3331" max="3332" width="8.875" style="4" customWidth="1"/>
    <col min="3333" max="3342" width="9.5" style="4" bestFit="1" customWidth="1"/>
    <col min="3343" max="3343" width="17.5" style="4" customWidth="1"/>
    <col min="3344" max="3585" width="9" style="4"/>
    <col min="3586" max="3586" width="27.375" style="4" customWidth="1"/>
    <col min="3587" max="3588" width="8.875" style="4" customWidth="1"/>
    <col min="3589" max="3598" width="9.5" style="4" bestFit="1" customWidth="1"/>
    <col min="3599" max="3599" width="17.5" style="4" customWidth="1"/>
    <col min="3600" max="3841" width="9" style="4"/>
    <col min="3842" max="3842" width="27.375" style="4" customWidth="1"/>
    <col min="3843" max="3844" width="8.875" style="4" customWidth="1"/>
    <col min="3845" max="3854" width="9.5" style="4" bestFit="1" customWidth="1"/>
    <col min="3855" max="3855" width="17.5" style="4" customWidth="1"/>
    <col min="3856" max="4097" width="9" style="4"/>
    <col min="4098" max="4098" width="27.375" style="4" customWidth="1"/>
    <col min="4099" max="4100" width="8.875" style="4" customWidth="1"/>
    <col min="4101" max="4110" width="9.5" style="4" bestFit="1" customWidth="1"/>
    <col min="4111" max="4111" width="17.5" style="4" customWidth="1"/>
    <col min="4112" max="4353" width="9" style="4"/>
    <col min="4354" max="4354" width="27.375" style="4" customWidth="1"/>
    <col min="4355" max="4356" width="8.875" style="4" customWidth="1"/>
    <col min="4357" max="4366" width="9.5" style="4" bestFit="1" customWidth="1"/>
    <col min="4367" max="4367" width="17.5" style="4" customWidth="1"/>
    <col min="4368" max="4609" width="9" style="4"/>
    <col min="4610" max="4610" width="27.375" style="4" customWidth="1"/>
    <col min="4611" max="4612" width="8.875" style="4" customWidth="1"/>
    <col min="4613" max="4622" width="9.5" style="4" bestFit="1" customWidth="1"/>
    <col min="4623" max="4623" width="17.5" style="4" customWidth="1"/>
    <col min="4624" max="4865" width="9" style="4"/>
    <col min="4866" max="4866" width="27.375" style="4" customWidth="1"/>
    <col min="4867" max="4868" width="8.875" style="4" customWidth="1"/>
    <col min="4869" max="4878" width="9.5" style="4" bestFit="1" customWidth="1"/>
    <col min="4879" max="4879" width="17.5" style="4" customWidth="1"/>
    <col min="4880" max="5121" width="9" style="4"/>
    <col min="5122" max="5122" width="27.375" style="4" customWidth="1"/>
    <col min="5123" max="5124" width="8.875" style="4" customWidth="1"/>
    <col min="5125" max="5134" width="9.5" style="4" bestFit="1" customWidth="1"/>
    <col min="5135" max="5135" width="17.5" style="4" customWidth="1"/>
    <col min="5136" max="5377" width="9" style="4"/>
    <col min="5378" max="5378" width="27.375" style="4" customWidth="1"/>
    <col min="5379" max="5380" width="8.875" style="4" customWidth="1"/>
    <col min="5381" max="5390" width="9.5" style="4" bestFit="1" customWidth="1"/>
    <col min="5391" max="5391" width="17.5" style="4" customWidth="1"/>
    <col min="5392" max="5633" width="9" style="4"/>
    <col min="5634" max="5634" width="27.375" style="4" customWidth="1"/>
    <col min="5635" max="5636" width="8.875" style="4" customWidth="1"/>
    <col min="5637" max="5646" width="9.5" style="4" bestFit="1" customWidth="1"/>
    <col min="5647" max="5647" width="17.5" style="4" customWidth="1"/>
    <col min="5648" max="5889" width="9" style="4"/>
    <col min="5890" max="5890" width="27.375" style="4" customWidth="1"/>
    <col min="5891" max="5892" width="8.875" style="4" customWidth="1"/>
    <col min="5893" max="5902" width="9.5" style="4" bestFit="1" customWidth="1"/>
    <col min="5903" max="5903" width="17.5" style="4" customWidth="1"/>
    <col min="5904" max="6145" width="9" style="4"/>
    <col min="6146" max="6146" width="27.375" style="4" customWidth="1"/>
    <col min="6147" max="6148" width="8.875" style="4" customWidth="1"/>
    <col min="6149" max="6158" width="9.5" style="4" bestFit="1" customWidth="1"/>
    <col min="6159" max="6159" width="17.5" style="4" customWidth="1"/>
    <col min="6160" max="6401" width="9" style="4"/>
    <col min="6402" max="6402" width="27.375" style="4" customWidth="1"/>
    <col min="6403" max="6404" width="8.875" style="4" customWidth="1"/>
    <col min="6405" max="6414" width="9.5" style="4" bestFit="1" customWidth="1"/>
    <col min="6415" max="6415" width="17.5" style="4" customWidth="1"/>
    <col min="6416" max="6657" width="9" style="4"/>
    <col min="6658" max="6658" width="27.375" style="4" customWidth="1"/>
    <col min="6659" max="6660" width="8.875" style="4" customWidth="1"/>
    <col min="6661" max="6670" width="9.5" style="4" bestFit="1" customWidth="1"/>
    <col min="6671" max="6671" width="17.5" style="4" customWidth="1"/>
    <col min="6672" max="6913" width="9" style="4"/>
    <col min="6914" max="6914" width="27.375" style="4" customWidth="1"/>
    <col min="6915" max="6916" width="8.875" style="4" customWidth="1"/>
    <col min="6917" max="6926" width="9.5" style="4" bestFit="1" customWidth="1"/>
    <col min="6927" max="6927" width="17.5" style="4" customWidth="1"/>
    <col min="6928" max="7169" width="9" style="4"/>
    <col min="7170" max="7170" width="27.375" style="4" customWidth="1"/>
    <col min="7171" max="7172" width="8.875" style="4" customWidth="1"/>
    <col min="7173" max="7182" width="9.5" style="4" bestFit="1" customWidth="1"/>
    <col min="7183" max="7183" width="17.5" style="4" customWidth="1"/>
    <col min="7184" max="7425" width="9" style="4"/>
    <col min="7426" max="7426" width="27.375" style="4" customWidth="1"/>
    <col min="7427" max="7428" width="8.875" style="4" customWidth="1"/>
    <col min="7429" max="7438" width="9.5" style="4" bestFit="1" customWidth="1"/>
    <col min="7439" max="7439" width="17.5" style="4" customWidth="1"/>
    <col min="7440" max="7681" width="9" style="4"/>
    <col min="7682" max="7682" width="27.375" style="4" customWidth="1"/>
    <col min="7683" max="7684" width="8.875" style="4" customWidth="1"/>
    <col min="7685" max="7694" width="9.5" style="4" bestFit="1" customWidth="1"/>
    <col min="7695" max="7695" width="17.5" style="4" customWidth="1"/>
    <col min="7696" max="7937" width="9" style="4"/>
    <col min="7938" max="7938" width="27.375" style="4" customWidth="1"/>
    <col min="7939" max="7940" width="8.875" style="4" customWidth="1"/>
    <col min="7941" max="7950" width="9.5" style="4" bestFit="1" customWidth="1"/>
    <col min="7951" max="7951" width="17.5" style="4" customWidth="1"/>
    <col min="7952" max="8193" width="9" style="4"/>
    <col min="8194" max="8194" width="27.375" style="4" customWidth="1"/>
    <col min="8195" max="8196" width="8.875" style="4" customWidth="1"/>
    <col min="8197" max="8206" width="9.5" style="4" bestFit="1" customWidth="1"/>
    <col min="8207" max="8207" width="17.5" style="4" customWidth="1"/>
    <col min="8208" max="8449" width="9" style="4"/>
    <col min="8450" max="8450" width="27.375" style="4" customWidth="1"/>
    <col min="8451" max="8452" width="8.875" style="4" customWidth="1"/>
    <col min="8453" max="8462" width="9.5" style="4" bestFit="1" customWidth="1"/>
    <col min="8463" max="8463" width="17.5" style="4" customWidth="1"/>
    <col min="8464" max="8705" width="9" style="4"/>
    <col min="8706" max="8706" width="27.375" style="4" customWidth="1"/>
    <col min="8707" max="8708" width="8.875" style="4" customWidth="1"/>
    <col min="8709" max="8718" width="9.5" style="4" bestFit="1" customWidth="1"/>
    <col min="8719" max="8719" width="17.5" style="4" customWidth="1"/>
    <col min="8720" max="8961" width="9" style="4"/>
    <col min="8962" max="8962" width="27.375" style="4" customWidth="1"/>
    <col min="8963" max="8964" width="8.875" style="4" customWidth="1"/>
    <col min="8965" max="8974" width="9.5" style="4" bestFit="1" customWidth="1"/>
    <col min="8975" max="8975" width="17.5" style="4" customWidth="1"/>
    <col min="8976" max="9217" width="9" style="4"/>
    <col min="9218" max="9218" width="27.375" style="4" customWidth="1"/>
    <col min="9219" max="9220" width="8.875" style="4" customWidth="1"/>
    <col min="9221" max="9230" width="9.5" style="4" bestFit="1" customWidth="1"/>
    <col min="9231" max="9231" width="17.5" style="4" customWidth="1"/>
    <col min="9232" max="9473" width="9" style="4"/>
    <col min="9474" max="9474" width="27.375" style="4" customWidth="1"/>
    <col min="9475" max="9476" width="8.875" style="4" customWidth="1"/>
    <col min="9477" max="9486" width="9.5" style="4" bestFit="1" customWidth="1"/>
    <col min="9487" max="9487" width="17.5" style="4" customWidth="1"/>
    <col min="9488" max="9729" width="9" style="4"/>
    <col min="9730" max="9730" width="27.375" style="4" customWidth="1"/>
    <col min="9731" max="9732" width="8.875" style="4" customWidth="1"/>
    <col min="9733" max="9742" width="9.5" style="4" bestFit="1" customWidth="1"/>
    <col min="9743" max="9743" width="17.5" style="4" customWidth="1"/>
    <col min="9744" max="9985" width="9" style="4"/>
    <col min="9986" max="9986" width="27.375" style="4" customWidth="1"/>
    <col min="9987" max="9988" width="8.875" style="4" customWidth="1"/>
    <col min="9989" max="9998" width="9.5" style="4" bestFit="1" customWidth="1"/>
    <col min="9999" max="9999" width="17.5" style="4" customWidth="1"/>
    <col min="10000" max="10241" width="9" style="4"/>
    <col min="10242" max="10242" width="27.375" style="4" customWidth="1"/>
    <col min="10243" max="10244" width="8.875" style="4" customWidth="1"/>
    <col min="10245" max="10254" width="9.5" style="4" bestFit="1" customWidth="1"/>
    <col min="10255" max="10255" width="17.5" style="4" customWidth="1"/>
    <col min="10256" max="10497" width="9" style="4"/>
    <col min="10498" max="10498" width="27.375" style="4" customWidth="1"/>
    <col min="10499" max="10500" width="8.875" style="4" customWidth="1"/>
    <col min="10501" max="10510" width="9.5" style="4" bestFit="1" customWidth="1"/>
    <col min="10511" max="10511" width="17.5" style="4" customWidth="1"/>
    <col min="10512" max="10753" width="9" style="4"/>
    <col min="10754" max="10754" width="27.375" style="4" customWidth="1"/>
    <col min="10755" max="10756" width="8.875" style="4" customWidth="1"/>
    <col min="10757" max="10766" width="9.5" style="4" bestFit="1" customWidth="1"/>
    <col min="10767" max="10767" width="17.5" style="4" customWidth="1"/>
    <col min="10768" max="11009" width="9" style="4"/>
    <col min="11010" max="11010" width="27.375" style="4" customWidth="1"/>
    <col min="11011" max="11012" width="8.875" style="4" customWidth="1"/>
    <col min="11013" max="11022" width="9.5" style="4" bestFit="1" customWidth="1"/>
    <col min="11023" max="11023" width="17.5" style="4" customWidth="1"/>
    <col min="11024" max="11265" width="9" style="4"/>
    <col min="11266" max="11266" width="27.375" style="4" customWidth="1"/>
    <col min="11267" max="11268" width="8.875" style="4" customWidth="1"/>
    <col min="11269" max="11278" width="9.5" style="4" bestFit="1" customWidth="1"/>
    <col min="11279" max="11279" width="17.5" style="4" customWidth="1"/>
    <col min="11280" max="11521" width="9" style="4"/>
    <col min="11522" max="11522" width="27.375" style="4" customWidth="1"/>
    <col min="11523" max="11524" width="8.875" style="4" customWidth="1"/>
    <col min="11525" max="11534" width="9.5" style="4" bestFit="1" customWidth="1"/>
    <col min="11535" max="11535" width="17.5" style="4" customWidth="1"/>
    <col min="11536" max="11777" width="9" style="4"/>
    <col min="11778" max="11778" width="27.375" style="4" customWidth="1"/>
    <col min="11779" max="11780" width="8.875" style="4" customWidth="1"/>
    <col min="11781" max="11790" width="9.5" style="4" bestFit="1" customWidth="1"/>
    <col min="11791" max="11791" width="17.5" style="4" customWidth="1"/>
    <col min="11792" max="12033" width="9" style="4"/>
    <col min="12034" max="12034" width="27.375" style="4" customWidth="1"/>
    <col min="12035" max="12036" width="8.875" style="4" customWidth="1"/>
    <col min="12037" max="12046" width="9.5" style="4" bestFit="1" customWidth="1"/>
    <col min="12047" max="12047" width="17.5" style="4" customWidth="1"/>
    <col min="12048" max="12289" width="9" style="4"/>
    <col min="12290" max="12290" width="27.375" style="4" customWidth="1"/>
    <col min="12291" max="12292" width="8.875" style="4" customWidth="1"/>
    <col min="12293" max="12302" width="9.5" style="4" bestFit="1" customWidth="1"/>
    <col min="12303" max="12303" width="17.5" style="4" customWidth="1"/>
    <col min="12304" max="12545" width="9" style="4"/>
    <col min="12546" max="12546" width="27.375" style="4" customWidth="1"/>
    <col min="12547" max="12548" width="8.875" style="4" customWidth="1"/>
    <col min="12549" max="12558" width="9.5" style="4" bestFit="1" customWidth="1"/>
    <col min="12559" max="12559" width="17.5" style="4" customWidth="1"/>
    <col min="12560" max="12801" width="9" style="4"/>
    <col min="12802" max="12802" width="27.375" style="4" customWidth="1"/>
    <col min="12803" max="12804" width="8.875" style="4" customWidth="1"/>
    <col min="12805" max="12814" width="9.5" style="4" bestFit="1" customWidth="1"/>
    <col min="12815" max="12815" width="17.5" style="4" customWidth="1"/>
    <col min="12816" max="13057" width="9" style="4"/>
    <col min="13058" max="13058" width="27.375" style="4" customWidth="1"/>
    <col min="13059" max="13060" width="8.875" style="4" customWidth="1"/>
    <col min="13061" max="13070" width="9.5" style="4" bestFit="1" customWidth="1"/>
    <col min="13071" max="13071" width="17.5" style="4" customWidth="1"/>
    <col min="13072" max="13313" width="9" style="4"/>
    <col min="13314" max="13314" width="27.375" style="4" customWidth="1"/>
    <col min="13315" max="13316" width="8.875" style="4" customWidth="1"/>
    <col min="13317" max="13326" width="9.5" style="4" bestFit="1" customWidth="1"/>
    <col min="13327" max="13327" width="17.5" style="4" customWidth="1"/>
    <col min="13328" max="13569" width="9" style="4"/>
    <col min="13570" max="13570" width="27.375" style="4" customWidth="1"/>
    <col min="13571" max="13572" width="8.875" style="4" customWidth="1"/>
    <col min="13573" max="13582" width="9.5" style="4" bestFit="1" customWidth="1"/>
    <col min="13583" max="13583" width="17.5" style="4" customWidth="1"/>
    <col min="13584" max="13825" width="9" style="4"/>
    <col min="13826" max="13826" width="27.375" style="4" customWidth="1"/>
    <col min="13827" max="13828" width="8.875" style="4" customWidth="1"/>
    <col min="13829" max="13838" width="9.5" style="4" bestFit="1" customWidth="1"/>
    <col min="13839" max="13839" width="17.5" style="4" customWidth="1"/>
    <col min="13840" max="14081" width="9" style="4"/>
    <col min="14082" max="14082" width="27.375" style="4" customWidth="1"/>
    <col min="14083" max="14084" width="8.875" style="4" customWidth="1"/>
    <col min="14085" max="14094" width="9.5" style="4" bestFit="1" customWidth="1"/>
    <col min="14095" max="14095" width="17.5" style="4" customWidth="1"/>
    <col min="14096" max="14337" width="9" style="4"/>
    <col min="14338" max="14338" width="27.375" style="4" customWidth="1"/>
    <col min="14339" max="14340" width="8.875" style="4" customWidth="1"/>
    <col min="14341" max="14350" width="9.5" style="4" bestFit="1" customWidth="1"/>
    <col min="14351" max="14351" width="17.5" style="4" customWidth="1"/>
    <col min="14352" max="14593" width="9" style="4"/>
    <col min="14594" max="14594" width="27.375" style="4" customWidth="1"/>
    <col min="14595" max="14596" width="8.875" style="4" customWidth="1"/>
    <col min="14597" max="14606" width="9.5" style="4" bestFit="1" customWidth="1"/>
    <col min="14607" max="14607" width="17.5" style="4" customWidth="1"/>
    <col min="14608" max="14849" width="9" style="4"/>
    <col min="14850" max="14850" width="27.375" style="4" customWidth="1"/>
    <col min="14851" max="14852" width="8.875" style="4" customWidth="1"/>
    <col min="14853" max="14862" width="9.5" style="4" bestFit="1" customWidth="1"/>
    <col min="14863" max="14863" width="17.5" style="4" customWidth="1"/>
    <col min="14864" max="15105" width="9" style="4"/>
    <col min="15106" max="15106" width="27.375" style="4" customWidth="1"/>
    <col min="15107" max="15108" width="8.875" style="4" customWidth="1"/>
    <col min="15109" max="15118" width="9.5" style="4" bestFit="1" customWidth="1"/>
    <col min="15119" max="15119" width="17.5" style="4" customWidth="1"/>
    <col min="15120" max="15361" width="9" style="4"/>
    <col min="15362" max="15362" width="27.375" style="4" customWidth="1"/>
    <col min="15363" max="15364" width="8.875" style="4" customWidth="1"/>
    <col min="15365" max="15374" width="9.5" style="4" bestFit="1" customWidth="1"/>
    <col min="15375" max="15375" width="17.5" style="4" customWidth="1"/>
    <col min="15376" max="15617" width="9" style="4"/>
    <col min="15618" max="15618" width="27.375" style="4" customWidth="1"/>
    <col min="15619" max="15620" width="8.875" style="4" customWidth="1"/>
    <col min="15621" max="15630" width="9.5" style="4" bestFit="1" customWidth="1"/>
    <col min="15631" max="15631" width="17.5" style="4" customWidth="1"/>
    <col min="15632" max="15873" width="9" style="4"/>
    <col min="15874" max="15874" width="27.375" style="4" customWidth="1"/>
    <col min="15875" max="15876" width="8.875" style="4" customWidth="1"/>
    <col min="15877" max="15886" width="9.5" style="4" bestFit="1" customWidth="1"/>
    <col min="15887" max="15887" width="17.5" style="4" customWidth="1"/>
    <col min="15888" max="16129" width="9" style="4"/>
    <col min="16130" max="16130" width="27.375" style="4" customWidth="1"/>
    <col min="16131" max="16132" width="8.875" style="4" customWidth="1"/>
    <col min="16133" max="16142" width="9.5" style="4" bestFit="1" customWidth="1"/>
    <col min="16143" max="16143" width="17.5" style="4" customWidth="1"/>
    <col min="16144" max="16384" width="9" style="4"/>
  </cols>
  <sheetData>
    <row r="2" spans="2:15" ht="13.9" customHeight="1" x14ac:dyDescent="0.15">
      <c r="B2" s="69" t="s">
        <v>156</v>
      </c>
    </row>
    <row r="4" spans="2:15" ht="13.9" customHeight="1" x14ac:dyDescent="0.15">
      <c r="B4" s="5" t="s">
        <v>7</v>
      </c>
      <c r="C4" s="123" t="s">
        <v>88</v>
      </c>
      <c r="D4" s="123"/>
      <c r="E4" s="123"/>
      <c r="F4" s="123"/>
      <c r="G4" s="123"/>
      <c r="H4" s="123"/>
      <c r="I4" s="123"/>
      <c r="J4" s="123"/>
      <c r="K4" s="26"/>
    </row>
    <row r="5" spans="2:15" ht="13.9" customHeight="1" x14ac:dyDescent="0.15">
      <c r="B5" s="120" t="s">
        <v>8</v>
      </c>
      <c r="C5" s="5" t="s">
        <v>9</v>
      </c>
      <c r="D5" s="123"/>
      <c r="E5" s="124"/>
      <c r="F5" s="124"/>
      <c r="G5" s="124"/>
      <c r="H5" s="124"/>
      <c r="I5" s="124"/>
      <c r="J5" s="124"/>
      <c r="K5" s="67"/>
      <c r="O5" s="36"/>
    </row>
    <row r="6" spans="2:15" ht="13.9" customHeight="1" x14ac:dyDescent="0.15">
      <c r="B6" s="121"/>
      <c r="C6" s="5" t="s">
        <v>10</v>
      </c>
      <c r="D6" s="125" t="s">
        <v>118</v>
      </c>
      <c r="E6" s="126"/>
      <c r="F6" s="127"/>
      <c r="G6" s="5" t="s">
        <v>11</v>
      </c>
      <c r="H6" s="125" t="s">
        <v>119</v>
      </c>
      <c r="I6" s="126"/>
      <c r="J6" s="127"/>
      <c r="K6" s="68"/>
      <c r="L6" s="36"/>
      <c r="M6" s="36"/>
      <c r="N6" s="36"/>
      <c r="O6" s="36"/>
    </row>
    <row r="7" spans="2:15" ht="13.9" customHeight="1" x14ac:dyDescent="0.15">
      <c r="B7" s="122"/>
      <c r="C7" s="5" t="s">
        <v>92</v>
      </c>
      <c r="D7" s="60">
        <v>120</v>
      </c>
      <c r="E7" s="49" t="s">
        <v>93</v>
      </c>
      <c r="F7" s="54"/>
      <c r="G7" s="59"/>
      <c r="H7" s="54"/>
      <c r="I7" s="54"/>
      <c r="J7" s="55"/>
      <c r="K7" s="68"/>
      <c r="L7" s="36"/>
      <c r="M7" s="36"/>
      <c r="N7" s="73"/>
      <c r="O7" s="74" t="s">
        <v>111</v>
      </c>
    </row>
    <row r="8" spans="2:15" ht="13.9" customHeight="1" x14ac:dyDescent="0.15">
      <c r="B8" s="6" t="s">
        <v>32</v>
      </c>
      <c r="C8" s="117" t="s">
        <v>83</v>
      </c>
      <c r="D8" s="118"/>
      <c r="E8" s="118"/>
      <c r="F8" s="118"/>
      <c r="G8" s="118"/>
      <c r="H8" s="118"/>
      <c r="I8" s="118"/>
      <c r="J8" s="119"/>
      <c r="K8" s="68"/>
      <c r="L8" s="36"/>
      <c r="M8" s="36"/>
      <c r="N8" s="75"/>
      <c r="O8" s="76" t="s">
        <v>112</v>
      </c>
    </row>
    <row r="9" spans="2:15" ht="13.9" customHeight="1" x14ac:dyDescent="0.15">
      <c r="B9" s="7"/>
      <c r="C9" s="8"/>
      <c r="D9" s="9"/>
      <c r="E9" s="9"/>
      <c r="F9" s="9"/>
      <c r="G9" s="9"/>
      <c r="H9" s="9"/>
      <c r="I9" s="9"/>
      <c r="J9" s="9"/>
      <c r="K9" s="10"/>
      <c r="L9" s="10"/>
      <c r="M9" s="10"/>
      <c r="N9" s="10"/>
    </row>
    <row r="10" spans="2:15" ht="13.9" customHeight="1" x14ac:dyDescent="0.15">
      <c r="B10" s="11" t="s">
        <v>84</v>
      </c>
      <c r="C10" s="12"/>
      <c r="D10" s="13"/>
      <c r="E10" s="13"/>
      <c r="F10" s="13"/>
      <c r="G10" s="13"/>
      <c r="H10" s="13"/>
      <c r="I10" s="13"/>
      <c r="J10" s="13"/>
      <c r="K10" s="10"/>
      <c r="L10" s="10"/>
      <c r="M10" s="10"/>
      <c r="N10" s="10"/>
    </row>
    <row r="11" spans="2:15" ht="13.9" customHeight="1" x14ac:dyDescent="0.15">
      <c r="B11" s="11"/>
      <c r="C11" s="14" t="s">
        <v>12</v>
      </c>
      <c r="D11" s="14" t="s">
        <v>13</v>
      </c>
      <c r="E11" s="14" t="s">
        <v>14</v>
      </c>
      <c r="F11" s="14" t="s">
        <v>15</v>
      </c>
      <c r="G11" s="14" t="s">
        <v>16</v>
      </c>
      <c r="H11" s="14" t="s">
        <v>17</v>
      </c>
      <c r="I11" s="14" t="s">
        <v>18</v>
      </c>
      <c r="J11" s="14" t="s">
        <v>19</v>
      </c>
      <c r="K11" s="14" t="s">
        <v>20</v>
      </c>
      <c r="L11" s="14" t="s">
        <v>21</v>
      </c>
      <c r="M11" s="14" t="s">
        <v>22</v>
      </c>
      <c r="N11" s="14" t="s">
        <v>23</v>
      </c>
      <c r="O11" s="86" t="s">
        <v>94</v>
      </c>
    </row>
    <row r="12" spans="2:15" ht="13.9" customHeight="1" x14ac:dyDescent="0.15">
      <c r="B12" s="28" t="s">
        <v>33</v>
      </c>
      <c r="C12" s="78">
        <v>15</v>
      </c>
      <c r="D12" s="78">
        <v>15</v>
      </c>
      <c r="E12" s="78">
        <v>16</v>
      </c>
      <c r="F12" s="78">
        <v>18</v>
      </c>
      <c r="G12" s="78">
        <v>22</v>
      </c>
      <c r="H12" s="78">
        <v>24</v>
      </c>
      <c r="I12" s="78">
        <v>26</v>
      </c>
      <c r="J12" s="78">
        <v>26</v>
      </c>
      <c r="K12" s="78">
        <v>25</v>
      </c>
      <c r="L12" s="78">
        <v>24</v>
      </c>
      <c r="M12" s="78">
        <v>20</v>
      </c>
      <c r="N12" s="78">
        <v>18</v>
      </c>
      <c r="O12" s="86" t="s">
        <v>95</v>
      </c>
    </row>
    <row r="13" spans="2:15" ht="13.9" customHeight="1" x14ac:dyDescent="0.15">
      <c r="B13" s="28" t="s">
        <v>85</v>
      </c>
      <c r="C13" s="78">
        <v>60</v>
      </c>
      <c r="D13" s="78">
        <v>60</v>
      </c>
      <c r="E13" s="78">
        <v>60</v>
      </c>
      <c r="F13" s="78">
        <v>60</v>
      </c>
      <c r="G13" s="78">
        <v>60</v>
      </c>
      <c r="H13" s="78">
        <v>60</v>
      </c>
      <c r="I13" s="78">
        <v>60</v>
      </c>
      <c r="J13" s="78">
        <v>60</v>
      </c>
      <c r="K13" s="78">
        <v>65</v>
      </c>
      <c r="L13" s="78">
        <v>65</v>
      </c>
      <c r="M13" s="78">
        <v>65</v>
      </c>
      <c r="N13" s="78">
        <v>65</v>
      </c>
      <c r="O13" s="86" t="s">
        <v>96</v>
      </c>
    </row>
    <row r="14" spans="2:15" ht="13.9" customHeight="1" x14ac:dyDescent="0.15">
      <c r="B14" s="28" t="s">
        <v>86</v>
      </c>
      <c r="C14" s="78">
        <v>100</v>
      </c>
      <c r="D14" s="78">
        <v>100</v>
      </c>
      <c r="E14" s="78">
        <v>100</v>
      </c>
      <c r="F14" s="78">
        <v>100</v>
      </c>
      <c r="G14" s="78">
        <v>100</v>
      </c>
      <c r="H14" s="78">
        <v>100</v>
      </c>
      <c r="I14" s="78">
        <v>100</v>
      </c>
      <c r="J14" s="78">
        <v>100</v>
      </c>
      <c r="K14" s="78">
        <v>100</v>
      </c>
      <c r="L14" s="78">
        <v>100</v>
      </c>
      <c r="M14" s="78">
        <v>100</v>
      </c>
      <c r="N14" s="78">
        <v>100</v>
      </c>
      <c r="O14" s="16"/>
    </row>
    <row r="15" spans="2:15" ht="13.9" customHeight="1" x14ac:dyDescent="0.15">
      <c r="B15" s="28" t="s">
        <v>87</v>
      </c>
      <c r="C15" s="79">
        <f>ROUND((4.19*C14*(C13-C12)*60/1000),0)</f>
        <v>1131</v>
      </c>
      <c r="D15" s="79">
        <f t="shared" ref="D15:N15" si="0">ROUND((4.19*D14*(D13-D12)*60/1000),0)</f>
        <v>1131</v>
      </c>
      <c r="E15" s="79">
        <f t="shared" si="0"/>
        <v>1106</v>
      </c>
      <c r="F15" s="79">
        <f t="shared" si="0"/>
        <v>1056</v>
      </c>
      <c r="G15" s="79">
        <f t="shared" si="0"/>
        <v>955</v>
      </c>
      <c r="H15" s="79">
        <f t="shared" si="0"/>
        <v>905</v>
      </c>
      <c r="I15" s="79">
        <f t="shared" si="0"/>
        <v>855</v>
      </c>
      <c r="J15" s="79">
        <f t="shared" si="0"/>
        <v>855</v>
      </c>
      <c r="K15" s="79">
        <f t="shared" si="0"/>
        <v>1006</v>
      </c>
      <c r="L15" s="79">
        <f t="shared" si="0"/>
        <v>1031</v>
      </c>
      <c r="M15" s="79">
        <f t="shared" si="0"/>
        <v>1131</v>
      </c>
      <c r="N15" s="79">
        <f t="shared" si="0"/>
        <v>1182</v>
      </c>
      <c r="O15" s="27"/>
    </row>
    <row r="16" spans="2:15" ht="13.9" customHeight="1" x14ac:dyDescent="0.15">
      <c r="B16" s="28" t="s">
        <v>34</v>
      </c>
      <c r="C16" s="78">
        <v>10</v>
      </c>
      <c r="D16" s="78">
        <v>10</v>
      </c>
      <c r="E16" s="78">
        <v>10</v>
      </c>
      <c r="F16" s="78">
        <v>10</v>
      </c>
      <c r="G16" s="78">
        <v>10</v>
      </c>
      <c r="H16" s="78">
        <v>10</v>
      </c>
      <c r="I16" s="78">
        <v>10</v>
      </c>
      <c r="J16" s="78">
        <v>10</v>
      </c>
      <c r="K16" s="78">
        <v>10</v>
      </c>
      <c r="L16" s="78">
        <v>10</v>
      </c>
      <c r="M16" s="78">
        <v>10</v>
      </c>
      <c r="N16" s="78">
        <v>10</v>
      </c>
      <c r="O16" s="80"/>
    </row>
    <row r="17" spans="2:18" ht="13.9" customHeight="1" x14ac:dyDescent="0.15">
      <c r="B17" s="28" t="s">
        <v>35</v>
      </c>
      <c r="C17" s="77">
        <v>24</v>
      </c>
      <c r="D17" s="77">
        <v>22</v>
      </c>
      <c r="E17" s="77">
        <v>26</v>
      </c>
      <c r="F17" s="77">
        <v>26</v>
      </c>
      <c r="G17" s="77">
        <v>25</v>
      </c>
      <c r="H17" s="77">
        <v>20</v>
      </c>
      <c r="I17" s="77">
        <v>26</v>
      </c>
      <c r="J17" s="77">
        <v>26</v>
      </c>
      <c r="K17" s="77">
        <v>26</v>
      </c>
      <c r="L17" s="77">
        <v>26</v>
      </c>
      <c r="M17" s="77">
        <v>26</v>
      </c>
      <c r="N17" s="77">
        <v>25</v>
      </c>
      <c r="O17" s="87" t="s">
        <v>97</v>
      </c>
    </row>
    <row r="18" spans="2:18" ht="13.9" customHeight="1" x14ac:dyDescent="0.15">
      <c r="B18" s="28" t="s">
        <v>36</v>
      </c>
      <c r="C18" s="79">
        <f>C15*C16*C17</f>
        <v>271440</v>
      </c>
      <c r="D18" s="79">
        <f t="shared" ref="D18:N18" si="1">D15*D16*D17</f>
        <v>248820</v>
      </c>
      <c r="E18" s="79">
        <f t="shared" si="1"/>
        <v>287560</v>
      </c>
      <c r="F18" s="79">
        <f t="shared" si="1"/>
        <v>274560</v>
      </c>
      <c r="G18" s="79">
        <f t="shared" si="1"/>
        <v>238750</v>
      </c>
      <c r="H18" s="79">
        <f t="shared" si="1"/>
        <v>181000</v>
      </c>
      <c r="I18" s="79">
        <f t="shared" si="1"/>
        <v>222300</v>
      </c>
      <c r="J18" s="79">
        <f t="shared" si="1"/>
        <v>222300</v>
      </c>
      <c r="K18" s="79">
        <f t="shared" si="1"/>
        <v>261560</v>
      </c>
      <c r="L18" s="79">
        <f t="shared" si="1"/>
        <v>268060</v>
      </c>
      <c r="M18" s="79">
        <f t="shared" si="1"/>
        <v>294060</v>
      </c>
      <c r="N18" s="79">
        <f t="shared" si="1"/>
        <v>295500</v>
      </c>
      <c r="O18" s="81">
        <f>SUM(C18:N18)</f>
        <v>3065910</v>
      </c>
    </row>
    <row r="19" spans="2:18" ht="13.9" customHeight="1" x14ac:dyDescent="0.15">
      <c r="B19" s="18"/>
      <c r="C19" s="19"/>
      <c r="D19" s="19"/>
      <c r="E19" s="19"/>
      <c r="F19" s="19"/>
      <c r="G19" s="19"/>
      <c r="H19" s="19"/>
      <c r="I19" s="19"/>
      <c r="J19" s="19"/>
      <c r="K19" s="20"/>
      <c r="L19" s="20"/>
      <c r="M19" s="20"/>
      <c r="N19" s="20"/>
    </row>
    <row r="20" spans="2:18" ht="13.9" customHeight="1" x14ac:dyDescent="0.15">
      <c r="B20" s="21" t="s">
        <v>52</v>
      </c>
      <c r="C20" s="12"/>
      <c r="D20" s="13"/>
      <c r="E20" s="13"/>
      <c r="F20" s="13"/>
      <c r="G20" s="13"/>
      <c r="H20" s="42"/>
      <c r="I20" s="42"/>
      <c r="J20" s="42"/>
      <c r="K20" s="10"/>
      <c r="L20" s="10"/>
      <c r="M20" s="10"/>
      <c r="N20" s="10"/>
    </row>
    <row r="21" spans="2:18" ht="13.9" customHeight="1" x14ac:dyDescent="0.15">
      <c r="B21" s="128" t="s">
        <v>37</v>
      </c>
      <c r="C21" s="132" t="s">
        <v>38</v>
      </c>
      <c r="D21" s="133"/>
      <c r="E21" s="134" t="s">
        <v>41</v>
      </c>
      <c r="F21" s="135"/>
      <c r="G21" s="133"/>
      <c r="H21" s="136"/>
      <c r="I21" s="137"/>
      <c r="J21" s="56"/>
      <c r="K21" s="57"/>
    </row>
    <row r="22" spans="2:18" ht="13.9" customHeight="1" x14ac:dyDescent="0.15">
      <c r="B22" s="129"/>
      <c r="C22" s="138" t="s">
        <v>42</v>
      </c>
      <c r="D22" s="139"/>
      <c r="E22" s="134" t="s">
        <v>51</v>
      </c>
      <c r="F22" s="135"/>
      <c r="G22" s="133"/>
      <c r="H22" s="43"/>
      <c r="I22" s="44"/>
      <c r="J22" s="45"/>
      <c r="K22" s="46"/>
    </row>
    <row r="23" spans="2:18" ht="13.9" customHeight="1" x14ac:dyDescent="0.15">
      <c r="B23" s="130"/>
      <c r="C23" s="132" t="s">
        <v>90</v>
      </c>
      <c r="D23" s="133"/>
      <c r="E23" s="78">
        <v>500</v>
      </c>
      <c r="F23" s="29" t="s">
        <v>91</v>
      </c>
      <c r="G23" s="29"/>
      <c r="H23" s="49" t="s">
        <v>45</v>
      </c>
      <c r="I23" s="50"/>
      <c r="J23" s="142" t="s">
        <v>48</v>
      </c>
      <c r="K23" s="133"/>
    </row>
    <row r="24" spans="2:18" ht="13.9" customHeight="1" x14ac:dyDescent="0.15">
      <c r="B24" s="130"/>
      <c r="C24" s="132" t="s">
        <v>39</v>
      </c>
      <c r="D24" s="133"/>
      <c r="E24" s="77">
        <v>90</v>
      </c>
      <c r="F24" s="30" t="s">
        <v>40</v>
      </c>
      <c r="G24" s="30"/>
      <c r="H24" s="143" t="s">
        <v>46</v>
      </c>
      <c r="I24" s="144"/>
      <c r="J24" s="145">
        <v>33948</v>
      </c>
      <c r="K24" s="146"/>
      <c r="L24" s="58" t="s">
        <v>47</v>
      </c>
      <c r="M24" s="155" t="s">
        <v>120</v>
      </c>
      <c r="N24" s="155"/>
    </row>
    <row r="25" spans="2:18" ht="13.9" customHeight="1" x14ac:dyDescent="0.15">
      <c r="B25" s="131"/>
      <c r="C25" s="143" t="s">
        <v>43</v>
      </c>
      <c r="D25" s="144"/>
      <c r="E25" s="83">
        <v>5</v>
      </c>
      <c r="F25" s="4" t="s">
        <v>44</v>
      </c>
      <c r="H25" s="143" t="s">
        <v>110</v>
      </c>
      <c r="I25" s="144"/>
      <c r="J25" s="142" t="s">
        <v>141</v>
      </c>
      <c r="K25" s="148"/>
      <c r="L25" s="149"/>
      <c r="M25" s="149"/>
      <c r="N25" s="144"/>
    </row>
    <row r="26" spans="2:18" ht="13.9" customHeight="1" x14ac:dyDescent="0.15">
      <c r="B26" s="36"/>
      <c r="C26" s="143" t="s">
        <v>50</v>
      </c>
      <c r="D26" s="144"/>
      <c r="E26" s="84">
        <v>3</v>
      </c>
      <c r="F26" s="22"/>
      <c r="G26" s="22"/>
      <c r="H26" s="37"/>
      <c r="I26" s="38"/>
      <c r="J26" s="39"/>
      <c r="K26" s="40"/>
      <c r="Q26" s="107" t="s">
        <v>125</v>
      </c>
    </row>
    <row r="27" spans="2:18" ht="13.9" customHeight="1" x14ac:dyDescent="0.15">
      <c r="B27" s="16"/>
      <c r="C27" s="150"/>
      <c r="D27" s="151"/>
      <c r="E27" s="32"/>
      <c r="F27" s="16"/>
      <c r="G27" s="152"/>
      <c r="H27" s="153"/>
      <c r="I27" s="33"/>
      <c r="J27" s="152"/>
      <c r="K27" s="154"/>
      <c r="L27" s="23"/>
      <c r="M27" s="16"/>
      <c r="N27" s="16"/>
    </row>
    <row r="28" spans="2:18" ht="13.9" customHeight="1" x14ac:dyDescent="0.15">
      <c r="B28" s="16"/>
      <c r="C28" s="14" t="s">
        <v>12</v>
      </c>
      <c r="D28" s="14" t="s">
        <v>13</v>
      </c>
      <c r="E28" s="14" t="s">
        <v>14</v>
      </c>
      <c r="F28" s="14" t="s">
        <v>15</v>
      </c>
      <c r="G28" s="14" t="s">
        <v>16</v>
      </c>
      <c r="H28" s="14" t="s">
        <v>17</v>
      </c>
      <c r="I28" s="14" t="s">
        <v>18</v>
      </c>
      <c r="J28" s="14" t="s">
        <v>19</v>
      </c>
      <c r="K28" s="14" t="s">
        <v>20</v>
      </c>
      <c r="L28" s="14" t="s">
        <v>21</v>
      </c>
      <c r="M28" s="14" t="s">
        <v>22</v>
      </c>
      <c r="N28" s="14" t="s">
        <v>23</v>
      </c>
      <c r="O28" s="24" t="s">
        <v>24</v>
      </c>
    </row>
    <row r="29" spans="2:18" ht="13.9" customHeight="1" x14ac:dyDescent="0.15">
      <c r="B29" s="17" t="s">
        <v>139</v>
      </c>
      <c r="C29" s="79">
        <f>ROUND((C18/($E$24/100*$J$24/1000)),0)</f>
        <v>8884</v>
      </c>
      <c r="D29" s="79">
        <f t="shared" ref="D29:N29" si="2">ROUND((D18/($E$24/100*$J$24/1000)),0)</f>
        <v>8144</v>
      </c>
      <c r="E29" s="79">
        <f t="shared" si="2"/>
        <v>9412</v>
      </c>
      <c r="F29" s="79">
        <f t="shared" si="2"/>
        <v>8986</v>
      </c>
      <c r="G29" s="79">
        <f t="shared" si="2"/>
        <v>7814</v>
      </c>
      <c r="H29" s="79">
        <f t="shared" si="2"/>
        <v>5924</v>
      </c>
      <c r="I29" s="79">
        <f t="shared" si="2"/>
        <v>7276</v>
      </c>
      <c r="J29" s="79">
        <f t="shared" si="2"/>
        <v>7276</v>
      </c>
      <c r="K29" s="79">
        <f t="shared" si="2"/>
        <v>8561</v>
      </c>
      <c r="L29" s="79">
        <f t="shared" si="2"/>
        <v>8774</v>
      </c>
      <c r="M29" s="79">
        <f t="shared" si="2"/>
        <v>9625</v>
      </c>
      <c r="N29" s="79">
        <f t="shared" si="2"/>
        <v>9672</v>
      </c>
      <c r="O29" s="81">
        <f>SUM(C29:N29)</f>
        <v>100348</v>
      </c>
      <c r="P29" s="34" t="s">
        <v>75</v>
      </c>
      <c r="Q29" s="155" t="s">
        <v>120</v>
      </c>
      <c r="R29" s="155"/>
    </row>
    <row r="30" spans="2:18" ht="13.9" customHeight="1" x14ac:dyDescent="0.15">
      <c r="B30" s="17" t="s">
        <v>140</v>
      </c>
      <c r="C30" s="70">
        <f>ROUND(((C15/($E$23*$E$26))*$E$25*$E$26*C16*C17/1000),2)</f>
        <v>2.71</v>
      </c>
      <c r="D30" s="70">
        <f t="shared" ref="D30:N30" si="3">ROUND(((D15/($E$23*$E$26))*$E$25*$E$26*D16*D17/1000),2)</f>
        <v>2.4900000000000002</v>
      </c>
      <c r="E30" s="70">
        <f t="shared" si="3"/>
        <v>2.88</v>
      </c>
      <c r="F30" s="70">
        <f t="shared" si="3"/>
        <v>2.75</v>
      </c>
      <c r="G30" s="70">
        <f t="shared" si="3"/>
        <v>2.39</v>
      </c>
      <c r="H30" s="70">
        <f t="shared" si="3"/>
        <v>1.81</v>
      </c>
      <c r="I30" s="70">
        <f t="shared" si="3"/>
        <v>2.2200000000000002</v>
      </c>
      <c r="J30" s="70">
        <f t="shared" si="3"/>
        <v>2.2200000000000002</v>
      </c>
      <c r="K30" s="70">
        <f t="shared" si="3"/>
        <v>2.62</v>
      </c>
      <c r="L30" s="70">
        <f t="shared" si="3"/>
        <v>2.68</v>
      </c>
      <c r="M30" s="70">
        <f t="shared" si="3"/>
        <v>2.94</v>
      </c>
      <c r="N30" s="70">
        <f t="shared" si="3"/>
        <v>2.96</v>
      </c>
      <c r="O30" s="71">
        <f>SUM(C30:N30)</f>
        <v>30.67</v>
      </c>
      <c r="P30" s="4" t="s">
        <v>76</v>
      </c>
    </row>
    <row r="31" spans="2:18" ht="13.9" customHeight="1" x14ac:dyDescent="0.15">
      <c r="B31" s="18"/>
      <c r="C31" s="4" t="s">
        <v>89</v>
      </c>
      <c r="D31" s="19"/>
      <c r="E31" s="19"/>
      <c r="F31" s="19"/>
      <c r="G31" s="19"/>
      <c r="H31" s="19"/>
      <c r="I31" s="19"/>
      <c r="J31" s="19"/>
      <c r="K31" s="19"/>
      <c r="L31" s="19"/>
      <c r="M31" s="19"/>
      <c r="N31" s="19"/>
      <c r="O31" s="25"/>
    </row>
    <row r="32" spans="2:18" ht="13.9" customHeight="1" x14ac:dyDescent="0.15">
      <c r="B32" s="47" t="s">
        <v>53</v>
      </c>
      <c r="C32" s="20"/>
      <c r="D32" s="20"/>
      <c r="E32" s="20"/>
      <c r="F32" s="20"/>
      <c r="G32" s="20"/>
      <c r="H32" s="20"/>
      <c r="I32" s="20"/>
      <c r="J32" s="20"/>
      <c r="K32" s="20"/>
      <c r="L32" s="20"/>
      <c r="M32" s="20"/>
      <c r="N32" s="20"/>
    </row>
    <row r="33" spans="2:18" ht="13.9" customHeight="1" x14ac:dyDescent="0.15">
      <c r="B33" s="128" t="s">
        <v>54</v>
      </c>
      <c r="C33" s="132" t="s">
        <v>38</v>
      </c>
      <c r="D33" s="133"/>
      <c r="E33" s="134" t="s">
        <v>55</v>
      </c>
      <c r="F33" s="135"/>
      <c r="G33" s="133"/>
      <c r="H33" s="136"/>
      <c r="I33" s="137"/>
      <c r="J33" s="140"/>
      <c r="K33" s="141"/>
    </row>
    <row r="34" spans="2:18" ht="13.9" customHeight="1" x14ac:dyDescent="0.15">
      <c r="B34" s="129"/>
      <c r="C34" s="138" t="s">
        <v>42</v>
      </c>
      <c r="D34" s="139"/>
      <c r="E34" s="134" t="s">
        <v>56</v>
      </c>
      <c r="F34" s="135"/>
      <c r="G34" s="133"/>
      <c r="H34" s="43"/>
      <c r="I34" s="44"/>
      <c r="J34" s="45"/>
      <c r="K34" s="46"/>
    </row>
    <row r="35" spans="2:18" ht="13.9" customHeight="1" x14ac:dyDescent="0.15">
      <c r="B35" s="130"/>
      <c r="C35" s="132" t="s">
        <v>90</v>
      </c>
      <c r="D35" s="133"/>
      <c r="E35" s="15">
        <v>400</v>
      </c>
      <c r="F35" s="29" t="s">
        <v>91</v>
      </c>
      <c r="G35" s="29"/>
      <c r="H35" s="49" t="s">
        <v>45</v>
      </c>
      <c r="I35" s="50"/>
      <c r="J35" s="142" t="s">
        <v>57</v>
      </c>
      <c r="K35" s="133"/>
    </row>
    <row r="36" spans="2:18" ht="13.9" customHeight="1" x14ac:dyDescent="0.15">
      <c r="B36" s="130"/>
      <c r="C36" s="132" t="s">
        <v>39</v>
      </c>
      <c r="D36" s="133"/>
      <c r="E36" s="15">
        <v>97</v>
      </c>
      <c r="F36" s="30" t="s">
        <v>40</v>
      </c>
      <c r="G36" s="30"/>
      <c r="H36" s="143" t="s">
        <v>46</v>
      </c>
      <c r="I36" s="144"/>
      <c r="J36" s="145">
        <v>39681</v>
      </c>
      <c r="K36" s="146"/>
      <c r="L36" s="58" t="s">
        <v>73</v>
      </c>
      <c r="M36" s="155" t="s">
        <v>120</v>
      </c>
      <c r="N36" s="155"/>
    </row>
    <row r="37" spans="2:18" ht="13.9" customHeight="1" x14ac:dyDescent="0.15">
      <c r="B37" s="131"/>
      <c r="C37" s="143" t="s">
        <v>43</v>
      </c>
      <c r="D37" s="144"/>
      <c r="E37" s="41">
        <v>4</v>
      </c>
      <c r="F37" s="4" t="s">
        <v>44</v>
      </c>
      <c r="H37" s="143" t="s">
        <v>110</v>
      </c>
      <c r="I37" s="144"/>
      <c r="J37" s="142" t="s">
        <v>141</v>
      </c>
      <c r="K37" s="148"/>
      <c r="L37" s="149"/>
      <c r="M37" s="149"/>
      <c r="N37" s="144"/>
    </row>
    <row r="38" spans="2:18" ht="13.9" customHeight="1" x14ac:dyDescent="0.15">
      <c r="B38" s="36"/>
      <c r="C38" s="143" t="s">
        <v>50</v>
      </c>
      <c r="D38" s="144"/>
      <c r="E38" s="31">
        <v>3</v>
      </c>
      <c r="F38" s="22"/>
      <c r="G38" s="22"/>
      <c r="H38" s="37"/>
      <c r="I38" s="38"/>
      <c r="J38" s="39"/>
      <c r="K38" s="40"/>
      <c r="Q38" s="107" t="s">
        <v>126</v>
      </c>
    </row>
    <row r="39" spans="2:18" ht="13.9" customHeight="1" x14ac:dyDescent="0.15">
      <c r="B39" s="16"/>
      <c r="C39" s="150"/>
      <c r="D39" s="151"/>
      <c r="E39" s="32"/>
      <c r="F39" s="16"/>
      <c r="G39" s="152"/>
      <c r="H39" s="153"/>
      <c r="I39" s="33"/>
      <c r="J39" s="152"/>
      <c r="K39" s="154"/>
      <c r="L39" s="23"/>
      <c r="M39" s="16"/>
      <c r="N39" s="16"/>
    </row>
    <row r="40" spans="2:18" ht="13.9" customHeight="1" x14ac:dyDescent="0.15">
      <c r="B40" s="16"/>
      <c r="C40" s="14" t="s">
        <v>12</v>
      </c>
      <c r="D40" s="14" t="s">
        <v>13</v>
      </c>
      <c r="E40" s="14" t="s">
        <v>14</v>
      </c>
      <c r="F40" s="14" t="s">
        <v>15</v>
      </c>
      <c r="G40" s="14" t="s">
        <v>16</v>
      </c>
      <c r="H40" s="14" t="s">
        <v>17</v>
      </c>
      <c r="I40" s="14" t="s">
        <v>18</v>
      </c>
      <c r="J40" s="14" t="s">
        <v>19</v>
      </c>
      <c r="K40" s="14" t="s">
        <v>20</v>
      </c>
      <c r="L40" s="14" t="s">
        <v>21</v>
      </c>
      <c r="M40" s="14" t="s">
        <v>22</v>
      </c>
      <c r="N40" s="14" t="s">
        <v>23</v>
      </c>
      <c r="O40" s="24" t="s">
        <v>24</v>
      </c>
    </row>
    <row r="41" spans="2:18" ht="13.9" customHeight="1" x14ac:dyDescent="0.15">
      <c r="B41" s="17" t="s">
        <v>139</v>
      </c>
      <c r="C41" s="79">
        <f>ROUND((C18/($E$36/100*$J$36/1000)),0)</f>
        <v>7052</v>
      </c>
      <c r="D41" s="79">
        <f t="shared" ref="D41:N41" si="4">ROUND((D18/($E$36/100*$J$36/1000)),0)</f>
        <v>6464</v>
      </c>
      <c r="E41" s="79">
        <f t="shared" si="4"/>
        <v>7471</v>
      </c>
      <c r="F41" s="79">
        <f t="shared" si="4"/>
        <v>7133</v>
      </c>
      <c r="G41" s="79">
        <f t="shared" si="4"/>
        <v>6203</v>
      </c>
      <c r="H41" s="79">
        <f t="shared" si="4"/>
        <v>4702</v>
      </c>
      <c r="I41" s="79">
        <f t="shared" si="4"/>
        <v>5775</v>
      </c>
      <c r="J41" s="79">
        <f t="shared" si="4"/>
        <v>5775</v>
      </c>
      <c r="K41" s="79">
        <f t="shared" si="4"/>
        <v>6795</v>
      </c>
      <c r="L41" s="79">
        <f t="shared" si="4"/>
        <v>6964</v>
      </c>
      <c r="M41" s="79">
        <f t="shared" si="4"/>
        <v>7640</v>
      </c>
      <c r="N41" s="79">
        <f t="shared" si="4"/>
        <v>7677</v>
      </c>
      <c r="O41" s="81">
        <f>SUM(C41:N41)</f>
        <v>79651</v>
      </c>
      <c r="P41" s="34" t="s">
        <v>74</v>
      </c>
      <c r="Q41" s="155" t="s">
        <v>120</v>
      </c>
      <c r="R41" s="155"/>
    </row>
    <row r="42" spans="2:18" ht="13.9" customHeight="1" x14ac:dyDescent="0.15">
      <c r="B42" s="17" t="s">
        <v>140</v>
      </c>
      <c r="C42" s="82">
        <f>ROUND(((C15/($E$35*$E$38))*$E$37*$E$38*C16*C17/1000),2)</f>
        <v>2.71</v>
      </c>
      <c r="D42" s="82">
        <f t="shared" ref="D42:N42" si="5">ROUND(((D15/($E$35*$E$38))*$E$37*$E$38*D16*D17/1000),2)</f>
        <v>2.4900000000000002</v>
      </c>
      <c r="E42" s="82">
        <f t="shared" si="5"/>
        <v>2.88</v>
      </c>
      <c r="F42" s="82">
        <f t="shared" si="5"/>
        <v>2.75</v>
      </c>
      <c r="G42" s="82">
        <f t="shared" si="5"/>
        <v>2.39</v>
      </c>
      <c r="H42" s="82">
        <f t="shared" si="5"/>
        <v>1.81</v>
      </c>
      <c r="I42" s="82">
        <f t="shared" si="5"/>
        <v>2.2200000000000002</v>
      </c>
      <c r="J42" s="82">
        <f t="shared" si="5"/>
        <v>2.2200000000000002</v>
      </c>
      <c r="K42" s="82">
        <f t="shared" si="5"/>
        <v>2.62</v>
      </c>
      <c r="L42" s="82">
        <f t="shared" si="5"/>
        <v>2.68</v>
      </c>
      <c r="M42" s="82">
        <f t="shared" si="5"/>
        <v>2.94</v>
      </c>
      <c r="N42" s="82">
        <f t="shared" si="5"/>
        <v>2.96</v>
      </c>
      <c r="O42" s="85">
        <f>SUM(C42:N42)</f>
        <v>30.67</v>
      </c>
      <c r="P42" s="4" t="s">
        <v>77</v>
      </c>
    </row>
    <row r="43" spans="2:18" ht="13.9" customHeight="1" x14ac:dyDescent="0.15">
      <c r="C43" s="4" t="s">
        <v>89</v>
      </c>
    </row>
    <row r="45" spans="2:18" ht="13.9" customHeight="1" x14ac:dyDescent="0.15">
      <c r="B45" s="88" t="s">
        <v>113</v>
      </c>
      <c r="C45"/>
      <c r="D45"/>
      <c r="E45"/>
      <c r="F45"/>
      <c r="G45"/>
      <c r="H45"/>
      <c r="I45"/>
      <c r="J45"/>
      <c r="K45"/>
      <c r="L45"/>
      <c r="M45"/>
      <c r="N45"/>
      <c r="O45"/>
      <c r="P45"/>
    </row>
    <row r="46" spans="2:18" ht="13.9" customHeight="1" x14ac:dyDescent="0.15">
      <c r="B46" s="1" t="s">
        <v>25</v>
      </c>
      <c r="C46" t="s">
        <v>0</v>
      </c>
      <c r="D46"/>
      <c r="E46"/>
      <c r="F46" t="s">
        <v>1</v>
      </c>
      <c r="G46"/>
      <c r="H46"/>
      <c r="I46"/>
      <c r="J46"/>
      <c r="K46"/>
      <c r="L46"/>
      <c r="M46"/>
      <c r="N46"/>
      <c r="O46" s="106">
        <f>ROUNDDOWN(O53-O61,0)</f>
        <v>82</v>
      </c>
    </row>
    <row r="47" spans="2:18" ht="13.9" customHeight="1" x14ac:dyDescent="0.15">
      <c r="B47" s="1"/>
      <c r="C47" t="s">
        <v>26</v>
      </c>
      <c r="D47"/>
      <c r="E47"/>
      <c r="F47"/>
      <c r="G47"/>
      <c r="H47"/>
      <c r="I47"/>
      <c r="J47"/>
      <c r="K47"/>
      <c r="L47"/>
      <c r="M47"/>
      <c r="N47"/>
      <c r="O47"/>
    </row>
    <row r="48" spans="2:18" ht="13.9" customHeight="1" x14ac:dyDescent="0.15">
      <c r="B48" s="1" t="s">
        <v>27</v>
      </c>
      <c r="C48" t="s">
        <v>2</v>
      </c>
      <c r="D48"/>
      <c r="E48"/>
      <c r="F48" t="s">
        <v>1</v>
      </c>
      <c r="G48"/>
      <c r="H48"/>
      <c r="I48"/>
      <c r="J48"/>
      <c r="K48"/>
      <c r="L48"/>
      <c r="M48"/>
      <c r="N48"/>
      <c r="O48"/>
    </row>
    <row r="49" spans="2:15" ht="13.9" customHeight="1" x14ac:dyDescent="0.15">
      <c r="B49" s="1" t="s">
        <v>28</v>
      </c>
      <c r="C49" t="s">
        <v>3</v>
      </c>
      <c r="D49"/>
      <c r="E49"/>
      <c r="F49" t="s">
        <v>1</v>
      </c>
      <c r="G49"/>
      <c r="H49"/>
      <c r="I49"/>
      <c r="J49"/>
      <c r="K49"/>
      <c r="L49"/>
      <c r="M49"/>
      <c r="N49"/>
      <c r="O49"/>
    </row>
    <row r="50" spans="2:15" ht="13.9" customHeight="1" x14ac:dyDescent="0.15">
      <c r="B50"/>
      <c r="C50"/>
      <c r="D50"/>
      <c r="E50"/>
      <c r="F50"/>
      <c r="G50"/>
      <c r="H50"/>
      <c r="I50"/>
      <c r="J50"/>
      <c r="K50"/>
      <c r="L50"/>
      <c r="M50"/>
      <c r="N50"/>
      <c r="O50"/>
    </row>
    <row r="51" spans="2:15" ht="13.9" customHeight="1" x14ac:dyDescent="0.15">
      <c r="B51" s="1"/>
      <c r="C51"/>
      <c r="D51"/>
      <c r="E51"/>
      <c r="F51"/>
      <c r="G51"/>
      <c r="H51"/>
      <c r="I51"/>
      <c r="J51"/>
      <c r="K51"/>
      <c r="L51"/>
      <c r="M51"/>
      <c r="N51"/>
      <c r="O51"/>
    </row>
    <row r="52" spans="2:15" ht="13.9" customHeight="1" x14ac:dyDescent="0.15">
      <c r="B52" t="s">
        <v>4</v>
      </c>
      <c r="C52"/>
      <c r="D52" s="105" t="s">
        <v>79</v>
      </c>
      <c r="E52" s="52"/>
      <c r="F52" s="52"/>
      <c r="G52" s="52"/>
      <c r="H52" s="61"/>
      <c r="I52" s="52" t="s">
        <v>66</v>
      </c>
      <c r="J52" s="52"/>
      <c r="K52" s="52" t="s">
        <v>67</v>
      </c>
      <c r="L52" s="52"/>
      <c r="M52"/>
      <c r="N52"/>
      <c r="O52"/>
    </row>
    <row r="53" spans="2:15" ht="13.9" customHeight="1" x14ac:dyDescent="0.15">
      <c r="B53"/>
      <c r="C53" t="s">
        <v>64</v>
      </c>
      <c r="D53"/>
      <c r="E53"/>
      <c r="F53" t="s">
        <v>1</v>
      </c>
      <c r="G53"/>
      <c r="H53"/>
      <c r="I53"/>
      <c r="J53"/>
      <c r="K53"/>
      <c r="L53"/>
      <c r="M53"/>
      <c r="N53"/>
      <c r="O53" s="72">
        <f>(O54*H55+O56*H57)</f>
        <v>276.67512799999997</v>
      </c>
    </row>
    <row r="54" spans="2:15" ht="13.9" customHeight="1" x14ac:dyDescent="0.15">
      <c r="B54" s="1" t="s">
        <v>63</v>
      </c>
      <c r="C54" t="s">
        <v>58</v>
      </c>
      <c r="D54"/>
      <c r="E54"/>
      <c r="F54"/>
      <c r="G54"/>
      <c r="H54" s="51" t="s">
        <v>82</v>
      </c>
      <c r="I54" t="s">
        <v>78</v>
      </c>
      <c r="J54" s="155" t="s">
        <v>120</v>
      </c>
      <c r="K54" s="155"/>
      <c r="L54"/>
      <c r="M54"/>
      <c r="N54"/>
      <c r="O54" s="72">
        <f>(O29/1000)</f>
        <v>100.348</v>
      </c>
    </row>
    <row r="55" spans="2:15" ht="13.9" customHeight="1" x14ac:dyDescent="0.15">
      <c r="B55" s="1" t="s">
        <v>62</v>
      </c>
      <c r="C55" t="s">
        <v>59</v>
      </c>
      <c r="D55"/>
      <c r="E55"/>
      <c r="F55" s="53" t="s">
        <v>80</v>
      </c>
      <c r="G55" s="94" t="str">
        <f>H54</f>
        <v>Kl</v>
      </c>
      <c r="H55" s="2">
        <v>2.5859999999999999</v>
      </c>
      <c r="I55" s="1" t="s">
        <v>109</v>
      </c>
      <c r="J55" s="147" t="s">
        <v>141</v>
      </c>
      <c r="K55" s="135"/>
      <c r="L55" s="135"/>
      <c r="M55" s="133"/>
      <c r="N55"/>
      <c r="O55" s="48"/>
    </row>
    <row r="56" spans="2:15" ht="13.9" customHeight="1" x14ac:dyDescent="0.15">
      <c r="B56" s="1" t="s">
        <v>65</v>
      </c>
      <c r="C56" t="s">
        <v>60</v>
      </c>
      <c r="D56"/>
      <c r="E56"/>
      <c r="F56"/>
      <c r="G56"/>
      <c r="H56" t="s">
        <v>29</v>
      </c>
      <c r="I56"/>
      <c r="J56"/>
      <c r="K56"/>
      <c r="L56"/>
      <c r="M56"/>
      <c r="N56"/>
      <c r="O56" s="72">
        <f>O30</f>
        <v>30.67</v>
      </c>
    </row>
    <row r="57" spans="2:15" ht="13.9" customHeight="1" x14ac:dyDescent="0.15">
      <c r="B57" s="1" t="s">
        <v>30</v>
      </c>
      <c r="C57" t="s">
        <v>5</v>
      </c>
      <c r="D57"/>
      <c r="E57"/>
      <c r="F57" t="s">
        <v>31</v>
      </c>
      <c r="G57"/>
      <c r="H57" s="2">
        <v>0.56000000000000005</v>
      </c>
      <c r="I57" s="1" t="s">
        <v>109</v>
      </c>
      <c r="J57" s="147" t="s">
        <v>142</v>
      </c>
      <c r="K57" s="135"/>
      <c r="L57" s="135"/>
      <c r="M57" s="133"/>
      <c r="N57" s="1"/>
      <c r="O57"/>
    </row>
    <row r="58" spans="2:15" ht="13.9" customHeight="1" x14ac:dyDescent="0.15">
      <c r="B58"/>
      <c r="C58"/>
      <c r="D58"/>
      <c r="E58"/>
      <c r="F58"/>
      <c r="G58"/>
      <c r="H58"/>
      <c r="I58"/>
      <c r="J58"/>
      <c r="K58"/>
      <c r="L58"/>
      <c r="M58"/>
      <c r="N58"/>
      <c r="O58"/>
    </row>
    <row r="59" spans="2:15" ht="13.9" customHeight="1" x14ac:dyDescent="0.15">
      <c r="B59"/>
      <c r="C59"/>
      <c r="D59"/>
      <c r="E59"/>
      <c r="F59"/>
      <c r="G59"/>
      <c r="H59"/>
      <c r="I59"/>
      <c r="J59"/>
      <c r="K59"/>
      <c r="L59"/>
      <c r="M59"/>
      <c r="N59"/>
      <c r="O59"/>
    </row>
    <row r="60" spans="2:15" ht="13.9" customHeight="1" x14ac:dyDescent="0.15">
      <c r="B60" t="s">
        <v>6</v>
      </c>
      <c r="C60"/>
      <c r="D60" s="105" t="s">
        <v>79</v>
      </c>
      <c r="E60" s="52"/>
      <c r="F60" s="52"/>
      <c r="G60" s="52"/>
      <c r="H60" s="61"/>
      <c r="I60" s="52" t="s">
        <v>66</v>
      </c>
      <c r="J60" s="52"/>
      <c r="K60" s="52" t="s">
        <v>67</v>
      </c>
      <c r="L60" s="52"/>
      <c r="M60"/>
      <c r="N60"/>
      <c r="O60"/>
    </row>
    <row r="61" spans="2:15" ht="13.9" customHeight="1" x14ac:dyDescent="0.15">
      <c r="B61"/>
      <c r="C61" t="s">
        <v>70</v>
      </c>
      <c r="D61"/>
      <c r="E61"/>
      <c r="F61" t="s">
        <v>1</v>
      </c>
      <c r="G61"/>
      <c r="H61"/>
      <c r="I61"/>
      <c r="J61"/>
      <c r="K61"/>
      <c r="L61"/>
      <c r="M61"/>
      <c r="N61"/>
      <c r="O61" s="72">
        <f>(O62*H63+O64*H65)</f>
        <v>193.8809435</v>
      </c>
    </row>
    <row r="62" spans="2:15" ht="13.9" customHeight="1" x14ac:dyDescent="0.15">
      <c r="B62" s="1" t="s">
        <v>68</v>
      </c>
      <c r="C62" t="s">
        <v>61</v>
      </c>
      <c r="D62"/>
      <c r="E62"/>
      <c r="F62"/>
      <c r="G62"/>
      <c r="H62" s="51" t="s">
        <v>81</v>
      </c>
      <c r="I62" t="s">
        <v>78</v>
      </c>
      <c r="J62" s="155" t="s">
        <v>120</v>
      </c>
      <c r="K62" s="155"/>
      <c r="L62"/>
      <c r="M62"/>
      <c r="N62"/>
      <c r="O62" s="72">
        <f>(O41/1000)</f>
        <v>79.650999999999996</v>
      </c>
    </row>
    <row r="63" spans="2:15" ht="13.9" customHeight="1" x14ac:dyDescent="0.15">
      <c r="B63" s="1" t="s">
        <v>69</v>
      </c>
      <c r="C63" t="s">
        <v>59</v>
      </c>
      <c r="D63"/>
      <c r="E63"/>
      <c r="F63" s="53" t="s">
        <v>80</v>
      </c>
      <c r="G63" s="94" t="str">
        <f>H62</f>
        <v>千Nm3</v>
      </c>
      <c r="H63" s="2">
        <v>2.2185000000000001</v>
      </c>
      <c r="I63" s="1" t="s">
        <v>109</v>
      </c>
      <c r="J63" s="147" t="s">
        <v>141</v>
      </c>
      <c r="K63" s="135"/>
      <c r="L63" s="135"/>
      <c r="M63" s="133"/>
      <c r="N63"/>
      <c r="O63" s="48"/>
    </row>
    <row r="64" spans="2:15" ht="13.9" customHeight="1" x14ac:dyDescent="0.15">
      <c r="B64" s="1" t="s">
        <v>71</v>
      </c>
      <c r="C64" t="s">
        <v>72</v>
      </c>
      <c r="D64"/>
      <c r="E64"/>
      <c r="F64"/>
      <c r="G64"/>
      <c r="H64" t="s">
        <v>29</v>
      </c>
      <c r="I64"/>
      <c r="J64"/>
      <c r="K64"/>
      <c r="L64"/>
      <c r="M64"/>
      <c r="N64"/>
      <c r="O64" s="72">
        <f>O42</f>
        <v>30.67</v>
      </c>
    </row>
    <row r="65" spans="2:16" ht="13.9" customHeight="1" x14ac:dyDescent="0.15">
      <c r="B65" s="1" t="s">
        <v>30</v>
      </c>
      <c r="C65" t="s">
        <v>5</v>
      </c>
      <c r="D65"/>
      <c r="E65"/>
      <c r="F65" t="s">
        <v>31</v>
      </c>
      <c r="G65"/>
      <c r="H65" s="2">
        <v>0.56000000000000005</v>
      </c>
      <c r="I65" s="1" t="s">
        <v>109</v>
      </c>
      <c r="J65" s="147" t="s">
        <v>142</v>
      </c>
      <c r="K65" s="135"/>
      <c r="L65" s="135"/>
      <c r="M65" s="133"/>
      <c r="N65" s="1"/>
      <c r="O65" s="3"/>
      <c r="P65"/>
    </row>
    <row r="66" spans="2:16" ht="13.9" customHeight="1" x14ac:dyDescent="0.15">
      <c r="B66"/>
      <c r="C66"/>
      <c r="D66"/>
      <c r="E66"/>
      <c r="F66"/>
      <c r="G66"/>
      <c r="H66"/>
      <c r="I66"/>
      <c r="J66"/>
      <c r="K66"/>
      <c r="L66"/>
      <c r="M66"/>
      <c r="N66"/>
      <c r="O66"/>
      <c r="P66"/>
    </row>
    <row r="67" spans="2:16" ht="13.9" customHeight="1" x14ac:dyDescent="0.15">
      <c r="B67" s="88" t="s">
        <v>114</v>
      </c>
      <c r="C67"/>
      <c r="D67"/>
      <c r="E67"/>
      <c r="F67"/>
      <c r="G67"/>
      <c r="H67"/>
      <c r="I67"/>
      <c r="J67"/>
      <c r="K67"/>
      <c r="L67"/>
      <c r="M67"/>
      <c r="N67"/>
      <c r="O67"/>
      <c r="P67"/>
    </row>
    <row r="68" spans="2:16" ht="13.9" customHeight="1" x14ac:dyDescent="0.15">
      <c r="B68" s="88"/>
      <c r="C68"/>
      <c r="D68"/>
      <c r="E68"/>
      <c r="F68"/>
      <c r="G68"/>
      <c r="H68"/>
      <c r="I68"/>
      <c r="J68"/>
      <c r="K68"/>
      <c r="L68"/>
      <c r="M68"/>
      <c r="N68"/>
      <c r="O68"/>
      <c r="P68"/>
    </row>
    <row r="69" spans="2:16" ht="13.9" customHeight="1" x14ac:dyDescent="0.15">
      <c r="B69" s="88"/>
      <c r="C69"/>
      <c r="D69"/>
      <c r="E69"/>
      <c r="F69"/>
      <c r="G69"/>
      <c r="H69"/>
      <c r="I69"/>
      <c r="J69"/>
      <c r="K69"/>
      <c r="L69"/>
      <c r="M69"/>
      <c r="N69"/>
      <c r="O69"/>
      <c r="P69"/>
    </row>
    <row r="70" spans="2:16" ht="13.9" customHeight="1" x14ac:dyDescent="0.15">
      <c r="B70" s="64"/>
      <c r="C70" s="65"/>
      <c r="D70" s="65"/>
      <c r="E70" s="65"/>
      <c r="F70" s="65"/>
      <c r="G70" s="65"/>
      <c r="H70" s="65"/>
      <c r="I70" s="65"/>
      <c r="J70" s="65"/>
      <c r="K70" s="65"/>
      <c r="L70" s="65"/>
      <c r="M70" s="65"/>
      <c r="N70" s="65"/>
      <c r="O70" s="65"/>
      <c r="P70"/>
    </row>
    <row r="71" spans="2:16" ht="13.9" customHeight="1" x14ac:dyDescent="0.15">
      <c r="B71" s="65"/>
      <c r="C71" s="65"/>
      <c r="D71" s="65"/>
      <c r="E71" s="65"/>
      <c r="F71" s="65"/>
      <c r="G71" s="65"/>
      <c r="H71" s="65"/>
      <c r="I71" s="65"/>
      <c r="J71" s="65"/>
      <c r="K71" s="65"/>
      <c r="L71" s="65"/>
      <c r="M71" s="65"/>
      <c r="N71" s="65"/>
      <c r="O71" s="65"/>
      <c r="P71"/>
    </row>
    <row r="72" spans="2:16" ht="13.9" customHeight="1" x14ac:dyDescent="0.15">
      <c r="B72" s="66"/>
      <c r="C72" s="66"/>
      <c r="D72" s="66"/>
      <c r="E72" s="66"/>
      <c r="F72" s="66"/>
      <c r="G72" s="66"/>
      <c r="H72" s="66"/>
      <c r="I72" s="66"/>
      <c r="J72" s="66"/>
      <c r="K72" s="66"/>
      <c r="L72" s="66"/>
      <c r="M72" s="66"/>
      <c r="N72" s="66"/>
      <c r="O72" s="66"/>
      <c r="P72"/>
    </row>
    <row r="73" spans="2:16" ht="13.9" customHeight="1" x14ac:dyDescent="0.15">
      <c r="B73" s="116" t="s">
        <v>150</v>
      </c>
      <c r="C73" s="98">
        <v>8</v>
      </c>
      <c r="D73" s="62" t="s">
        <v>107</v>
      </c>
      <c r="J73" s="104" t="s">
        <v>117</v>
      </c>
      <c r="M73"/>
      <c r="N73"/>
      <c r="O73"/>
      <c r="P73"/>
    </row>
    <row r="74" spans="2:16" ht="13.9" customHeight="1" x14ac:dyDescent="0.15">
      <c r="B74" s="91" t="s">
        <v>107</v>
      </c>
      <c r="C74" s="63" t="s">
        <v>98</v>
      </c>
      <c r="D74" s="63" t="s">
        <v>99</v>
      </c>
      <c r="E74" s="63" t="s">
        <v>100</v>
      </c>
      <c r="F74" s="63" t="s">
        <v>101</v>
      </c>
      <c r="G74" s="63" t="s">
        <v>102</v>
      </c>
      <c r="H74" s="63" t="s">
        <v>103</v>
      </c>
      <c r="I74" s="63" t="s">
        <v>104</v>
      </c>
      <c r="J74" s="63" t="s">
        <v>105</v>
      </c>
      <c r="K74" s="63"/>
      <c r="L74" s="63"/>
      <c r="M74" s="63"/>
      <c r="N74" s="63"/>
      <c r="O74" s="102" t="s">
        <v>108</v>
      </c>
    </row>
    <row r="75" spans="2:16" ht="13.9" customHeight="1" x14ac:dyDescent="0.15">
      <c r="B75" s="92" t="s">
        <v>97</v>
      </c>
      <c r="C75" s="89">
        <v>2130717</v>
      </c>
      <c r="D75" s="89">
        <v>2750877</v>
      </c>
      <c r="E75" s="89">
        <v>2856382</v>
      </c>
      <c r="F75" s="89">
        <v>3065823</v>
      </c>
      <c r="G75" s="89">
        <v>3065823</v>
      </c>
      <c r="H75" s="89">
        <v>3065823</v>
      </c>
      <c r="I75" s="89">
        <v>3065823</v>
      </c>
      <c r="J75" s="89">
        <v>3065823</v>
      </c>
      <c r="K75" s="89"/>
      <c r="L75" s="89"/>
      <c r="M75" s="89"/>
      <c r="N75" s="89"/>
      <c r="O75" s="103"/>
      <c r="P75"/>
    </row>
    <row r="76" spans="2:16" ht="13.9" customHeight="1" x14ac:dyDescent="0.15">
      <c r="B76" s="93" t="s">
        <v>106</v>
      </c>
      <c r="C76" s="90">
        <f>ROUNDDOWN(($O$46*C75/$O$18),0)</f>
        <v>56</v>
      </c>
      <c r="D76" s="90">
        <f t="shared" ref="D76:N76" si="6">ROUNDDOWN(($O$46*D75/$O$18),0)</f>
        <v>73</v>
      </c>
      <c r="E76" s="90">
        <f t="shared" si="6"/>
        <v>76</v>
      </c>
      <c r="F76" s="90">
        <f t="shared" si="6"/>
        <v>81</v>
      </c>
      <c r="G76" s="90">
        <f t="shared" si="6"/>
        <v>81</v>
      </c>
      <c r="H76" s="90">
        <f t="shared" si="6"/>
        <v>81</v>
      </c>
      <c r="I76" s="90">
        <f t="shared" si="6"/>
        <v>81</v>
      </c>
      <c r="J76" s="90">
        <f t="shared" si="6"/>
        <v>81</v>
      </c>
      <c r="K76" s="90">
        <f t="shared" si="6"/>
        <v>0</v>
      </c>
      <c r="L76" s="90">
        <f t="shared" si="6"/>
        <v>0</v>
      </c>
      <c r="M76" s="90">
        <f t="shared" si="6"/>
        <v>0</v>
      </c>
      <c r="N76" s="90">
        <f t="shared" si="6"/>
        <v>0</v>
      </c>
      <c r="O76" s="90">
        <f>SUM(C76:N76)</f>
        <v>610</v>
      </c>
      <c r="P76"/>
    </row>
    <row r="77" spans="2:16" ht="13.9" customHeight="1" x14ac:dyDescent="0.15">
      <c r="B77"/>
      <c r="C77" s="95"/>
      <c r="D77" s="95"/>
      <c r="E77" s="95"/>
      <c r="F77" s="95"/>
      <c r="G77" s="95"/>
      <c r="H77" s="95"/>
      <c r="I77" s="95"/>
      <c r="J77" s="95"/>
      <c r="K77" s="95"/>
      <c r="L77" s="80"/>
      <c r="M77" s="96"/>
      <c r="N77" s="97"/>
      <c r="O77" s="97"/>
      <c r="P77"/>
    </row>
    <row r="78" spans="2:16" ht="13.9" customHeight="1" x14ac:dyDescent="0.15">
      <c r="B78"/>
      <c r="C78"/>
      <c r="D78"/>
      <c r="E78"/>
      <c r="F78"/>
      <c r="G78"/>
      <c r="H78"/>
      <c r="I78"/>
      <c r="J78"/>
      <c r="K78"/>
      <c r="L78"/>
      <c r="M78"/>
      <c r="N78"/>
      <c r="O78" s="99">
        <f>ROUNDDOWN(O76/C73,0)</f>
        <v>76</v>
      </c>
      <c r="P78" s="100" t="s">
        <v>115</v>
      </c>
    </row>
    <row r="79" spans="2:16" ht="13.9" customHeight="1" x14ac:dyDescent="0.15">
      <c r="B79"/>
      <c r="C79"/>
      <c r="D79"/>
      <c r="E79"/>
      <c r="F79"/>
      <c r="G79"/>
      <c r="H79"/>
      <c r="I79"/>
      <c r="J79"/>
      <c r="K79"/>
      <c r="L79"/>
      <c r="M79"/>
      <c r="N79"/>
      <c r="O79" s="101" t="s">
        <v>116</v>
      </c>
      <c r="P79"/>
    </row>
    <row r="80" spans="2:16" ht="13.9" customHeight="1" x14ac:dyDescent="0.15">
      <c r="B80"/>
      <c r="C80"/>
      <c r="D80"/>
      <c r="E80"/>
      <c r="F80"/>
      <c r="G80"/>
      <c r="H80"/>
      <c r="I80"/>
      <c r="J80"/>
      <c r="K80"/>
      <c r="L80"/>
      <c r="M80"/>
      <c r="N80"/>
      <c r="O80"/>
      <c r="P80"/>
    </row>
    <row r="81" spans="2:16" ht="13.9" customHeight="1" x14ac:dyDescent="0.15">
      <c r="B81"/>
      <c r="C81"/>
      <c r="D81"/>
      <c r="E81"/>
      <c r="F81"/>
      <c r="G81"/>
      <c r="H81"/>
      <c r="I81"/>
      <c r="J81"/>
      <c r="K81"/>
      <c r="L81"/>
      <c r="M81"/>
      <c r="N81"/>
      <c r="O81"/>
      <c r="P81"/>
    </row>
    <row r="82" spans="2:16" ht="13.9" customHeight="1" x14ac:dyDescent="0.15">
      <c r="B82"/>
      <c r="C82"/>
      <c r="D82"/>
      <c r="E82"/>
      <c r="F82"/>
      <c r="G82"/>
      <c r="H82"/>
      <c r="I82"/>
      <c r="J82"/>
      <c r="K82"/>
      <c r="L82"/>
      <c r="M82"/>
      <c r="N82"/>
      <c r="O82"/>
      <c r="P82"/>
    </row>
    <row r="83" spans="2:16" ht="13.9" customHeight="1" x14ac:dyDescent="0.15">
      <c r="B83"/>
      <c r="C83"/>
      <c r="D83"/>
      <c r="E83"/>
      <c r="F83"/>
      <c r="G83"/>
      <c r="H83"/>
      <c r="I83"/>
      <c r="J83"/>
      <c r="K83"/>
      <c r="L83"/>
      <c r="M83"/>
      <c r="N83"/>
      <c r="O83"/>
      <c r="P83"/>
    </row>
    <row r="84" spans="2:16" ht="13.9" customHeight="1" x14ac:dyDescent="0.15">
      <c r="B84"/>
      <c r="C84"/>
      <c r="D84"/>
      <c r="E84"/>
      <c r="F84"/>
      <c r="G84"/>
      <c r="H84"/>
      <c r="I84"/>
      <c r="J84"/>
      <c r="K84"/>
      <c r="L84"/>
      <c r="M84"/>
      <c r="N84"/>
      <c r="O84"/>
      <c r="P84"/>
    </row>
  </sheetData>
  <mergeCells count="53">
    <mergeCell ref="Q41:R41"/>
    <mergeCell ref="Q29:R29"/>
    <mergeCell ref="J54:K54"/>
    <mergeCell ref="J62:K62"/>
    <mergeCell ref="M24:N24"/>
    <mergeCell ref="M36:N36"/>
    <mergeCell ref="C26:D26"/>
    <mergeCell ref="C27:D27"/>
    <mergeCell ref="G27:H27"/>
    <mergeCell ref="J27:K27"/>
    <mergeCell ref="J23:K23"/>
    <mergeCell ref="C24:D24"/>
    <mergeCell ref="H24:I24"/>
    <mergeCell ref="J24:K24"/>
    <mergeCell ref="C25:D25"/>
    <mergeCell ref="H25:I25"/>
    <mergeCell ref="J25:N25"/>
    <mergeCell ref="J65:M65"/>
    <mergeCell ref="C37:D37"/>
    <mergeCell ref="H37:I37"/>
    <mergeCell ref="J37:N37"/>
    <mergeCell ref="C38:D38"/>
    <mergeCell ref="C39:D39"/>
    <mergeCell ref="G39:H39"/>
    <mergeCell ref="J39:K39"/>
    <mergeCell ref="J55:M55"/>
    <mergeCell ref="J57:M57"/>
    <mergeCell ref="J63:M63"/>
    <mergeCell ref="B33:B37"/>
    <mergeCell ref="C33:D33"/>
    <mergeCell ref="E33:G33"/>
    <mergeCell ref="H33:I33"/>
    <mergeCell ref="J33:K33"/>
    <mergeCell ref="C34:D34"/>
    <mergeCell ref="E34:G34"/>
    <mergeCell ref="C35:D35"/>
    <mergeCell ref="J35:K35"/>
    <mergeCell ref="C36:D36"/>
    <mergeCell ref="H36:I36"/>
    <mergeCell ref="J36:K36"/>
    <mergeCell ref="B21:B25"/>
    <mergeCell ref="C21:D21"/>
    <mergeCell ref="E21:G21"/>
    <mergeCell ref="H21:I21"/>
    <mergeCell ref="C22:D22"/>
    <mergeCell ref="E22:G22"/>
    <mergeCell ref="C23:D23"/>
    <mergeCell ref="C8:J8"/>
    <mergeCell ref="B5:B7"/>
    <mergeCell ref="C4:J4"/>
    <mergeCell ref="D5:J5"/>
    <mergeCell ref="D6:F6"/>
    <mergeCell ref="H6:J6"/>
  </mergeCells>
  <phoneticPr fontId="1"/>
  <pageMargins left="0.25" right="0.25" top="0.75" bottom="0.75" header="0.3" footer="0.3"/>
  <pageSetup paperSize="9" scale="85" fitToHeight="0" orientation="landscape" r:id="rId1"/>
  <rowBreaks count="1" manualBreakCount="1">
    <brk id="44"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B495E-21EC-484D-B8EB-86A2EC65EE23}">
  <sheetPr>
    <pageSetUpPr fitToPage="1"/>
  </sheetPr>
  <dimension ref="B2:R84"/>
  <sheetViews>
    <sheetView view="pageBreakPreview" zoomScaleNormal="85" zoomScaleSheetLayoutView="100" workbookViewId="0"/>
  </sheetViews>
  <sheetFormatPr defaultRowHeight="13.9" customHeight="1" x14ac:dyDescent="0.15"/>
  <cols>
    <col min="1" max="1" width="2" style="4" customWidth="1"/>
    <col min="2" max="2" width="25.625" style="4" customWidth="1"/>
    <col min="3" max="14" width="9.75" style="4" customWidth="1"/>
    <col min="15" max="15" width="14" style="4" customWidth="1"/>
    <col min="16" max="16" width="12" style="4" bestFit="1" customWidth="1"/>
    <col min="17" max="257" width="8.875" style="4"/>
    <col min="258" max="258" width="27.375" style="4" customWidth="1"/>
    <col min="259" max="260" width="8.875" style="4" customWidth="1"/>
    <col min="261" max="270" width="9.5" style="4" bestFit="1" customWidth="1"/>
    <col min="271" max="271" width="17.5" style="4" customWidth="1"/>
    <col min="272" max="513" width="8.875" style="4"/>
    <col min="514" max="514" width="27.375" style="4" customWidth="1"/>
    <col min="515" max="516" width="8.875" style="4" customWidth="1"/>
    <col min="517" max="526" width="9.5" style="4" bestFit="1" customWidth="1"/>
    <col min="527" max="527" width="17.5" style="4" customWidth="1"/>
    <col min="528" max="769" width="8.875" style="4"/>
    <col min="770" max="770" width="27.375" style="4" customWidth="1"/>
    <col min="771" max="772" width="8.875" style="4" customWidth="1"/>
    <col min="773" max="782" width="9.5" style="4" bestFit="1" customWidth="1"/>
    <col min="783" max="783" width="17.5" style="4" customWidth="1"/>
    <col min="784" max="1025" width="8.875" style="4"/>
    <col min="1026" max="1026" width="27.375" style="4" customWidth="1"/>
    <col min="1027" max="1028" width="8.875" style="4" customWidth="1"/>
    <col min="1029" max="1038" width="9.5" style="4" bestFit="1" customWidth="1"/>
    <col min="1039" max="1039" width="17.5" style="4" customWidth="1"/>
    <col min="1040" max="1281" width="8.875" style="4"/>
    <col min="1282" max="1282" width="27.375" style="4" customWidth="1"/>
    <col min="1283" max="1284" width="8.875" style="4" customWidth="1"/>
    <col min="1285" max="1294" width="9.5" style="4" bestFit="1" customWidth="1"/>
    <col min="1295" max="1295" width="17.5" style="4" customWidth="1"/>
    <col min="1296" max="1537" width="8.875" style="4"/>
    <col min="1538" max="1538" width="27.375" style="4" customWidth="1"/>
    <col min="1539" max="1540" width="8.875" style="4" customWidth="1"/>
    <col min="1541" max="1550" width="9.5" style="4" bestFit="1" customWidth="1"/>
    <col min="1551" max="1551" width="17.5" style="4" customWidth="1"/>
    <col min="1552" max="1793" width="8.875" style="4"/>
    <col min="1794" max="1794" width="27.375" style="4" customWidth="1"/>
    <col min="1795" max="1796" width="8.875" style="4" customWidth="1"/>
    <col min="1797" max="1806" width="9.5" style="4" bestFit="1" customWidth="1"/>
    <col min="1807" max="1807" width="17.5" style="4" customWidth="1"/>
    <col min="1808" max="2049" width="8.875" style="4"/>
    <col min="2050" max="2050" width="27.375" style="4" customWidth="1"/>
    <col min="2051" max="2052" width="8.875" style="4" customWidth="1"/>
    <col min="2053" max="2062" width="9.5" style="4" bestFit="1" customWidth="1"/>
    <col min="2063" max="2063" width="17.5" style="4" customWidth="1"/>
    <col min="2064" max="2305" width="8.875" style="4"/>
    <col min="2306" max="2306" width="27.375" style="4" customWidth="1"/>
    <col min="2307" max="2308" width="8.875" style="4" customWidth="1"/>
    <col min="2309" max="2318" width="9.5" style="4" bestFit="1" customWidth="1"/>
    <col min="2319" max="2319" width="17.5" style="4" customWidth="1"/>
    <col min="2320" max="2561" width="8.875" style="4"/>
    <col min="2562" max="2562" width="27.375" style="4" customWidth="1"/>
    <col min="2563" max="2564" width="8.875" style="4" customWidth="1"/>
    <col min="2565" max="2574" width="9.5" style="4" bestFit="1" customWidth="1"/>
    <col min="2575" max="2575" width="17.5" style="4" customWidth="1"/>
    <col min="2576" max="2817" width="8.875" style="4"/>
    <col min="2818" max="2818" width="27.375" style="4" customWidth="1"/>
    <col min="2819" max="2820" width="8.875" style="4" customWidth="1"/>
    <col min="2821" max="2830" width="9.5" style="4" bestFit="1" customWidth="1"/>
    <col min="2831" max="2831" width="17.5" style="4" customWidth="1"/>
    <col min="2832" max="3073" width="8.875" style="4"/>
    <col min="3074" max="3074" width="27.375" style="4" customWidth="1"/>
    <col min="3075" max="3076" width="8.875" style="4" customWidth="1"/>
    <col min="3077" max="3086" width="9.5" style="4" bestFit="1" customWidth="1"/>
    <col min="3087" max="3087" width="17.5" style="4" customWidth="1"/>
    <col min="3088" max="3329" width="8.875" style="4"/>
    <col min="3330" max="3330" width="27.375" style="4" customWidth="1"/>
    <col min="3331" max="3332" width="8.875" style="4" customWidth="1"/>
    <col min="3333" max="3342" width="9.5" style="4" bestFit="1" customWidth="1"/>
    <col min="3343" max="3343" width="17.5" style="4" customWidth="1"/>
    <col min="3344" max="3585" width="8.875" style="4"/>
    <col min="3586" max="3586" width="27.375" style="4" customWidth="1"/>
    <col min="3587" max="3588" width="8.875" style="4" customWidth="1"/>
    <col min="3589" max="3598" width="9.5" style="4" bestFit="1" customWidth="1"/>
    <col min="3599" max="3599" width="17.5" style="4" customWidth="1"/>
    <col min="3600" max="3841" width="8.875" style="4"/>
    <col min="3842" max="3842" width="27.375" style="4" customWidth="1"/>
    <col min="3843" max="3844" width="8.875" style="4" customWidth="1"/>
    <col min="3845" max="3854" width="9.5" style="4" bestFit="1" customWidth="1"/>
    <col min="3855" max="3855" width="17.5" style="4" customWidth="1"/>
    <col min="3856" max="4097" width="8.875" style="4"/>
    <col min="4098" max="4098" width="27.375" style="4" customWidth="1"/>
    <col min="4099" max="4100" width="8.875" style="4" customWidth="1"/>
    <col min="4101" max="4110" width="9.5" style="4" bestFit="1" customWidth="1"/>
    <col min="4111" max="4111" width="17.5" style="4" customWidth="1"/>
    <col min="4112" max="4353" width="8.875" style="4"/>
    <col min="4354" max="4354" width="27.375" style="4" customWidth="1"/>
    <col min="4355" max="4356" width="8.875" style="4" customWidth="1"/>
    <col min="4357" max="4366" width="9.5" style="4" bestFit="1" customWidth="1"/>
    <col min="4367" max="4367" width="17.5" style="4" customWidth="1"/>
    <col min="4368" max="4609" width="8.875" style="4"/>
    <col min="4610" max="4610" width="27.375" style="4" customWidth="1"/>
    <col min="4611" max="4612" width="8.875" style="4" customWidth="1"/>
    <col min="4613" max="4622" width="9.5" style="4" bestFit="1" customWidth="1"/>
    <col min="4623" max="4623" width="17.5" style="4" customWidth="1"/>
    <col min="4624" max="4865" width="8.875" style="4"/>
    <col min="4866" max="4866" width="27.375" style="4" customWidth="1"/>
    <col min="4867" max="4868" width="8.875" style="4" customWidth="1"/>
    <col min="4869" max="4878" width="9.5" style="4" bestFit="1" customWidth="1"/>
    <col min="4879" max="4879" width="17.5" style="4" customWidth="1"/>
    <col min="4880" max="5121" width="8.875" style="4"/>
    <col min="5122" max="5122" width="27.375" style="4" customWidth="1"/>
    <col min="5123" max="5124" width="8.875" style="4" customWidth="1"/>
    <col min="5125" max="5134" width="9.5" style="4" bestFit="1" customWidth="1"/>
    <col min="5135" max="5135" width="17.5" style="4" customWidth="1"/>
    <col min="5136" max="5377" width="8.875" style="4"/>
    <col min="5378" max="5378" width="27.375" style="4" customWidth="1"/>
    <col min="5379" max="5380" width="8.875" style="4" customWidth="1"/>
    <col min="5381" max="5390" width="9.5" style="4" bestFit="1" customWidth="1"/>
    <col min="5391" max="5391" width="17.5" style="4" customWidth="1"/>
    <col min="5392" max="5633" width="8.875" style="4"/>
    <col min="5634" max="5634" width="27.375" style="4" customWidth="1"/>
    <col min="5635" max="5636" width="8.875" style="4" customWidth="1"/>
    <col min="5637" max="5646" width="9.5" style="4" bestFit="1" customWidth="1"/>
    <col min="5647" max="5647" width="17.5" style="4" customWidth="1"/>
    <col min="5648" max="5889" width="8.875" style="4"/>
    <col min="5890" max="5890" width="27.375" style="4" customWidth="1"/>
    <col min="5891" max="5892" width="8.875" style="4" customWidth="1"/>
    <col min="5893" max="5902" width="9.5" style="4" bestFit="1" customWidth="1"/>
    <col min="5903" max="5903" width="17.5" style="4" customWidth="1"/>
    <col min="5904" max="6145" width="8.875" style="4"/>
    <col min="6146" max="6146" width="27.375" style="4" customWidth="1"/>
    <col min="6147" max="6148" width="8.875" style="4" customWidth="1"/>
    <col min="6149" max="6158" width="9.5" style="4" bestFit="1" customWidth="1"/>
    <col min="6159" max="6159" width="17.5" style="4" customWidth="1"/>
    <col min="6160" max="6401" width="8.875" style="4"/>
    <col min="6402" max="6402" width="27.375" style="4" customWidth="1"/>
    <col min="6403" max="6404" width="8.875" style="4" customWidth="1"/>
    <col min="6405" max="6414" width="9.5" style="4" bestFit="1" customWidth="1"/>
    <col min="6415" max="6415" width="17.5" style="4" customWidth="1"/>
    <col min="6416" max="6657" width="8.875" style="4"/>
    <col min="6658" max="6658" width="27.375" style="4" customWidth="1"/>
    <col min="6659" max="6660" width="8.875" style="4" customWidth="1"/>
    <col min="6661" max="6670" width="9.5" style="4" bestFit="1" customWidth="1"/>
    <col min="6671" max="6671" width="17.5" style="4" customWidth="1"/>
    <col min="6672" max="6913" width="8.875" style="4"/>
    <col min="6914" max="6914" width="27.375" style="4" customWidth="1"/>
    <col min="6915" max="6916" width="8.875" style="4" customWidth="1"/>
    <col min="6917" max="6926" width="9.5" style="4" bestFit="1" customWidth="1"/>
    <col min="6927" max="6927" width="17.5" style="4" customWidth="1"/>
    <col min="6928" max="7169" width="8.875" style="4"/>
    <col min="7170" max="7170" width="27.375" style="4" customWidth="1"/>
    <col min="7171" max="7172" width="8.875" style="4" customWidth="1"/>
    <col min="7173" max="7182" width="9.5" style="4" bestFit="1" customWidth="1"/>
    <col min="7183" max="7183" width="17.5" style="4" customWidth="1"/>
    <col min="7184" max="7425" width="8.875" style="4"/>
    <col min="7426" max="7426" width="27.375" style="4" customWidth="1"/>
    <col min="7427" max="7428" width="8.875" style="4" customWidth="1"/>
    <col min="7429" max="7438" width="9.5" style="4" bestFit="1" customWidth="1"/>
    <col min="7439" max="7439" width="17.5" style="4" customWidth="1"/>
    <col min="7440" max="7681" width="8.875" style="4"/>
    <col min="7682" max="7682" width="27.375" style="4" customWidth="1"/>
    <col min="7683" max="7684" width="8.875" style="4" customWidth="1"/>
    <col min="7685" max="7694" width="9.5" style="4" bestFit="1" customWidth="1"/>
    <col min="7695" max="7695" width="17.5" style="4" customWidth="1"/>
    <col min="7696" max="7937" width="8.875" style="4"/>
    <col min="7938" max="7938" width="27.375" style="4" customWidth="1"/>
    <col min="7939" max="7940" width="8.875" style="4" customWidth="1"/>
    <col min="7941" max="7950" width="9.5" style="4" bestFit="1" customWidth="1"/>
    <col min="7951" max="7951" width="17.5" style="4" customWidth="1"/>
    <col min="7952" max="8193" width="8.875" style="4"/>
    <col min="8194" max="8194" width="27.375" style="4" customWidth="1"/>
    <col min="8195" max="8196" width="8.875" style="4" customWidth="1"/>
    <col min="8197" max="8206" width="9.5" style="4" bestFit="1" customWidth="1"/>
    <col min="8207" max="8207" width="17.5" style="4" customWidth="1"/>
    <col min="8208" max="8449" width="8.875" style="4"/>
    <col min="8450" max="8450" width="27.375" style="4" customWidth="1"/>
    <col min="8451" max="8452" width="8.875" style="4" customWidth="1"/>
    <col min="8453" max="8462" width="9.5" style="4" bestFit="1" customWidth="1"/>
    <col min="8463" max="8463" width="17.5" style="4" customWidth="1"/>
    <col min="8464" max="8705" width="8.875" style="4"/>
    <col min="8706" max="8706" width="27.375" style="4" customWidth="1"/>
    <col min="8707" max="8708" width="8.875" style="4" customWidth="1"/>
    <col min="8709" max="8718" width="9.5" style="4" bestFit="1" customWidth="1"/>
    <col min="8719" max="8719" width="17.5" style="4" customWidth="1"/>
    <col min="8720" max="8961" width="8.875" style="4"/>
    <col min="8962" max="8962" width="27.375" style="4" customWidth="1"/>
    <col min="8963" max="8964" width="8.875" style="4" customWidth="1"/>
    <col min="8965" max="8974" width="9.5" style="4" bestFit="1" customWidth="1"/>
    <col min="8975" max="8975" width="17.5" style="4" customWidth="1"/>
    <col min="8976" max="9217" width="8.875" style="4"/>
    <col min="9218" max="9218" width="27.375" style="4" customWidth="1"/>
    <col min="9219" max="9220" width="8.875" style="4" customWidth="1"/>
    <col min="9221" max="9230" width="9.5" style="4" bestFit="1" customWidth="1"/>
    <col min="9231" max="9231" width="17.5" style="4" customWidth="1"/>
    <col min="9232" max="9473" width="8.875" style="4"/>
    <col min="9474" max="9474" width="27.375" style="4" customWidth="1"/>
    <col min="9475" max="9476" width="8.875" style="4" customWidth="1"/>
    <col min="9477" max="9486" width="9.5" style="4" bestFit="1" customWidth="1"/>
    <col min="9487" max="9487" width="17.5" style="4" customWidth="1"/>
    <col min="9488" max="9729" width="8.875" style="4"/>
    <col min="9730" max="9730" width="27.375" style="4" customWidth="1"/>
    <col min="9731" max="9732" width="8.875" style="4" customWidth="1"/>
    <col min="9733" max="9742" width="9.5" style="4" bestFit="1" customWidth="1"/>
    <col min="9743" max="9743" width="17.5" style="4" customWidth="1"/>
    <col min="9744" max="9985" width="8.875" style="4"/>
    <col min="9986" max="9986" width="27.375" style="4" customWidth="1"/>
    <col min="9987" max="9988" width="8.875" style="4" customWidth="1"/>
    <col min="9989" max="9998" width="9.5" style="4" bestFit="1" customWidth="1"/>
    <col min="9999" max="9999" width="17.5" style="4" customWidth="1"/>
    <col min="10000" max="10241" width="8.875" style="4"/>
    <col min="10242" max="10242" width="27.375" style="4" customWidth="1"/>
    <col min="10243" max="10244" width="8.875" style="4" customWidth="1"/>
    <col min="10245" max="10254" width="9.5" style="4" bestFit="1" customWidth="1"/>
    <col min="10255" max="10255" width="17.5" style="4" customWidth="1"/>
    <col min="10256" max="10497" width="8.875" style="4"/>
    <col min="10498" max="10498" width="27.375" style="4" customWidth="1"/>
    <col min="10499" max="10500" width="8.875" style="4" customWidth="1"/>
    <col min="10501" max="10510" width="9.5" style="4" bestFit="1" customWidth="1"/>
    <col min="10511" max="10511" width="17.5" style="4" customWidth="1"/>
    <col min="10512" max="10753" width="8.875" style="4"/>
    <col min="10754" max="10754" width="27.375" style="4" customWidth="1"/>
    <col min="10755" max="10756" width="8.875" style="4" customWidth="1"/>
    <col min="10757" max="10766" width="9.5" style="4" bestFit="1" customWidth="1"/>
    <col min="10767" max="10767" width="17.5" style="4" customWidth="1"/>
    <col min="10768" max="11009" width="8.875" style="4"/>
    <col min="11010" max="11010" width="27.375" style="4" customWidth="1"/>
    <col min="11011" max="11012" width="8.875" style="4" customWidth="1"/>
    <col min="11013" max="11022" width="9.5" style="4" bestFit="1" customWidth="1"/>
    <col min="11023" max="11023" width="17.5" style="4" customWidth="1"/>
    <col min="11024" max="11265" width="8.875" style="4"/>
    <col min="11266" max="11266" width="27.375" style="4" customWidth="1"/>
    <col min="11267" max="11268" width="8.875" style="4" customWidth="1"/>
    <col min="11269" max="11278" width="9.5" style="4" bestFit="1" customWidth="1"/>
    <col min="11279" max="11279" width="17.5" style="4" customWidth="1"/>
    <col min="11280" max="11521" width="8.875" style="4"/>
    <col min="11522" max="11522" width="27.375" style="4" customWidth="1"/>
    <col min="11523" max="11524" width="8.875" style="4" customWidth="1"/>
    <col min="11525" max="11534" width="9.5" style="4" bestFit="1" customWidth="1"/>
    <col min="11535" max="11535" width="17.5" style="4" customWidth="1"/>
    <col min="11536" max="11777" width="8.875" style="4"/>
    <col min="11778" max="11778" width="27.375" style="4" customWidth="1"/>
    <col min="11779" max="11780" width="8.875" style="4" customWidth="1"/>
    <col min="11781" max="11790" width="9.5" style="4" bestFit="1" customWidth="1"/>
    <col min="11791" max="11791" width="17.5" style="4" customWidth="1"/>
    <col min="11792" max="12033" width="8.875" style="4"/>
    <col min="12034" max="12034" width="27.375" style="4" customWidth="1"/>
    <col min="12035" max="12036" width="8.875" style="4" customWidth="1"/>
    <col min="12037" max="12046" width="9.5" style="4" bestFit="1" customWidth="1"/>
    <col min="12047" max="12047" width="17.5" style="4" customWidth="1"/>
    <col min="12048" max="12289" width="8.875" style="4"/>
    <col min="12290" max="12290" width="27.375" style="4" customWidth="1"/>
    <col min="12291" max="12292" width="8.875" style="4" customWidth="1"/>
    <col min="12293" max="12302" width="9.5" style="4" bestFit="1" customWidth="1"/>
    <col min="12303" max="12303" width="17.5" style="4" customWidth="1"/>
    <col min="12304" max="12545" width="8.875" style="4"/>
    <col min="12546" max="12546" width="27.375" style="4" customWidth="1"/>
    <col min="12547" max="12548" width="8.875" style="4" customWidth="1"/>
    <col min="12549" max="12558" width="9.5" style="4" bestFit="1" customWidth="1"/>
    <col min="12559" max="12559" width="17.5" style="4" customWidth="1"/>
    <col min="12560" max="12801" width="8.875" style="4"/>
    <col min="12802" max="12802" width="27.375" style="4" customWidth="1"/>
    <col min="12803" max="12804" width="8.875" style="4" customWidth="1"/>
    <col min="12805" max="12814" width="9.5" style="4" bestFit="1" customWidth="1"/>
    <col min="12815" max="12815" width="17.5" style="4" customWidth="1"/>
    <col min="12816" max="13057" width="8.875" style="4"/>
    <col min="13058" max="13058" width="27.375" style="4" customWidth="1"/>
    <col min="13059" max="13060" width="8.875" style="4" customWidth="1"/>
    <col min="13061" max="13070" width="9.5" style="4" bestFit="1" customWidth="1"/>
    <col min="13071" max="13071" width="17.5" style="4" customWidth="1"/>
    <col min="13072" max="13313" width="8.875" style="4"/>
    <col min="13314" max="13314" width="27.375" style="4" customWidth="1"/>
    <col min="13315" max="13316" width="8.875" style="4" customWidth="1"/>
    <col min="13317" max="13326" width="9.5" style="4" bestFit="1" customWidth="1"/>
    <col min="13327" max="13327" width="17.5" style="4" customWidth="1"/>
    <col min="13328" max="13569" width="8.875" style="4"/>
    <col min="13570" max="13570" width="27.375" style="4" customWidth="1"/>
    <col min="13571" max="13572" width="8.875" style="4" customWidth="1"/>
    <col min="13573" max="13582" width="9.5" style="4" bestFit="1" customWidth="1"/>
    <col min="13583" max="13583" width="17.5" style="4" customWidth="1"/>
    <col min="13584" max="13825" width="8.875" style="4"/>
    <col min="13826" max="13826" width="27.375" style="4" customWidth="1"/>
    <col min="13827" max="13828" width="8.875" style="4" customWidth="1"/>
    <col min="13829" max="13838" width="9.5" style="4" bestFit="1" customWidth="1"/>
    <col min="13839" max="13839" width="17.5" style="4" customWidth="1"/>
    <col min="13840" max="14081" width="8.875" style="4"/>
    <col min="14082" max="14082" width="27.375" style="4" customWidth="1"/>
    <col min="14083" max="14084" width="8.875" style="4" customWidth="1"/>
    <col min="14085" max="14094" width="9.5" style="4" bestFit="1" customWidth="1"/>
    <col min="14095" max="14095" width="17.5" style="4" customWidth="1"/>
    <col min="14096" max="14337" width="8.875" style="4"/>
    <col min="14338" max="14338" width="27.375" style="4" customWidth="1"/>
    <col min="14339" max="14340" width="8.875" style="4" customWidth="1"/>
    <col min="14341" max="14350" width="9.5" style="4" bestFit="1" customWidth="1"/>
    <col min="14351" max="14351" width="17.5" style="4" customWidth="1"/>
    <col min="14352" max="14593" width="8.875" style="4"/>
    <col min="14594" max="14594" width="27.375" style="4" customWidth="1"/>
    <col min="14595" max="14596" width="8.875" style="4" customWidth="1"/>
    <col min="14597" max="14606" width="9.5" style="4" bestFit="1" customWidth="1"/>
    <col min="14607" max="14607" width="17.5" style="4" customWidth="1"/>
    <col min="14608" max="14849" width="8.875" style="4"/>
    <col min="14850" max="14850" width="27.375" style="4" customWidth="1"/>
    <col min="14851" max="14852" width="8.875" style="4" customWidth="1"/>
    <col min="14853" max="14862" width="9.5" style="4" bestFit="1" customWidth="1"/>
    <col min="14863" max="14863" width="17.5" style="4" customWidth="1"/>
    <col min="14864" max="15105" width="8.875" style="4"/>
    <col min="15106" max="15106" width="27.375" style="4" customWidth="1"/>
    <col min="15107" max="15108" width="8.875" style="4" customWidth="1"/>
    <col min="15109" max="15118" width="9.5" style="4" bestFit="1" customWidth="1"/>
    <col min="15119" max="15119" width="17.5" style="4" customWidth="1"/>
    <col min="15120" max="15361" width="8.875" style="4"/>
    <col min="15362" max="15362" width="27.375" style="4" customWidth="1"/>
    <col min="15363" max="15364" width="8.875" style="4" customWidth="1"/>
    <col min="15365" max="15374" width="9.5" style="4" bestFit="1" customWidth="1"/>
    <col min="15375" max="15375" width="17.5" style="4" customWidth="1"/>
    <col min="15376" max="15617" width="8.875" style="4"/>
    <col min="15618" max="15618" width="27.375" style="4" customWidth="1"/>
    <col min="15619" max="15620" width="8.875" style="4" customWidth="1"/>
    <col min="15621" max="15630" width="9.5" style="4" bestFit="1" customWidth="1"/>
    <col min="15631" max="15631" width="17.5" style="4" customWidth="1"/>
    <col min="15632" max="15873" width="8.875" style="4"/>
    <col min="15874" max="15874" width="27.375" style="4" customWidth="1"/>
    <col min="15875" max="15876" width="8.875" style="4" customWidth="1"/>
    <col min="15877" max="15886" width="9.5" style="4" bestFit="1" customWidth="1"/>
    <col min="15887" max="15887" width="17.5" style="4" customWidth="1"/>
    <col min="15888" max="16129" width="8.875" style="4"/>
    <col min="16130" max="16130" width="27.375" style="4" customWidth="1"/>
    <col min="16131" max="16132" width="8.875" style="4" customWidth="1"/>
    <col min="16133" max="16142" width="9.5" style="4" bestFit="1" customWidth="1"/>
    <col min="16143" max="16143" width="17.5" style="4" customWidth="1"/>
    <col min="16144" max="16384" width="8.875" style="4"/>
  </cols>
  <sheetData>
    <row r="2" spans="2:15" ht="13.9" customHeight="1" x14ac:dyDescent="0.15">
      <c r="B2" s="69" t="s">
        <v>157</v>
      </c>
    </row>
    <row r="4" spans="2:15" ht="13.9" customHeight="1" x14ac:dyDescent="0.15">
      <c r="B4" s="5" t="s">
        <v>7</v>
      </c>
      <c r="C4" s="123"/>
      <c r="D4" s="123"/>
      <c r="E4" s="123"/>
      <c r="F4" s="123"/>
      <c r="G4" s="123"/>
      <c r="H4" s="123"/>
      <c r="I4" s="123"/>
      <c r="J4" s="123"/>
      <c r="K4" s="26"/>
    </row>
    <row r="5" spans="2:15" ht="13.9" customHeight="1" x14ac:dyDescent="0.15">
      <c r="B5" s="120" t="s">
        <v>8</v>
      </c>
      <c r="C5" s="5" t="s">
        <v>9</v>
      </c>
      <c r="D5" s="123"/>
      <c r="E5" s="124"/>
      <c r="F5" s="124"/>
      <c r="G5" s="124"/>
      <c r="H5" s="124"/>
      <c r="I5" s="124"/>
      <c r="J5" s="124"/>
      <c r="K5" s="67"/>
      <c r="O5" s="36"/>
    </row>
    <row r="6" spans="2:15" ht="13.9" customHeight="1" x14ac:dyDescent="0.15">
      <c r="B6" s="121"/>
      <c r="C6" s="5" t="s">
        <v>10</v>
      </c>
      <c r="D6" s="125"/>
      <c r="E6" s="126"/>
      <c r="F6" s="127"/>
      <c r="G6" s="5" t="s">
        <v>11</v>
      </c>
      <c r="H6" s="125"/>
      <c r="I6" s="126"/>
      <c r="J6" s="127"/>
      <c r="K6" s="68"/>
      <c r="L6" s="36"/>
      <c r="M6" s="36"/>
      <c r="N6" s="36"/>
      <c r="O6" s="36"/>
    </row>
    <row r="7" spans="2:15" ht="13.9" customHeight="1" x14ac:dyDescent="0.15">
      <c r="B7" s="122"/>
      <c r="C7" s="5" t="s">
        <v>92</v>
      </c>
      <c r="D7" s="60"/>
      <c r="E7" s="49" t="s">
        <v>93</v>
      </c>
      <c r="F7" s="54"/>
      <c r="G7" s="59"/>
      <c r="H7" s="54"/>
      <c r="I7" s="54"/>
      <c r="J7" s="55"/>
      <c r="K7" s="68"/>
      <c r="L7" s="36"/>
      <c r="M7" s="36"/>
      <c r="N7" s="73"/>
      <c r="O7" s="74" t="s">
        <v>111</v>
      </c>
    </row>
    <row r="8" spans="2:15" ht="13.9" customHeight="1" x14ac:dyDescent="0.15">
      <c r="B8" s="6" t="s">
        <v>32</v>
      </c>
      <c r="C8" s="117"/>
      <c r="D8" s="118"/>
      <c r="E8" s="118"/>
      <c r="F8" s="118"/>
      <c r="G8" s="118"/>
      <c r="H8" s="118"/>
      <c r="I8" s="118"/>
      <c r="J8" s="119"/>
      <c r="K8" s="68"/>
      <c r="L8" s="36"/>
      <c r="M8" s="36"/>
      <c r="N8" s="75"/>
      <c r="O8" s="76" t="s">
        <v>112</v>
      </c>
    </row>
    <row r="9" spans="2:15" ht="13.9" customHeight="1" x14ac:dyDescent="0.15">
      <c r="B9" s="7"/>
      <c r="C9" s="8"/>
      <c r="D9" s="9"/>
      <c r="E9" s="9"/>
      <c r="F9" s="9"/>
      <c r="G9" s="9"/>
      <c r="H9" s="9"/>
      <c r="I9" s="9"/>
      <c r="J9" s="9"/>
      <c r="K9" s="10"/>
      <c r="L9" s="10"/>
      <c r="M9" s="10"/>
      <c r="N9" s="10"/>
    </row>
    <row r="10" spans="2:15" ht="13.9" customHeight="1" x14ac:dyDescent="0.15">
      <c r="B10" s="11" t="s">
        <v>84</v>
      </c>
      <c r="C10" s="12"/>
      <c r="D10" s="13"/>
      <c r="E10" s="13"/>
      <c r="F10" s="13"/>
      <c r="G10" s="13"/>
      <c r="H10" s="13"/>
      <c r="I10" s="13"/>
      <c r="J10" s="13"/>
      <c r="K10" s="10"/>
      <c r="L10" s="10"/>
      <c r="M10" s="10"/>
      <c r="N10" s="10"/>
    </row>
    <row r="11" spans="2:15" ht="13.9" customHeight="1" x14ac:dyDescent="0.15">
      <c r="B11" s="11"/>
      <c r="C11" s="14" t="s">
        <v>12</v>
      </c>
      <c r="D11" s="14" t="s">
        <v>13</v>
      </c>
      <c r="E11" s="14" t="s">
        <v>14</v>
      </c>
      <c r="F11" s="14" t="s">
        <v>15</v>
      </c>
      <c r="G11" s="14" t="s">
        <v>16</v>
      </c>
      <c r="H11" s="14" t="s">
        <v>17</v>
      </c>
      <c r="I11" s="14" t="s">
        <v>18</v>
      </c>
      <c r="J11" s="14" t="s">
        <v>19</v>
      </c>
      <c r="K11" s="14" t="s">
        <v>20</v>
      </c>
      <c r="L11" s="14" t="s">
        <v>21</v>
      </c>
      <c r="M11" s="14" t="s">
        <v>22</v>
      </c>
      <c r="N11" s="14" t="s">
        <v>23</v>
      </c>
      <c r="O11" s="86" t="s">
        <v>94</v>
      </c>
    </row>
    <row r="12" spans="2:15" ht="13.9" customHeight="1" x14ac:dyDescent="0.15">
      <c r="B12" s="28" t="s">
        <v>33</v>
      </c>
      <c r="C12" s="78"/>
      <c r="D12" s="78"/>
      <c r="E12" s="78"/>
      <c r="F12" s="78"/>
      <c r="G12" s="78"/>
      <c r="H12" s="78"/>
      <c r="I12" s="78"/>
      <c r="J12" s="78"/>
      <c r="K12" s="78"/>
      <c r="L12" s="78"/>
      <c r="M12" s="78"/>
      <c r="N12" s="78"/>
      <c r="O12" s="86" t="s">
        <v>95</v>
      </c>
    </row>
    <row r="13" spans="2:15" ht="13.9" customHeight="1" x14ac:dyDescent="0.15">
      <c r="B13" s="28" t="s">
        <v>85</v>
      </c>
      <c r="C13" s="78"/>
      <c r="D13" s="78"/>
      <c r="E13" s="78"/>
      <c r="F13" s="78"/>
      <c r="G13" s="78"/>
      <c r="H13" s="78"/>
      <c r="I13" s="78"/>
      <c r="J13" s="78"/>
      <c r="K13" s="78"/>
      <c r="L13" s="78"/>
      <c r="M13" s="78"/>
      <c r="N13" s="78"/>
      <c r="O13" s="86" t="s">
        <v>96</v>
      </c>
    </row>
    <row r="14" spans="2:15" ht="13.9" customHeight="1" x14ac:dyDescent="0.15">
      <c r="B14" s="28" t="s">
        <v>86</v>
      </c>
      <c r="C14" s="78"/>
      <c r="D14" s="78"/>
      <c r="E14" s="78"/>
      <c r="F14" s="78"/>
      <c r="G14" s="78"/>
      <c r="H14" s="78"/>
      <c r="I14" s="78"/>
      <c r="J14" s="78"/>
      <c r="K14" s="78"/>
      <c r="L14" s="78"/>
      <c r="M14" s="78"/>
      <c r="N14" s="78"/>
      <c r="O14" s="16"/>
    </row>
    <row r="15" spans="2:15" ht="13.9" customHeight="1" x14ac:dyDescent="0.15">
      <c r="B15" s="28" t="s">
        <v>87</v>
      </c>
      <c r="C15" s="79">
        <f>ROUND((4.19*C14*(C13-C12)*60/1000),0)</f>
        <v>0</v>
      </c>
      <c r="D15" s="79">
        <f t="shared" ref="D15:N15" si="0">ROUND((4.19*D14*(D13-D12)*60/1000),0)</f>
        <v>0</v>
      </c>
      <c r="E15" s="79">
        <f t="shared" si="0"/>
        <v>0</v>
      </c>
      <c r="F15" s="79">
        <f t="shared" si="0"/>
        <v>0</v>
      </c>
      <c r="G15" s="79">
        <f t="shared" si="0"/>
        <v>0</v>
      </c>
      <c r="H15" s="79">
        <f t="shared" si="0"/>
        <v>0</v>
      </c>
      <c r="I15" s="79">
        <f t="shared" si="0"/>
        <v>0</v>
      </c>
      <c r="J15" s="79">
        <f t="shared" si="0"/>
        <v>0</v>
      </c>
      <c r="K15" s="79">
        <f t="shared" si="0"/>
        <v>0</v>
      </c>
      <c r="L15" s="79">
        <f t="shared" si="0"/>
        <v>0</v>
      </c>
      <c r="M15" s="79">
        <f t="shared" si="0"/>
        <v>0</v>
      </c>
      <c r="N15" s="79">
        <f t="shared" si="0"/>
        <v>0</v>
      </c>
      <c r="O15" s="27"/>
    </row>
    <row r="16" spans="2:15" ht="13.9" customHeight="1" x14ac:dyDescent="0.15">
      <c r="B16" s="28" t="s">
        <v>34</v>
      </c>
      <c r="C16" s="78"/>
      <c r="D16" s="78"/>
      <c r="E16" s="78"/>
      <c r="F16" s="78"/>
      <c r="G16" s="78"/>
      <c r="H16" s="78"/>
      <c r="I16" s="78"/>
      <c r="J16" s="78"/>
      <c r="K16" s="78"/>
      <c r="L16" s="78"/>
      <c r="M16" s="78"/>
      <c r="N16" s="78"/>
      <c r="O16" s="80"/>
    </row>
    <row r="17" spans="2:18" ht="13.9" customHeight="1" x14ac:dyDescent="0.15">
      <c r="B17" s="28" t="s">
        <v>35</v>
      </c>
      <c r="C17" s="77"/>
      <c r="D17" s="77"/>
      <c r="E17" s="77"/>
      <c r="F17" s="77"/>
      <c r="G17" s="77"/>
      <c r="H17" s="77"/>
      <c r="I17" s="77"/>
      <c r="J17" s="77"/>
      <c r="K17" s="77"/>
      <c r="L17" s="77"/>
      <c r="M17" s="77"/>
      <c r="N17" s="77"/>
      <c r="O17" s="87" t="s">
        <v>97</v>
      </c>
    </row>
    <row r="18" spans="2:18" ht="13.9" customHeight="1" x14ac:dyDescent="0.15">
      <c r="B18" s="28" t="s">
        <v>36</v>
      </c>
      <c r="C18" s="79">
        <f>C15*C16*C17</f>
        <v>0</v>
      </c>
      <c r="D18" s="79">
        <f t="shared" ref="D18:N18" si="1">D15*D16*D17</f>
        <v>0</v>
      </c>
      <c r="E18" s="79">
        <f t="shared" si="1"/>
        <v>0</v>
      </c>
      <c r="F18" s="79">
        <f t="shared" si="1"/>
        <v>0</v>
      </c>
      <c r="G18" s="79">
        <f t="shared" si="1"/>
        <v>0</v>
      </c>
      <c r="H18" s="79">
        <f t="shared" si="1"/>
        <v>0</v>
      </c>
      <c r="I18" s="79">
        <f t="shared" si="1"/>
        <v>0</v>
      </c>
      <c r="J18" s="79">
        <f t="shared" si="1"/>
        <v>0</v>
      </c>
      <c r="K18" s="79">
        <f t="shared" si="1"/>
        <v>0</v>
      </c>
      <c r="L18" s="79">
        <f t="shared" si="1"/>
        <v>0</v>
      </c>
      <c r="M18" s="79">
        <f t="shared" si="1"/>
        <v>0</v>
      </c>
      <c r="N18" s="79">
        <f t="shared" si="1"/>
        <v>0</v>
      </c>
      <c r="O18" s="81">
        <f>SUM(C18:N18)</f>
        <v>0</v>
      </c>
    </row>
    <row r="19" spans="2:18" ht="13.9" customHeight="1" x14ac:dyDescent="0.15">
      <c r="B19" s="18"/>
      <c r="C19" s="19"/>
      <c r="D19" s="19"/>
      <c r="E19" s="19"/>
      <c r="F19" s="19"/>
      <c r="G19" s="19"/>
      <c r="H19" s="19"/>
      <c r="I19" s="19"/>
      <c r="J19" s="19"/>
      <c r="K19" s="20"/>
      <c r="L19" s="20"/>
      <c r="M19" s="20"/>
      <c r="N19" s="20"/>
    </row>
    <row r="20" spans="2:18" ht="13.9" customHeight="1" x14ac:dyDescent="0.15">
      <c r="B20" s="21" t="s">
        <v>52</v>
      </c>
      <c r="C20" s="12"/>
      <c r="D20" s="13"/>
      <c r="E20" s="13"/>
      <c r="F20" s="13"/>
      <c r="G20" s="13"/>
      <c r="H20" s="42"/>
      <c r="I20" s="42"/>
      <c r="J20" s="42"/>
      <c r="K20" s="10"/>
      <c r="L20" s="10"/>
      <c r="M20" s="10"/>
      <c r="N20" s="10"/>
    </row>
    <row r="21" spans="2:18" ht="13.9" customHeight="1" x14ac:dyDescent="0.15">
      <c r="B21" s="128" t="s">
        <v>37</v>
      </c>
      <c r="C21" s="132" t="s">
        <v>38</v>
      </c>
      <c r="D21" s="133"/>
      <c r="E21" s="134"/>
      <c r="F21" s="135"/>
      <c r="G21" s="133"/>
      <c r="H21" s="136"/>
      <c r="I21" s="137"/>
      <c r="J21" s="56"/>
      <c r="K21" s="57"/>
    </row>
    <row r="22" spans="2:18" ht="13.9" customHeight="1" x14ac:dyDescent="0.15">
      <c r="B22" s="129"/>
      <c r="C22" s="138" t="s">
        <v>42</v>
      </c>
      <c r="D22" s="139"/>
      <c r="E22" s="134"/>
      <c r="F22" s="135"/>
      <c r="G22" s="133"/>
      <c r="H22" s="43"/>
      <c r="I22" s="44"/>
      <c r="J22" s="45"/>
      <c r="K22" s="46"/>
    </row>
    <row r="23" spans="2:18" ht="13.9" customHeight="1" x14ac:dyDescent="0.15">
      <c r="B23" s="130"/>
      <c r="C23" s="132" t="s">
        <v>90</v>
      </c>
      <c r="D23" s="133"/>
      <c r="E23" s="78"/>
      <c r="F23" s="29" t="s">
        <v>91</v>
      </c>
      <c r="G23" s="29"/>
      <c r="H23" s="49" t="s">
        <v>45</v>
      </c>
      <c r="I23" s="50"/>
      <c r="J23" s="142"/>
      <c r="K23" s="133"/>
    </row>
    <row r="24" spans="2:18" ht="13.9" customHeight="1" x14ac:dyDescent="0.15">
      <c r="B24" s="130"/>
      <c r="C24" s="132" t="s">
        <v>39</v>
      </c>
      <c r="D24" s="133"/>
      <c r="E24" s="77"/>
      <c r="F24" s="30" t="s">
        <v>40</v>
      </c>
      <c r="G24" s="30"/>
      <c r="H24" s="143" t="s">
        <v>46</v>
      </c>
      <c r="I24" s="144"/>
      <c r="J24" s="156"/>
      <c r="K24" s="157"/>
      <c r="L24" s="58"/>
      <c r="M24" s="35" t="s">
        <v>49</v>
      </c>
    </row>
    <row r="25" spans="2:18" ht="13.9" customHeight="1" x14ac:dyDescent="0.15">
      <c r="B25" s="131"/>
      <c r="C25" s="143" t="s">
        <v>43</v>
      </c>
      <c r="D25" s="144"/>
      <c r="E25" s="83"/>
      <c r="F25" s="4" t="s">
        <v>44</v>
      </c>
      <c r="H25" s="143" t="s">
        <v>110</v>
      </c>
      <c r="I25" s="144"/>
      <c r="J25" s="142"/>
      <c r="K25" s="148"/>
      <c r="L25" s="149"/>
      <c r="M25" s="149"/>
      <c r="N25" s="144"/>
    </row>
    <row r="26" spans="2:18" ht="13.9" customHeight="1" x14ac:dyDescent="0.15">
      <c r="B26" s="36"/>
      <c r="C26" s="143" t="s">
        <v>50</v>
      </c>
      <c r="D26" s="144"/>
      <c r="E26" s="84"/>
      <c r="F26" s="22"/>
      <c r="G26" s="22"/>
      <c r="H26" s="37"/>
      <c r="I26" s="38"/>
      <c r="J26" s="39"/>
      <c r="K26" s="40"/>
      <c r="Q26" s="107" t="s">
        <v>125</v>
      </c>
    </row>
    <row r="27" spans="2:18" ht="13.9" customHeight="1" x14ac:dyDescent="0.15">
      <c r="B27" s="16"/>
      <c r="C27" s="150"/>
      <c r="D27" s="151"/>
      <c r="E27" s="32"/>
      <c r="F27" s="16"/>
      <c r="G27" s="152"/>
      <c r="H27" s="153"/>
      <c r="I27" s="33"/>
      <c r="J27" s="152"/>
      <c r="K27" s="154"/>
      <c r="L27" s="23"/>
      <c r="M27" s="16"/>
      <c r="N27" s="16"/>
    </row>
    <row r="28" spans="2:18" ht="13.9" customHeight="1" x14ac:dyDescent="0.15">
      <c r="B28" s="16"/>
      <c r="C28" s="14" t="s">
        <v>12</v>
      </c>
      <c r="D28" s="14" t="s">
        <v>13</v>
      </c>
      <c r="E28" s="14" t="s">
        <v>14</v>
      </c>
      <c r="F28" s="14" t="s">
        <v>15</v>
      </c>
      <c r="G28" s="14" t="s">
        <v>16</v>
      </c>
      <c r="H28" s="14" t="s">
        <v>17</v>
      </c>
      <c r="I28" s="14" t="s">
        <v>18</v>
      </c>
      <c r="J28" s="14" t="s">
        <v>19</v>
      </c>
      <c r="K28" s="14" t="s">
        <v>20</v>
      </c>
      <c r="L28" s="14" t="s">
        <v>21</v>
      </c>
      <c r="M28" s="14" t="s">
        <v>22</v>
      </c>
      <c r="N28" s="14" t="s">
        <v>23</v>
      </c>
      <c r="O28" s="24" t="s">
        <v>24</v>
      </c>
    </row>
    <row r="29" spans="2:18" ht="13.9" customHeight="1" x14ac:dyDescent="0.15">
      <c r="B29" s="17" t="s">
        <v>139</v>
      </c>
      <c r="C29" s="79" t="e">
        <f>ROUND((C18/($E$24/100*$J$24/1000)),0)</f>
        <v>#DIV/0!</v>
      </c>
      <c r="D29" s="79" t="e">
        <f t="shared" ref="D29:N29" si="2">ROUND((D18/($E$24/100*$J$24/1000)),0)</f>
        <v>#DIV/0!</v>
      </c>
      <c r="E29" s="79" t="e">
        <f t="shared" si="2"/>
        <v>#DIV/0!</v>
      </c>
      <c r="F29" s="79" t="e">
        <f t="shared" si="2"/>
        <v>#DIV/0!</v>
      </c>
      <c r="G29" s="79" t="e">
        <f t="shared" si="2"/>
        <v>#DIV/0!</v>
      </c>
      <c r="H29" s="79" t="e">
        <f t="shared" si="2"/>
        <v>#DIV/0!</v>
      </c>
      <c r="I29" s="79" t="e">
        <f t="shared" si="2"/>
        <v>#DIV/0!</v>
      </c>
      <c r="J29" s="79" t="e">
        <f t="shared" si="2"/>
        <v>#DIV/0!</v>
      </c>
      <c r="K29" s="79" t="e">
        <f t="shared" si="2"/>
        <v>#DIV/0!</v>
      </c>
      <c r="L29" s="79" t="e">
        <f t="shared" si="2"/>
        <v>#DIV/0!</v>
      </c>
      <c r="M29" s="79" t="e">
        <f t="shared" si="2"/>
        <v>#DIV/0!</v>
      </c>
      <c r="N29" s="79" t="e">
        <f t="shared" si="2"/>
        <v>#DIV/0!</v>
      </c>
      <c r="O29" s="81" t="e">
        <f>SUM(C29:N29)</f>
        <v>#DIV/0!</v>
      </c>
      <c r="P29" s="34"/>
      <c r="Q29" s="155" t="s">
        <v>120</v>
      </c>
      <c r="R29" s="155"/>
    </row>
    <row r="30" spans="2:18" ht="13.9" customHeight="1" x14ac:dyDescent="0.15">
      <c r="B30" s="17" t="s">
        <v>140</v>
      </c>
      <c r="C30" s="70" t="e">
        <f>ROUND(((C15/($E$23*$E$26))*$E$25*$E$26*C16*C17/1000),2)</f>
        <v>#DIV/0!</v>
      </c>
      <c r="D30" s="70" t="e">
        <f t="shared" ref="D30:N30" si="3">ROUND(((D15/($E$23*$E$26))*$E$25*$E$26*D16*D17/1000),2)</f>
        <v>#DIV/0!</v>
      </c>
      <c r="E30" s="70" t="e">
        <f t="shared" si="3"/>
        <v>#DIV/0!</v>
      </c>
      <c r="F30" s="70" t="e">
        <f t="shared" si="3"/>
        <v>#DIV/0!</v>
      </c>
      <c r="G30" s="70" t="e">
        <f t="shared" si="3"/>
        <v>#DIV/0!</v>
      </c>
      <c r="H30" s="70" t="e">
        <f t="shared" si="3"/>
        <v>#DIV/0!</v>
      </c>
      <c r="I30" s="70" t="e">
        <f t="shared" si="3"/>
        <v>#DIV/0!</v>
      </c>
      <c r="J30" s="70" t="e">
        <f t="shared" si="3"/>
        <v>#DIV/0!</v>
      </c>
      <c r="K30" s="70" t="e">
        <f t="shared" si="3"/>
        <v>#DIV/0!</v>
      </c>
      <c r="L30" s="70" t="e">
        <f t="shared" si="3"/>
        <v>#DIV/0!</v>
      </c>
      <c r="M30" s="70" t="e">
        <f t="shared" si="3"/>
        <v>#DIV/0!</v>
      </c>
      <c r="N30" s="70" t="e">
        <f t="shared" si="3"/>
        <v>#DIV/0!</v>
      </c>
      <c r="O30" s="71" t="e">
        <f>SUM(C30:N30)</f>
        <v>#DIV/0!</v>
      </c>
      <c r="P30" s="4" t="s">
        <v>76</v>
      </c>
    </row>
    <row r="31" spans="2:18" ht="13.9" customHeight="1" x14ac:dyDescent="0.15">
      <c r="B31" s="18"/>
      <c r="C31" s="4" t="s">
        <v>89</v>
      </c>
      <c r="D31" s="19"/>
      <c r="E31" s="19"/>
      <c r="F31" s="19"/>
      <c r="G31" s="19"/>
      <c r="H31" s="19"/>
      <c r="I31" s="19"/>
      <c r="J31" s="19"/>
      <c r="K31" s="19"/>
      <c r="L31" s="19"/>
      <c r="M31" s="19"/>
      <c r="N31" s="19"/>
      <c r="O31" s="25"/>
    </row>
    <row r="32" spans="2:18" ht="13.9" customHeight="1" x14ac:dyDescent="0.15">
      <c r="B32" s="47" t="s">
        <v>53</v>
      </c>
      <c r="C32" s="20"/>
      <c r="D32" s="20"/>
      <c r="E32" s="20"/>
      <c r="F32" s="20"/>
      <c r="G32" s="20"/>
      <c r="H32" s="20"/>
      <c r="I32" s="20"/>
      <c r="J32" s="20"/>
      <c r="K32" s="20"/>
      <c r="L32" s="20"/>
      <c r="M32" s="20"/>
      <c r="N32" s="20"/>
    </row>
    <row r="33" spans="2:18" ht="13.9" customHeight="1" x14ac:dyDescent="0.15">
      <c r="B33" s="128" t="s">
        <v>54</v>
      </c>
      <c r="C33" s="132" t="s">
        <v>38</v>
      </c>
      <c r="D33" s="133"/>
      <c r="E33" s="134"/>
      <c r="F33" s="135"/>
      <c r="G33" s="133"/>
      <c r="H33" s="136"/>
      <c r="I33" s="137"/>
      <c r="J33" s="140"/>
      <c r="K33" s="141"/>
    </row>
    <row r="34" spans="2:18" ht="13.9" customHeight="1" x14ac:dyDescent="0.15">
      <c r="B34" s="129"/>
      <c r="C34" s="138" t="s">
        <v>42</v>
      </c>
      <c r="D34" s="139"/>
      <c r="E34" s="134"/>
      <c r="F34" s="135"/>
      <c r="G34" s="133"/>
      <c r="H34" s="43"/>
      <c r="I34" s="44"/>
      <c r="J34" s="45"/>
      <c r="K34" s="46"/>
    </row>
    <row r="35" spans="2:18" ht="13.9" customHeight="1" x14ac:dyDescent="0.15">
      <c r="B35" s="130"/>
      <c r="C35" s="132" t="s">
        <v>90</v>
      </c>
      <c r="D35" s="133"/>
      <c r="E35" s="15"/>
      <c r="F35" s="29" t="s">
        <v>91</v>
      </c>
      <c r="G35" s="29"/>
      <c r="H35" s="49" t="s">
        <v>45</v>
      </c>
      <c r="I35" s="50"/>
      <c r="J35" s="142"/>
      <c r="K35" s="133"/>
    </row>
    <row r="36" spans="2:18" ht="13.9" customHeight="1" x14ac:dyDescent="0.15">
      <c r="B36" s="130"/>
      <c r="C36" s="132" t="s">
        <v>39</v>
      </c>
      <c r="D36" s="133"/>
      <c r="E36" s="15"/>
      <c r="F36" s="30" t="s">
        <v>40</v>
      </c>
      <c r="G36" s="30"/>
      <c r="H36" s="143" t="s">
        <v>46</v>
      </c>
      <c r="I36" s="144"/>
      <c r="J36" s="156"/>
      <c r="K36" s="157"/>
      <c r="L36" s="58"/>
      <c r="M36" s="35" t="s">
        <v>49</v>
      </c>
    </row>
    <row r="37" spans="2:18" ht="13.9" customHeight="1" x14ac:dyDescent="0.15">
      <c r="B37" s="131"/>
      <c r="C37" s="143" t="s">
        <v>43</v>
      </c>
      <c r="D37" s="144"/>
      <c r="E37" s="41"/>
      <c r="F37" s="4" t="s">
        <v>44</v>
      </c>
      <c r="H37" s="143" t="s">
        <v>110</v>
      </c>
      <c r="I37" s="144"/>
      <c r="J37" s="142"/>
      <c r="K37" s="148"/>
      <c r="L37" s="149"/>
      <c r="M37" s="149"/>
      <c r="N37" s="144"/>
    </row>
    <row r="38" spans="2:18" ht="13.9" customHeight="1" x14ac:dyDescent="0.15">
      <c r="B38" s="36"/>
      <c r="C38" s="143" t="s">
        <v>50</v>
      </c>
      <c r="D38" s="144"/>
      <c r="E38" s="31"/>
      <c r="F38" s="22"/>
      <c r="G38" s="22"/>
      <c r="H38" s="37"/>
      <c r="I38" s="38"/>
      <c r="J38" s="39"/>
      <c r="K38" s="40"/>
      <c r="Q38" s="107" t="s">
        <v>126</v>
      </c>
    </row>
    <row r="39" spans="2:18" ht="13.9" customHeight="1" x14ac:dyDescent="0.15">
      <c r="B39" s="16"/>
      <c r="C39" s="150"/>
      <c r="D39" s="151"/>
      <c r="E39" s="32"/>
      <c r="F39" s="16"/>
      <c r="G39" s="152"/>
      <c r="H39" s="153"/>
      <c r="I39" s="33"/>
      <c r="J39" s="152"/>
      <c r="K39" s="154"/>
      <c r="L39" s="23"/>
      <c r="M39" s="16"/>
      <c r="N39" s="16"/>
    </row>
    <row r="40" spans="2:18" ht="13.9" customHeight="1" x14ac:dyDescent="0.15">
      <c r="B40" s="16"/>
      <c r="C40" s="14" t="s">
        <v>12</v>
      </c>
      <c r="D40" s="14" t="s">
        <v>13</v>
      </c>
      <c r="E40" s="14" t="s">
        <v>14</v>
      </c>
      <c r="F40" s="14" t="s">
        <v>15</v>
      </c>
      <c r="G40" s="14" t="s">
        <v>16</v>
      </c>
      <c r="H40" s="14" t="s">
        <v>17</v>
      </c>
      <c r="I40" s="14" t="s">
        <v>18</v>
      </c>
      <c r="J40" s="14" t="s">
        <v>19</v>
      </c>
      <c r="K40" s="14" t="s">
        <v>20</v>
      </c>
      <c r="L40" s="14" t="s">
        <v>21</v>
      </c>
      <c r="M40" s="14" t="s">
        <v>22</v>
      </c>
      <c r="N40" s="14" t="s">
        <v>23</v>
      </c>
      <c r="O40" s="24" t="s">
        <v>24</v>
      </c>
    </row>
    <row r="41" spans="2:18" ht="13.9" customHeight="1" x14ac:dyDescent="0.15">
      <c r="B41" s="17" t="s">
        <v>139</v>
      </c>
      <c r="C41" s="79" t="e">
        <f>ROUND((C18/($E$36/100*$J$36/1000)),0)</f>
        <v>#DIV/0!</v>
      </c>
      <c r="D41" s="79" t="e">
        <f t="shared" ref="D41:N41" si="4">ROUND((D18/($E$36/100*$J$36/1000)),0)</f>
        <v>#DIV/0!</v>
      </c>
      <c r="E41" s="79" t="e">
        <f t="shared" si="4"/>
        <v>#DIV/0!</v>
      </c>
      <c r="F41" s="79" t="e">
        <f t="shared" si="4"/>
        <v>#DIV/0!</v>
      </c>
      <c r="G41" s="79" t="e">
        <f t="shared" si="4"/>
        <v>#DIV/0!</v>
      </c>
      <c r="H41" s="79" t="e">
        <f t="shared" si="4"/>
        <v>#DIV/0!</v>
      </c>
      <c r="I41" s="79" t="e">
        <f t="shared" si="4"/>
        <v>#DIV/0!</v>
      </c>
      <c r="J41" s="79" t="e">
        <f t="shared" si="4"/>
        <v>#DIV/0!</v>
      </c>
      <c r="K41" s="79" t="e">
        <f t="shared" si="4"/>
        <v>#DIV/0!</v>
      </c>
      <c r="L41" s="79" t="e">
        <f t="shared" si="4"/>
        <v>#DIV/0!</v>
      </c>
      <c r="M41" s="79" t="e">
        <f t="shared" si="4"/>
        <v>#DIV/0!</v>
      </c>
      <c r="N41" s="79" t="e">
        <f t="shared" si="4"/>
        <v>#DIV/0!</v>
      </c>
      <c r="O41" s="81" t="e">
        <f>SUM(C41:N41)</f>
        <v>#DIV/0!</v>
      </c>
      <c r="P41" s="34"/>
      <c r="Q41" s="155" t="s">
        <v>120</v>
      </c>
      <c r="R41" s="155"/>
    </row>
    <row r="42" spans="2:18" ht="13.9" customHeight="1" x14ac:dyDescent="0.15">
      <c r="B42" s="17" t="s">
        <v>140</v>
      </c>
      <c r="C42" s="82" t="e">
        <f>ROUND(((C15/($E$35*$E$38))*$E$37*$E$38*C16*C17/1000),2)</f>
        <v>#DIV/0!</v>
      </c>
      <c r="D42" s="82" t="e">
        <f t="shared" ref="D42:N42" si="5">ROUND(((D15/($E$35*$E$38))*$E$37*$E$38*D16*D17/1000),2)</f>
        <v>#DIV/0!</v>
      </c>
      <c r="E42" s="82" t="e">
        <f t="shared" si="5"/>
        <v>#DIV/0!</v>
      </c>
      <c r="F42" s="82" t="e">
        <f t="shared" si="5"/>
        <v>#DIV/0!</v>
      </c>
      <c r="G42" s="82" t="e">
        <f t="shared" si="5"/>
        <v>#DIV/0!</v>
      </c>
      <c r="H42" s="82" t="e">
        <f t="shared" si="5"/>
        <v>#DIV/0!</v>
      </c>
      <c r="I42" s="82" t="e">
        <f t="shared" si="5"/>
        <v>#DIV/0!</v>
      </c>
      <c r="J42" s="82" t="e">
        <f t="shared" si="5"/>
        <v>#DIV/0!</v>
      </c>
      <c r="K42" s="82" t="e">
        <f t="shared" si="5"/>
        <v>#DIV/0!</v>
      </c>
      <c r="L42" s="82" t="e">
        <f t="shared" si="5"/>
        <v>#DIV/0!</v>
      </c>
      <c r="M42" s="82" t="e">
        <f t="shared" si="5"/>
        <v>#DIV/0!</v>
      </c>
      <c r="N42" s="82" t="e">
        <f t="shared" si="5"/>
        <v>#DIV/0!</v>
      </c>
      <c r="O42" s="85" t="e">
        <f>SUM(C42:N42)</f>
        <v>#DIV/0!</v>
      </c>
      <c r="P42" s="4" t="s">
        <v>76</v>
      </c>
    </row>
    <row r="43" spans="2:18" ht="13.9" customHeight="1" x14ac:dyDescent="0.15">
      <c r="C43" s="4" t="s">
        <v>89</v>
      </c>
    </row>
    <row r="45" spans="2:18" ht="13.9" customHeight="1" x14ac:dyDescent="0.15">
      <c r="B45" s="88" t="s">
        <v>113</v>
      </c>
      <c r="C45"/>
      <c r="D45"/>
      <c r="E45"/>
      <c r="F45"/>
      <c r="G45"/>
      <c r="H45"/>
      <c r="I45"/>
      <c r="J45"/>
      <c r="K45"/>
      <c r="L45"/>
      <c r="M45"/>
      <c r="N45"/>
      <c r="O45"/>
      <c r="P45"/>
    </row>
    <row r="46" spans="2:18" ht="13.9" customHeight="1" x14ac:dyDescent="0.15">
      <c r="B46" s="1" t="s">
        <v>25</v>
      </c>
      <c r="C46" t="s">
        <v>0</v>
      </c>
      <c r="D46"/>
      <c r="E46"/>
      <c r="F46" t="s">
        <v>1</v>
      </c>
      <c r="G46"/>
      <c r="H46"/>
      <c r="I46"/>
      <c r="J46"/>
      <c r="K46"/>
      <c r="L46"/>
      <c r="M46"/>
      <c r="N46"/>
      <c r="O46" s="106" t="e">
        <f>ROUNDDOWN(O53-O61,0)</f>
        <v>#DIV/0!</v>
      </c>
    </row>
    <row r="47" spans="2:18" ht="13.9" customHeight="1" x14ac:dyDescent="0.15">
      <c r="B47" s="1"/>
      <c r="C47" t="s">
        <v>26</v>
      </c>
      <c r="D47"/>
      <c r="E47"/>
      <c r="F47"/>
      <c r="G47"/>
      <c r="H47"/>
      <c r="I47"/>
      <c r="J47"/>
      <c r="K47"/>
      <c r="L47"/>
      <c r="M47"/>
      <c r="N47"/>
      <c r="O47"/>
    </row>
    <row r="48" spans="2:18" ht="13.9" customHeight="1" x14ac:dyDescent="0.15">
      <c r="B48" s="1" t="s">
        <v>27</v>
      </c>
      <c r="C48" t="s">
        <v>2</v>
      </c>
      <c r="D48"/>
      <c r="E48"/>
      <c r="F48" t="s">
        <v>1</v>
      </c>
      <c r="G48"/>
      <c r="H48"/>
      <c r="I48"/>
      <c r="J48"/>
      <c r="K48"/>
      <c r="L48"/>
      <c r="M48"/>
      <c r="N48"/>
      <c r="O48"/>
    </row>
    <row r="49" spans="2:18" ht="13.9" customHeight="1" x14ac:dyDescent="0.15">
      <c r="B49" s="1" t="s">
        <v>28</v>
      </c>
      <c r="C49" t="s">
        <v>3</v>
      </c>
      <c r="D49"/>
      <c r="E49"/>
      <c r="F49" t="s">
        <v>1</v>
      </c>
      <c r="G49"/>
      <c r="H49"/>
      <c r="I49"/>
      <c r="J49"/>
      <c r="K49"/>
      <c r="L49"/>
      <c r="M49"/>
      <c r="N49"/>
      <c r="O49"/>
    </row>
    <row r="50" spans="2:18" ht="13.9" customHeight="1" x14ac:dyDescent="0.15">
      <c r="B50"/>
      <c r="C50"/>
      <c r="D50"/>
      <c r="E50"/>
      <c r="F50"/>
      <c r="G50"/>
      <c r="H50"/>
      <c r="I50"/>
      <c r="J50"/>
      <c r="K50"/>
      <c r="L50"/>
      <c r="M50"/>
      <c r="N50"/>
      <c r="O50"/>
    </row>
    <row r="51" spans="2:18" ht="13.9" customHeight="1" x14ac:dyDescent="0.15">
      <c r="B51" s="1"/>
      <c r="C51"/>
      <c r="D51"/>
      <c r="E51"/>
      <c r="F51"/>
      <c r="G51"/>
      <c r="H51"/>
      <c r="I51"/>
      <c r="J51"/>
      <c r="K51"/>
      <c r="L51"/>
      <c r="M51"/>
      <c r="N51"/>
      <c r="O51"/>
    </row>
    <row r="52" spans="2:18" ht="13.9" customHeight="1" x14ac:dyDescent="0.15">
      <c r="B52" t="s">
        <v>4</v>
      </c>
      <c r="C52"/>
      <c r="D52" s="105" t="s">
        <v>79</v>
      </c>
      <c r="E52" s="52"/>
      <c r="F52" s="52"/>
      <c r="G52" s="52"/>
      <c r="H52" s="61"/>
      <c r="I52" s="52" t="s">
        <v>66</v>
      </c>
      <c r="J52" s="52"/>
      <c r="K52" s="52" t="s">
        <v>67</v>
      </c>
      <c r="L52" s="52"/>
      <c r="M52"/>
      <c r="N52"/>
      <c r="O52"/>
    </row>
    <row r="53" spans="2:18" ht="13.9" customHeight="1" x14ac:dyDescent="0.15">
      <c r="B53"/>
      <c r="C53" t="s">
        <v>64</v>
      </c>
      <c r="D53"/>
      <c r="E53"/>
      <c r="F53" t="s">
        <v>1</v>
      </c>
      <c r="G53"/>
      <c r="H53"/>
      <c r="I53"/>
      <c r="J53"/>
      <c r="K53"/>
      <c r="L53"/>
      <c r="M53"/>
      <c r="N53"/>
      <c r="O53" s="72" t="e">
        <f>(O54*H55+O56*H57)</f>
        <v>#DIV/0!</v>
      </c>
    </row>
    <row r="54" spans="2:18" ht="13.9" customHeight="1" x14ac:dyDescent="0.15">
      <c r="B54" s="1" t="s">
        <v>63</v>
      </c>
      <c r="C54" t="s">
        <v>58</v>
      </c>
      <c r="D54"/>
      <c r="E54"/>
      <c r="F54"/>
      <c r="G54"/>
      <c r="H54" s="51"/>
      <c r="I54" t="s">
        <v>78</v>
      </c>
      <c r="J54"/>
      <c r="K54"/>
      <c r="L54"/>
      <c r="M54"/>
      <c r="N54"/>
      <c r="O54" s="72" t="e">
        <f>(O29/1000)</f>
        <v>#DIV/0!</v>
      </c>
      <c r="Q54" s="155" t="s">
        <v>120</v>
      </c>
      <c r="R54" s="155"/>
    </row>
    <row r="55" spans="2:18" ht="13.9" customHeight="1" x14ac:dyDescent="0.15">
      <c r="B55" s="1" t="s">
        <v>62</v>
      </c>
      <c r="C55" t="s">
        <v>59</v>
      </c>
      <c r="D55"/>
      <c r="E55"/>
      <c r="F55" s="53" t="s">
        <v>80</v>
      </c>
      <c r="G55" s="94">
        <f>H54</f>
        <v>0</v>
      </c>
      <c r="H55" s="2"/>
      <c r="I55" s="1" t="s">
        <v>109</v>
      </c>
      <c r="J55" s="147"/>
      <c r="K55" s="135"/>
      <c r="L55" s="135"/>
      <c r="M55" s="133"/>
      <c r="N55"/>
      <c r="O55" s="48"/>
    </row>
    <row r="56" spans="2:18" ht="13.9" customHeight="1" x14ac:dyDescent="0.15">
      <c r="B56" s="1" t="s">
        <v>65</v>
      </c>
      <c r="C56" t="s">
        <v>60</v>
      </c>
      <c r="D56"/>
      <c r="E56"/>
      <c r="F56"/>
      <c r="G56"/>
      <c r="H56" t="s">
        <v>29</v>
      </c>
      <c r="I56"/>
      <c r="J56"/>
      <c r="K56"/>
      <c r="L56"/>
      <c r="M56"/>
      <c r="N56"/>
      <c r="O56" s="72" t="e">
        <f>O30</f>
        <v>#DIV/0!</v>
      </c>
    </row>
    <row r="57" spans="2:18" ht="13.9" customHeight="1" x14ac:dyDescent="0.15">
      <c r="B57" s="1" t="s">
        <v>30</v>
      </c>
      <c r="C57" t="s">
        <v>5</v>
      </c>
      <c r="D57"/>
      <c r="E57"/>
      <c r="F57" t="s">
        <v>31</v>
      </c>
      <c r="G57"/>
      <c r="H57" s="2"/>
      <c r="I57" s="1" t="s">
        <v>109</v>
      </c>
      <c r="J57" s="147"/>
      <c r="K57" s="135"/>
      <c r="L57" s="135"/>
      <c r="M57" s="133"/>
      <c r="N57" s="1"/>
      <c r="O57"/>
    </row>
    <row r="58" spans="2:18" ht="13.9" customHeight="1" x14ac:dyDescent="0.15">
      <c r="B58"/>
      <c r="C58"/>
      <c r="D58"/>
      <c r="E58"/>
      <c r="F58"/>
      <c r="G58"/>
      <c r="H58"/>
      <c r="I58"/>
      <c r="J58"/>
      <c r="K58"/>
      <c r="L58"/>
      <c r="M58"/>
      <c r="N58"/>
      <c r="O58"/>
    </row>
    <row r="59" spans="2:18" ht="13.9" customHeight="1" x14ac:dyDescent="0.15">
      <c r="B59"/>
      <c r="C59"/>
      <c r="D59"/>
      <c r="E59"/>
      <c r="F59"/>
      <c r="G59"/>
      <c r="H59"/>
      <c r="I59"/>
      <c r="J59"/>
      <c r="K59"/>
      <c r="L59"/>
      <c r="M59"/>
      <c r="N59"/>
      <c r="O59"/>
    </row>
    <row r="60" spans="2:18" ht="13.9" customHeight="1" x14ac:dyDescent="0.15">
      <c r="B60" t="s">
        <v>6</v>
      </c>
      <c r="C60"/>
      <c r="D60" s="105" t="s">
        <v>79</v>
      </c>
      <c r="E60" s="52"/>
      <c r="F60" s="52"/>
      <c r="G60" s="52"/>
      <c r="H60" s="61"/>
      <c r="I60" s="52" t="s">
        <v>66</v>
      </c>
      <c r="J60" s="52"/>
      <c r="K60" s="52" t="s">
        <v>67</v>
      </c>
      <c r="L60" s="52"/>
      <c r="M60"/>
      <c r="N60"/>
      <c r="O60"/>
    </row>
    <row r="61" spans="2:18" ht="13.9" customHeight="1" x14ac:dyDescent="0.15">
      <c r="B61"/>
      <c r="C61" t="s">
        <v>70</v>
      </c>
      <c r="D61"/>
      <c r="E61"/>
      <c r="F61" t="s">
        <v>1</v>
      </c>
      <c r="G61"/>
      <c r="H61"/>
      <c r="I61"/>
      <c r="J61"/>
      <c r="K61"/>
      <c r="L61"/>
      <c r="M61"/>
      <c r="N61"/>
      <c r="O61" s="72" t="e">
        <f>(O62*H63+O64*H65)</f>
        <v>#DIV/0!</v>
      </c>
    </row>
    <row r="62" spans="2:18" ht="13.9" customHeight="1" x14ac:dyDescent="0.15">
      <c r="B62" s="1" t="s">
        <v>68</v>
      </c>
      <c r="C62" t="s">
        <v>61</v>
      </c>
      <c r="D62"/>
      <c r="E62"/>
      <c r="F62"/>
      <c r="G62"/>
      <c r="H62" s="51"/>
      <c r="I62" t="s">
        <v>78</v>
      </c>
      <c r="J62"/>
      <c r="K62"/>
      <c r="L62"/>
      <c r="M62"/>
      <c r="N62"/>
      <c r="O62" s="72" t="e">
        <f>(O41/1000)</f>
        <v>#DIV/0!</v>
      </c>
      <c r="Q62" s="155" t="s">
        <v>120</v>
      </c>
      <c r="R62" s="155"/>
    </row>
    <row r="63" spans="2:18" ht="13.9" customHeight="1" x14ac:dyDescent="0.15">
      <c r="B63" s="1" t="s">
        <v>69</v>
      </c>
      <c r="C63" t="s">
        <v>59</v>
      </c>
      <c r="D63"/>
      <c r="E63"/>
      <c r="F63" s="53" t="s">
        <v>80</v>
      </c>
      <c r="G63" s="94">
        <f>H62</f>
        <v>0</v>
      </c>
      <c r="H63" s="2"/>
      <c r="I63" s="1" t="s">
        <v>109</v>
      </c>
      <c r="J63" s="147"/>
      <c r="K63" s="135"/>
      <c r="L63" s="135"/>
      <c r="M63" s="133"/>
      <c r="N63"/>
      <c r="O63" s="48"/>
    </row>
    <row r="64" spans="2:18" ht="13.9" customHeight="1" x14ac:dyDescent="0.15">
      <c r="B64" s="1" t="s">
        <v>71</v>
      </c>
      <c r="C64" t="s">
        <v>72</v>
      </c>
      <c r="D64"/>
      <c r="E64"/>
      <c r="F64"/>
      <c r="G64"/>
      <c r="H64" t="s">
        <v>29</v>
      </c>
      <c r="I64"/>
      <c r="J64"/>
      <c r="K64"/>
      <c r="L64"/>
      <c r="M64"/>
      <c r="N64"/>
      <c r="O64" s="72" t="e">
        <f>O42</f>
        <v>#DIV/0!</v>
      </c>
    </row>
    <row r="65" spans="2:17" ht="13.9" customHeight="1" x14ac:dyDescent="0.15">
      <c r="B65" s="1" t="s">
        <v>30</v>
      </c>
      <c r="C65" t="s">
        <v>5</v>
      </c>
      <c r="D65"/>
      <c r="E65"/>
      <c r="F65" t="s">
        <v>31</v>
      </c>
      <c r="G65"/>
      <c r="H65" s="2"/>
      <c r="I65" s="1" t="s">
        <v>109</v>
      </c>
      <c r="J65" s="147"/>
      <c r="K65" s="135"/>
      <c r="L65" s="135"/>
      <c r="M65" s="133"/>
      <c r="N65" s="1"/>
      <c r="O65" s="3"/>
      <c r="P65"/>
    </row>
    <row r="66" spans="2:17" ht="13.9" customHeight="1" x14ac:dyDescent="0.15">
      <c r="B66"/>
      <c r="C66"/>
      <c r="D66"/>
      <c r="E66"/>
      <c r="F66"/>
      <c r="G66"/>
      <c r="H66"/>
      <c r="I66"/>
      <c r="J66"/>
      <c r="K66"/>
      <c r="L66"/>
      <c r="M66"/>
      <c r="N66"/>
      <c r="O66"/>
      <c r="P66"/>
    </row>
    <row r="67" spans="2:17" ht="13.9" customHeight="1" x14ac:dyDescent="0.15">
      <c r="B67" s="88" t="s">
        <v>114</v>
      </c>
      <c r="C67"/>
      <c r="D67"/>
      <c r="E67"/>
      <c r="F67"/>
      <c r="G67"/>
      <c r="H67"/>
      <c r="I67"/>
      <c r="J67"/>
      <c r="K67"/>
      <c r="L67"/>
      <c r="M67"/>
      <c r="N67"/>
      <c r="O67"/>
      <c r="P67"/>
    </row>
    <row r="68" spans="2:17" ht="13.9" customHeight="1" x14ac:dyDescent="0.15">
      <c r="B68" s="88"/>
      <c r="C68"/>
      <c r="D68"/>
      <c r="E68"/>
      <c r="F68"/>
      <c r="G68"/>
      <c r="H68"/>
      <c r="I68"/>
      <c r="J68"/>
      <c r="K68"/>
      <c r="L68"/>
      <c r="M68"/>
      <c r="N68"/>
      <c r="O68"/>
      <c r="P68"/>
    </row>
    <row r="69" spans="2:17" ht="13.9" customHeight="1" x14ac:dyDescent="0.15">
      <c r="B69" s="88"/>
      <c r="C69"/>
      <c r="D69"/>
      <c r="E69"/>
      <c r="F69"/>
      <c r="G69"/>
      <c r="H69"/>
      <c r="I69"/>
      <c r="J69"/>
      <c r="K69"/>
      <c r="L69"/>
      <c r="M69"/>
      <c r="N69"/>
      <c r="O69"/>
      <c r="P69"/>
    </row>
    <row r="70" spans="2:17" ht="13.9" customHeight="1" x14ac:dyDescent="0.15">
      <c r="B70" s="64"/>
      <c r="C70" s="65"/>
      <c r="D70" s="65"/>
      <c r="E70" s="65"/>
      <c r="F70" s="65"/>
      <c r="G70" s="65"/>
      <c r="H70" s="65"/>
      <c r="I70" s="65"/>
      <c r="J70" s="65"/>
      <c r="K70" s="65"/>
      <c r="L70" s="65"/>
      <c r="M70" s="65"/>
      <c r="N70" s="65"/>
      <c r="O70" s="65"/>
      <c r="P70"/>
    </row>
    <row r="71" spans="2:17" ht="13.9" customHeight="1" x14ac:dyDescent="0.15">
      <c r="B71" s="65"/>
      <c r="C71" s="65"/>
      <c r="D71" s="65"/>
      <c r="E71" s="65"/>
      <c r="F71" s="65"/>
      <c r="G71" s="65"/>
      <c r="H71" s="65"/>
      <c r="I71" s="65"/>
      <c r="J71" s="65"/>
      <c r="K71" s="65"/>
      <c r="L71" s="65"/>
      <c r="M71" s="65"/>
      <c r="N71" s="65"/>
      <c r="O71" s="65"/>
      <c r="P71"/>
    </row>
    <row r="72" spans="2:17" ht="13.9" customHeight="1" x14ac:dyDescent="0.15">
      <c r="B72" s="66"/>
      <c r="C72" s="66"/>
      <c r="D72" s="66"/>
      <c r="E72" s="66"/>
      <c r="F72" s="66"/>
      <c r="G72" s="66"/>
      <c r="H72" s="66"/>
      <c r="I72" s="66"/>
      <c r="J72" s="66"/>
      <c r="K72" s="66"/>
      <c r="L72" s="66"/>
      <c r="M72" s="66"/>
      <c r="N72" s="66"/>
      <c r="O72" s="66"/>
      <c r="P72"/>
    </row>
    <row r="73" spans="2:17" ht="13.9" customHeight="1" x14ac:dyDescent="0.15">
      <c r="B73" s="116" t="s">
        <v>149</v>
      </c>
      <c r="C73" s="98"/>
      <c r="D73" s="62" t="s">
        <v>107</v>
      </c>
      <c r="M73"/>
      <c r="N73"/>
      <c r="O73"/>
      <c r="P73"/>
    </row>
    <row r="74" spans="2:17" ht="13.9" customHeight="1" x14ac:dyDescent="0.15">
      <c r="B74" s="91" t="s">
        <v>107</v>
      </c>
      <c r="C74" s="63" t="s">
        <v>98</v>
      </c>
      <c r="D74" s="63" t="s">
        <v>99</v>
      </c>
      <c r="E74" s="63" t="s">
        <v>100</v>
      </c>
      <c r="F74" s="63" t="s">
        <v>101</v>
      </c>
      <c r="G74" s="63" t="s">
        <v>102</v>
      </c>
      <c r="H74" s="63" t="s">
        <v>103</v>
      </c>
      <c r="I74" s="63" t="s">
        <v>104</v>
      </c>
      <c r="J74" s="63" t="s">
        <v>105</v>
      </c>
      <c r="K74" s="63" t="s">
        <v>121</v>
      </c>
      <c r="L74" s="63" t="s">
        <v>122</v>
      </c>
      <c r="M74" s="63" t="s">
        <v>123</v>
      </c>
      <c r="N74" s="63" t="s">
        <v>124</v>
      </c>
      <c r="O74" s="102" t="s">
        <v>108</v>
      </c>
      <c r="Q74" s="104" t="s">
        <v>117</v>
      </c>
    </row>
    <row r="75" spans="2:17" ht="13.9" customHeight="1" x14ac:dyDescent="0.15">
      <c r="B75" s="92" t="s">
        <v>97</v>
      </c>
      <c r="C75" s="89"/>
      <c r="D75" s="89"/>
      <c r="E75" s="89"/>
      <c r="F75" s="89"/>
      <c r="G75" s="89"/>
      <c r="H75" s="89"/>
      <c r="I75" s="89"/>
      <c r="J75" s="89"/>
      <c r="K75" s="89"/>
      <c r="L75" s="89"/>
      <c r="M75" s="89"/>
      <c r="N75" s="89"/>
      <c r="O75" s="103"/>
      <c r="P75"/>
    </row>
    <row r="76" spans="2:17" ht="13.9" customHeight="1" x14ac:dyDescent="0.15">
      <c r="B76" s="93" t="s">
        <v>106</v>
      </c>
      <c r="C76" s="90" t="e">
        <f>ROUNDDOWN(($O$46*C75/$O$18),0)</f>
        <v>#DIV/0!</v>
      </c>
      <c r="D76" s="90" t="e">
        <f t="shared" ref="D76:N76" si="6">ROUNDDOWN(($O$46*D75/$O$18),0)</f>
        <v>#DIV/0!</v>
      </c>
      <c r="E76" s="90" t="e">
        <f t="shared" si="6"/>
        <v>#DIV/0!</v>
      </c>
      <c r="F76" s="90" t="e">
        <f t="shared" si="6"/>
        <v>#DIV/0!</v>
      </c>
      <c r="G76" s="90" t="e">
        <f t="shared" si="6"/>
        <v>#DIV/0!</v>
      </c>
      <c r="H76" s="90" t="e">
        <f t="shared" si="6"/>
        <v>#DIV/0!</v>
      </c>
      <c r="I76" s="90" t="e">
        <f t="shared" si="6"/>
        <v>#DIV/0!</v>
      </c>
      <c r="J76" s="90" t="e">
        <f t="shared" si="6"/>
        <v>#DIV/0!</v>
      </c>
      <c r="K76" s="90" t="e">
        <f t="shared" si="6"/>
        <v>#DIV/0!</v>
      </c>
      <c r="L76" s="90" t="e">
        <f t="shared" si="6"/>
        <v>#DIV/0!</v>
      </c>
      <c r="M76" s="90" t="e">
        <f t="shared" si="6"/>
        <v>#DIV/0!</v>
      </c>
      <c r="N76" s="90" t="e">
        <f t="shared" si="6"/>
        <v>#DIV/0!</v>
      </c>
      <c r="O76" s="90" t="e">
        <f>SUM(C76:N76)</f>
        <v>#DIV/0!</v>
      </c>
      <c r="P76"/>
    </row>
    <row r="77" spans="2:17" ht="13.9" customHeight="1" x14ac:dyDescent="0.15">
      <c r="B77"/>
      <c r="C77" s="95"/>
      <c r="D77" s="95"/>
      <c r="E77" s="95"/>
      <c r="F77" s="95"/>
      <c r="G77" s="95"/>
      <c r="H77" s="95"/>
      <c r="I77" s="95"/>
      <c r="J77" s="95"/>
      <c r="K77" s="95"/>
      <c r="L77" s="80"/>
      <c r="M77" s="96"/>
      <c r="N77" s="97"/>
      <c r="O77" s="97"/>
      <c r="P77"/>
    </row>
    <row r="78" spans="2:17" ht="13.9" customHeight="1" x14ac:dyDescent="0.15">
      <c r="B78"/>
      <c r="C78"/>
      <c r="D78"/>
      <c r="E78"/>
      <c r="F78"/>
      <c r="G78"/>
      <c r="H78"/>
      <c r="I78"/>
      <c r="J78"/>
      <c r="K78"/>
      <c r="L78"/>
      <c r="M78"/>
      <c r="N78"/>
      <c r="O78" s="99" t="e">
        <f>ROUNDDOWN(O76/C73,0)</f>
        <v>#DIV/0!</v>
      </c>
      <c r="P78" s="100" t="s">
        <v>115</v>
      </c>
    </row>
    <row r="79" spans="2:17" ht="13.9" customHeight="1" x14ac:dyDescent="0.15">
      <c r="B79"/>
      <c r="C79"/>
      <c r="D79"/>
      <c r="E79"/>
      <c r="F79"/>
      <c r="G79"/>
      <c r="H79"/>
      <c r="I79"/>
      <c r="J79"/>
      <c r="K79"/>
      <c r="L79"/>
      <c r="M79"/>
      <c r="N79"/>
      <c r="O79" s="101" t="s">
        <v>116</v>
      </c>
      <c r="P79"/>
    </row>
    <row r="80" spans="2:17" ht="13.9" customHeight="1" x14ac:dyDescent="0.15">
      <c r="B80"/>
      <c r="C80"/>
      <c r="D80"/>
      <c r="E80"/>
      <c r="F80"/>
      <c r="G80"/>
      <c r="H80"/>
      <c r="I80"/>
      <c r="J80"/>
      <c r="K80"/>
      <c r="L80"/>
      <c r="M80"/>
      <c r="N80"/>
      <c r="O80"/>
      <c r="P80"/>
    </row>
    <row r="81" spans="2:16" ht="13.9" customHeight="1" x14ac:dyDescent="0.15">
      <c r="B81"/>
      <c r="C81"/>
      <c r="D81"/>
      <c r="E81"/>
      <c r="F81"/>
      <c r="G81"/>
      <c r="H81"/>
      <c r="I81"/>
      <c r="J81"/>
      <c r="K81"/>
      <c r="L81"/>
      <c r="M81"/>
      <c r="N81"/>
      <c r="O81"/>
      <c r="P81"/>
    </row>
    <row r="82" spans="2:16" ht="13.9" customHeight="1" x14ac:dyDescent="0.15">
      <c r="B82"/>
      <c r="C82"/>
      <c r="D82"/>
      <c r="E82"/>
      <c r="F82"/>
      <c r="G82"/>
      <c r="H82"/>
      <c r="I82"/>
      <c r="J82"/>
      <c r="K82"/>
      <c r="L82"/>
      <c r="M82"/>
      <c r="N82"/>
      <c r="O82"/>
      <c r="P82"/>
    </row>
    <row r="83" spans="2:16" ht="13.9" customHeight="1" x14ac:dyDescent="0.15">
      <c r="B83"/>
      <c r="C83"/>
      <c r="D83"/>
      <c r="E83"/>
      <c r="F83"/>
      <c r="G83"/>
      <c r="H83"/>
      <c r="I83"/>
      <c r="J83"/>
      <c r="K83"/>
      <c r="L83"/>
      <c r="M83"/>
      <c r="N83"/>
      <c r="O83"/>
      <c r="P83"/>
    </row>
    <row r="84" spans="2:16" ht="13.9" customHeight="1" x14ac:dyDescent="0.15">
      <c r="B84"/>
      <c r="C84"/>
      <c r="D84"/>
      <c r="E84"/>
      <c r="F84"/>
      <c r="G84"/>
      <c r="H84"/>
      <c r="I84"/>
      <c r="J84"/>
      <c r="K84"/>
      <c r="L84"/>
      <c r="M84"/>
      <c r="N84"/>
      <c r="O84"/>
      <c r="P84"/>
    </row>
  </sheetData>
  <mergeCells count="51">
    <mergeCell ref="C8:J8"/>
    <mergeCell ref="Q41:R41"/>
    <mergeCell ref="Q29:R29"/>
    <mergeCell ref="Q54:R54"/>
    <mergeCell ref="Q62:R62"/>
    <mergeCell ref="J23:K23"/>
    <mergeCell ref="J24:K24"/>
    <mergeCell ref="J25:N25"/>
    <mergeCell ref="C26:D26"/>
    <mergeCell ref="C27:D27"/>
    <mergeCell ref="G27:H27"/>
    <mergeCell ref="J27:K27"/>
    <mergeCell ref="J55:M55"/>
    <mergeCell ref="J57:M57"/>
    <mergeCell ref="C4:J4"/>
    <mergeCell ref="B5:B7"/>
    <mergeCell ref="D5:J5"/>
    <mergeCell ref="D6:F6"/>
    <mergeCell ref="H6:J6"/>
    <mergeCell ref="B21:B25"/>
    <mergeCell ref="C21:D21"/>
    <mergeCell ref="E21:G21"/>
    <mergeCell ref="H21:I21"/>
    <mergeCell ref="C22:D22"/>
    <mergeCell ref="E22:G22"/>
    <mergeCell ref="C23:D23"/>
    <mergeCell ref="C24:D24"/>
    <mergeCell ref="H24:I24"/>
    <mergeCell ref="C25:D25"/>
    <mergeCell ref="H25:I25"/>
    <mergeCell ref="B33:B37"/>
    <mergeCell ref="C33:D33"/>
    <mergeCell ref="E33:G33"/>
    <mergeCell ref="H33:I33"/>
    <mergeCell ref="J33:K33"/>
    <mergeCell ref="C34:D34"/>
    <mergeCell ref="E34:G34"/>
    <mergeCell ref="C35:D35"/>
    <mergeCell ref="J35:K35"/>
    <mergeCell ref="C36:D36"/>
    <mergeCell ref="H36:I36"/>
    <mergeCell ref="J36:K36"/>
    <mergeCell ref="J63:M63"/>
    <mergeCell ref="J65:M65"/>
    <mergeCell ref="C37:D37"/>
    <mergeCell ref="H37:I37"/>
    <mergeCell ref="J37:N37"/>
    <mergeCell ref="C38:D38"/>
    <mergeCell ref="C39:D39"/>
    <mergeCell ref="G39:H39"/>
    <mergeCell ref="J39:K39"/>
  </mergeCells>
  <phoneticPr fontId="1"/>
  <pageMargins left="0.25" right="0.25" top="0.75" bottom="0.75" header="0.3" footer="0.3"/>
  <pageSetup paperSize="9" scale="85" fitToHeight="0" orientation="landscape" r:id="rId1"/>
  <rowBreaks count="1" manualBreakCount="1">
    <brk id="44"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6D082-AFB9-4620-83E3-D9DDFEBACD54}">
  <sheetPr>
    <pageSetUpPr fitToPage="1"/>
  </sheetPr>
  <dimension ref="B6:R88"/>
  <sheetViews>
    <sheetView view="pageBreakPreview" zoomScaleNormal="85" zoomScaleSheetLayoutView="100" workbookViewId="0"/>
  </sheetViews>
  <sheetFormatPr defaultRowHeight="13.9" customHeight="1" x14ac:dyDescent="0.15"/>
  <cols>
    <col min="1" max="1" width="2" style="4" customWidth="1"/>
    <col min="2" max="2" width="25.625" style="4" customWidth="1"/>
    <col min="3" max="14" width="9.75" style="4" customWidth="1"/>
    <col min="15" max="15" width="14" style="4" customWidth="1"/>
    <col min="16" max="16" width="12" style="4" bestFit="1" customWidth="1"/>
    <col min="17" max="257" width="9" style="4"/>
    <col min="258" max="258" width="27.375" style="4" customWidth="1"/>
    <col min="259" max="260" width="8.875" style="4" customWidth="1"/>
    <col min="261" max="270" width="9.5" style="4" bestFit="1" customWidth="1"/>
    <col min="271" max="271" width="17.5" style="4" customWidth="1"/>
    <col min="272" max="513" width="9" style="4"/>
    <col min="514" max="514" width="27.375" style="4" customWidth="1"/>
    <col min="515" max="516" width="8.875" style="4" customWidth="1"/>
    <col min="517" max="526" width="9.5" style="4" bestFit="1" customWidth="1"/>
    <col min="527" max="527" width="17.5" style="4" customWidth="1"/>
    <col min="528" max="769" width="9" style="4"/>
    <col min="770" max="770" width="27.375" style="4" customWidth="1"/>
    <col min="771" max="772" width="8.875" style="4" customWidth="1"/>
    <col min="773" max="782" width="9.5" style="4" bestFit="1" customWidth="1"/>
    <col min="783" max="783" width="17.5" style="4" customWidth="1"/>
    <col min="784" max="1025" width="9" style="4"/>
    <col min="1026" max="1026" width="27.375" style="4" customWidth="1"/>
    <col min="1027" max="1028" width="8.875" style="4" customWidth="1"/>
    <col min="1029" max="1038" width="9.5" style="4" bestFit="1" customWidth="1"/>
    <col min="1039" max="1039" width="17.5" style="4" customWidth="1"/>
    <col min="1040" max="1281" width="9" style="4"/>
    <col min="1282" max="1282" width="27.375" style="4" customWidth="1"/>
    <col min="1283" max="1284" width="8.875" style="4" customWidth="1"/>
    <col min="1285" max="1294" width="9.5" style="4" bestFit="1" customWidth="1"/>
    <col min="1295" max="1295" width="17.5" style="4" customWidth="1"/>
    <col min="1296" max="1537" width="9" style="4"/>
    <col min="1538" max="1538" width="27.375" style="4" customWidth="1"/>
    <col min="1539" max="1540" width="8.875" style="4" customWidth="1"/>
    <col min="1541" max="1550" width="9.5" style="4" bestFit="1" customWidth="1"/>
    <col min="1551" max="1551" width="17.5" style="4" customWidth="1"/>
    <col min="1552" max="1793" width="9" style="4"/>
    <col min="1794" max="1794" width="27.375" style="4" customWidth="1"/>
    <col min="1795" max="1796" width="8.875" style="4" customWidth="1"/>
    <col min="1797" max="1806" width="9.5" style="4" bestFit="1" customWidth="1"/>
    <col min="1807" max="1807" width="17.5" style="4" customWidth="1"/>
    <col min="1808" max="2049" width="9" style="4"/>
    <col min="2050" max="2050" width="27.375" style="4" customWidth="1"/>
    <col min="2051" max="2052" width="8.875" style="4" customWidth="1"/>
    <col min="2053" max="2062" width="9.5" style="4" bestFit="1" customWidth="1"/>
    <col min="2063" max="2063" width="17.5" style="4" customWidth="1"/>
    <col min="2064" max="2305" width="9" style="4"/>
    <col min="2306" max="2306" width="27.375" style="4" customWidth="1"/>
    <col min="2307" max="2308" width="8.875" style="4" customWidth="1"/>
    <col min="2309" max="2318" width="9.5" style="4" bestFit="1" customWidth="1"/>
    <col min="2319" max="2319" width="17.5" style="4" customWidth="1"/>
    <col min="2320" max="2561" width="9" style="4"/>
    <col min="2562" max="2562" width="27.375" style="4" customWidth="1"/>
    <col min="2563" max="2564" width="8.875" style="4" customWidth="1"/>
    <col min="2565" max="2574" width="9.5" style="4" bestFit="1" customWidth="1"/>
    <col min="2575" max="2575" width="17.5" style="4" customWidth="1"/>
    <col min="2576" max="2817" width="9" style="4"/>
    <col min="2818" max="2818" width="27.375" style="4" customWidth="1"/>
    <col min="2819" max="2820" width="8.875" style="4" customWidth="1"/>
    <col min="2821" max="2830" width="9.5" style="4" bestFit="1" customWidth="1"/>
    <col min="2831" max="2831" width="17.5" style="4" customWidth="1"/>
    <col min="2832" max="3073" width="9" style="4"/>
    <col min="3074" max="3074" width="27.375" style="4" customWidth="1"/>
    <col min="3075" max="3076" width="8.875" style="4" customWidth="1"/>
    <col min="3077" max="3086" width="9.5" style="4" bestFit="1" customWidth="1"/>
    <col min="3087" max="3087" width="17.5" style="4" customWidth="1"/>
    <col min="3088" max="3329" width="9" style="4"/>
    <col min="3330" max="3330" width="27.375" style="4" customWidth="1"/>
    <col min="3331" max="3332" width="8.875" style="4" customWidth="1"/>
    <col min="3333" max="3342" width="9.5" style="4" bestFit="1" customWidth="1"/>
    <col min="3343" max="3343" width="17.5" style="4" customWidth="1"/>
    <col min="3344" max="3585" width="9" style="4"/>
    <col min="3586" max="3586" width="27.375" style="4" customWidth="1"/>
    <col min="3587" max="3588" width="8.875" style="4" customWidth="1"/>
    <col min="3589" max="3598" width="9.5" style="4" bestFit="1" customWidth="1"/>
    <col min="3599" max="3599" width="17.5" style="4" customWidth="1"/>
    <col min="3600" max="3841" width="9" style="4"/>
    <col min="3842" max="3842" width="27.375" style="4" customWidth="1"/>
    <col min="3843" max="3844" width="8.875" style="4" customWidth="1"/>
    <col min="3845" max="3854" width="9.5" style="4" bestFit="1" customWidth="1"/>
    <col min="3855" max="3855" width="17.5" style="4" customWidth="1"/>
    <col min="3856" max="4097" width="9" style="4"/>
    <col min="4098" max="4098" width="27.375" style="4" customWidth="1"/>
    <col min="4099" max="4100" width="8.875" style="4" customWidth="1"/>
    <col min="4101" max="4110" width="9.5" style="4" bestFit="1" customWidth="1"/>
    <col min="4111" max="4111" width="17.5" style="4" customWidth="1"/>
    <col min="4112" max="4353" width="9" style="4"/>
    <col min="4354" max="4354" width="27.375" style="4" customWidth="1"/>
    <col min="4355" max="4356" width="8.875" style="4" customWidth="1"/>
    <col min="4357" max="4366" width="9.5" style="4" bestFit="1" customWidth="1"/>
    <col min="4367" max="4367" width="17.5" style="4" customWidth="1"/>
    <col min="4368" max="4609" width="9" style="4"/>
    <col min="4610" max="4610" width="27.375" style="4" customWidth="1"/>
    <col min="4611" max="4612" width="8.875" style="4" customWidth="1"/>
    <col min="4613" max="4622" width="9.5" style="4" bestFit="1" customWidth="1"/>
    <col min="4623" max="4623" width="17.5" style="4" customWidth="1"/>
    <col min="4624" max="4865" width="9" style="4"/>
    <col min="4866" max="4866" width="27.375" style="4" customWidth="1"/>
    <col min="4867" max="4868" width="8.875" style="4" customWidth="1"/>
    <col min="4869" max="4878" width="9.5" style="4" bestFit="1" customWidth="1"/>
    <col min="4879" max="4879" width="17.5" style="4" customWidth="1"/>
    <col min="4880" max="5121" width="9" style="4"/>
    <col min="5122" max="5122" width="27.375" style="4" customWidth="1"/>
    <col min="5123" max="5124" width="8.875" style="4" customWidth="1"/>
    <col min="5125" max="5134" width="9.5" style="4" bestFit="1" customWidth="1"/>
    <col min="5135" max="5135" width="17.5" style="4" customWidth="1"/>
    <col min="5136" max="5377" width="9" style="4"/>
    <col min="5378" max="5378" width="27.375" style="4" customWidth="1"/>
    <col min="5379" max="5380" width="8.875" style="4" customWidth="1"/>
    <col min="5381" max="5390" width="9.5" style="4" bestFit="1" customWidth="1"/>
    <col min="5391" max="5391" width="17.5" style="4" customWidth="1"/>
    <col min="5392" max="5633" width="9" style="4"/>
    <col min="5634" max="5634" width="27.375" style="4" customWidth="1"/>
    <col min="5635" max="5636" width="8.875" style="4" customWidth="1"/>
    <col min="5637" max="5646" width="9.5" style="4" bestFit="1" customWidth="1"/>
    <col min="5647" max="5647" width="17.5" style="4" customWidth="1"/>
    <col min="5648" max="5889" width="9" style="4"/>
    <col min="5890" max="5890" width="27.375" style="4" customWidth="1"/>
    <col min="5891" max="5892" width="8.875" style="4" customWidth="1"/>
    <col min="5893" max="5902" width="9.5" style="4" bestFit="1" customWidth="1"/>
    <col min="5903" max="5903" width="17.5" style="4" customWidth="1"/>
    <col min="5904" max="6145" width="9" style="4"/>
    <col min="6146" max="6146" width="27.375" style="4" customWidth="1"/>
    <col min="6147" max="6148" width="8.875" style="4" customWidth="1"/>
    <col min="6149" max="6158" width="9.5" style="4" bestFit="1" customWidth="1"/>
    <col min="6159" max="6159" width="17.5" style="4" customWidth="1"/>
    <col min="6160" max="6401" width="9" style="4"/>
    <col min="6402" max="6402" width="27.375" style="4" customWidth="1"/>
    <col min="6403" max="6404" width="8.875" style="4" customWidth="1"/>
    <col min="6405" max="6414" width="9.5" style="4" bestFit="1" customWidth="1"/>
    <col min="6415" max="6415" width="17.5" style="4" customWidth="1"/>
    <col min="6416" max="6657" width="9" style="4"/>
    <col min="6658" max="6658" width="27.375" style="4" customWidth="1"/>
    <col min="6659" max="6660" width="8.875" style="4" customWidth="1"/>
    <col min="6661" max="6670" width="9.5" style="4" bestFit="1" customWidth="1"/>
    <col min="6671" max="6671" width="17.5" style="4" customWidth="1"/>
    <col min="6672" max="6913" width="9" style="4"/>
    <col min="6914" max="6914" width="27.375" style="4" customWidth="1"/>
    <col min="6915" max="6916" width="8.875" style="4" customWidth="1"/>
    <col min="6917" max="6926" width="9.5" style="4" bestFit="1" customWidth="1"/>
    <col min="6927" max="6927" width="17.5" style="4" customWidth="1"/>
    <col min="6928" max="7169" width="9" style="4"/>
    <col min="7170" max="7170" width="27.375" style="4" customWidth="1"/>
    <col min="7171" max="7172" width="8.875" style="4" customWidth="1"/>
    <col min="7173" max="7182" width="9.5" style="4" bestFit="1" customWidth="1"/>
    <col min="7183" max="7183" width="17.5" style="4" customWidth="1"/>
    <col min="7184" max="7425" width="9" style="4"/>
    <col min="7426" max="7426" width="27.375" style="4" customWidth="1"/>
    <col min="7427" max="7428" width="8.875" style="4" customWidth="1"/>
    <col min="7429" max="7438" width="9.5" style="4" bestFit="1" customWidth="1"/>
    <col min="7439" max="7439" width="17.5" style="4" customWidth="1"/>
    <col min="7440" max="7681" width="9" style="4"/>
    <col min="7682" max="7682" width="27.375" style="4" customWidth="1"/>
    <col min="7683" max="7684" width="8.875" style="4" customWidth="1"/>
    <col min="7685" max="7694" width="9.5" style="4" bestFit="1" customWidth="1"/>
    <col min="7695" max="7695" width="17.5" style="4" customWidth="1"/>
    <col min="7696" max="7937" width="9" style="4"/>
    <col min="7938" max="7938" width="27.375" style="4" customWidth="1"/>
    <col min="7939" max="7940" width="8.875" style="4" customWidth="1"/>
    <col min="7941" max="7950" width="9.5" style="4" bestFit="1" customWidth="1"/>
    <col min="7951" max="7951" width="17.5" style="4" customWidth="1"/>
    <col min="7952" max="8193" width="9" style="4"/>
    <col min="8194" max="8194" width="27.375" style="4" customWidth="1"/>
    <col min="8195" max="8196" width="8.875" style="4" customWidth="1"/>
    <col min="8197" max="8206" width="9.5" style="4" bestFit="1" customWidth="1"/>
    <col min="8207" max="8207" width="17.5" style="4" customWidth="1"/>
    <col min="8208" max="8449" width="9" style="4"/>
    <col min="8450" max="8450" width="27.375" style="4" customWidth="1"/>
    <col min="8451" max="8452" width="8.875" style="4" customWidth="1"/>
    <col min="8453" max="8462" width="9.5" style="4" bestFit="1" customWidth="1"/>
    <col min="8463" max="8463" width="17.5" style="4" customWidth="1"/>
    <col min="8464" max="8705" width="9" style="4"/>
    <col min="8706" max="8706" width="27.375" style="4" customWidth="1"/>
    <col min="8707" max="8708" width="8.875" style="4" customWidth="1"/>
    <col min="8709" max="8718" width="9.5" style="4" bestFit="1" customWidth="1"/>
    <col min="8719" max="8719" width="17.5" style="4" customWidth="1"/>
    <col min="8720" max="8961" width="9" style="4"/>
    <col min="8962" max="8962" width="27.375" style="4" customWidth="1"/>
    <col min="8963" max="8964" width="8.875" style="4" customWidth="1"/>
    <col min="8965" max="8974" width="9.5" style="4" bestFit="1" customWidth="1"/>
    <col min="8975" max="8975" width="17.5" style="4" customWidth="1"/>
    <col min="8976" max="9217" width="9" style="4"/>
    <col min="9218" max="9218" width="27.375" style="4" customWidth="1"/>
    <col min="9219" max="9220" width="8.875" style="4" customWidth="1"/>
    <col min="9221" max="9230" width="9.5" style="4" bestFit="1" customWidth="1"/>
    <col min="9231" max="9231" width="17.5" style="4" customWidth="1"/>
    <col min="9232" max="9473" width="9" style="4"/>
    <col min="9474" max="9474" width="27.375" style="4" customWidth="1"/>
    <col min="9475" max="9476" width="8.875" style="4" customWidth="1"/>
    <col min="9477" max="9486" width="9.5" style="4" bestFit="1" customWidth="1"/>
    <col min="9487" max="9487" width="17.5" style="4" customWidth="1"/>
    <col min="9488" max="9729" width="9" style="4"/>
    <col min="9730" max="9730" width="27.375" style="4" customWidth="1"/>
    <col min="9731" max="9732" width="8.875" style="4" customWidth="1"/>
    <col min="9733" max="9742" width="9.5" style="4" bestFit="1" customWidth="1"/>
    <col min="9743" max="9743" width="17.5" style="4" customWidth="1"/>
    <col min="9744" max="9985" width="9" style="4"/>
    <col min="9986" max="9986" width="27.375" style="4" customWidth="1"/>
    <col min="9987" max="9988" width="8.875" style="4" customWidth="1"/>
    <col min="9989" max="9998" width="9.5" style="4" bestFit="1" customWidth="1"/>
    <col min="9999" max="9999" width="17.5" style="4" customWidth="1"/>
    <col min="10000" max="10241" width="9" style="4"/>
    <col min="10242" max="10242" width="27.375" style="4" customWidth="1"/>
    <col min="10243" max="10244" width="8.875" style="4" customWidth="1"/>
    <col min="10245" max="10254" width="9.5" style="4" bestFit="1" customWidth="1"/>
    <col min="10255" max="10255" width="17.5" style="4" customWidth="1"/>
    <col min="10256" max="10497" width="9" style="4"/>
    <col min="10498" max="10498" width="27.375" style="4" customWidth="1"/>
    <col min="10499" max="10500" width="8.875" style="4" customWidth="1"/>
    <col min="10501" max="10510" width="9.5" style="4" bestFit="1" customWidth="1"/>
    <col min="10511" max="10511" width="17.5" style="4" customWidth="1"/>
    <col min="10512" max="10753" width="9" style="4"/>
    <col min="10754" max="10754" width="27.375" style="4" customWidth="1"/>
    <col min="10755" max="10756" width="8.875" style="4" customWidth="1"/>
    <col min="10757" max="10766" width="9.5" style="4" bestFit="1" customWidth="1"/>
    <col min="10767" max="10767" width="17.5" style="4" customWidth="1"/>
    <col min="10768" max="11009" width="9" style="4"/>
    <col min="11010" max="11010" width="27.375" style="4" customWidth="1"/>
    <col min="11011" max="11012" width="8.875" style="4" customWidth="1"/>
    <col min="11013" max="11022" width="9.5" style="4" bestFit="1" customWidth="1"/>
    <col min="11023" max="11023" width="17.5" style="4" customWidth="1"/>
    <col min="11024" max="11265" width="9" style="4"/>
    <col min="11266" max="11266" width="27.375" style="4" customWidth="1"/>
    <col min="11267" max="11268" width="8.875" style="4" customWidth="1"/>
    <col min="11269" max="11278" width="9.5" style="4" bestFit="1" customWidth="1"/>
    <col min="11279" max="11279" width="17.5" style="4" customWidth="1"/>
    <col min="11280" max="11521" width="9" style="4"/>
    <col min="11522" max="11522" width="27.375" style="4" customWidth="1"/>
    <col min="11523" max="11524" width="8.875" style="4" customWidth="1"/>
    <col min="11525" max="11534" width="9.5" style="4" bestFit="1" customWidth="1"/>
    <col min="11535" max="11535" width="17.5" style="4" customWidth="1"/>
    <col min="11536" max="11777" width="9" style="4"/>
    <col min="11778" max="11778" width="27.375" style="4" customWidth="1"/>
    <col min="11779" max="11780" width="8.875" style="4" customWidth="1"/>
    <col min="11781" max="11790" width="9.5" style="4" bestFit="1" customWidth="1"/>
    <col min="11791" max="11791" width="17.5" style="4" customWidth="1"/>
    <col min="11792" max="12033" width="9" style="4"/>
    <col min="12034" max="12034" width="27.375" style="4" customWidth="1"/>
    <col min="12035" max="12036" width="8.875" style="4" customWidth="1"/>
    <col min="12037" max="12046" width="9.5" style="4" bestFit="1" customWidth="1"/>
    <col min="12047" max="12047" width="17.5" style="4" customWidth="1"/>
    <col min="12048" max="12289" width="9" style="4"/>
    <col min="12290" max="12290" width="27.375" style="4" customWidth="1"/>
    <col min="12291" max="12292" width="8.875" style="4" customWidth="1"/>
    <col min="12293" max="12302" width="9.5" style="4" bestFit="1" customWidth="1"/>
    <col min="12303" max="12303" width="17.5" style="4" customWidth="1"/>
    <col min="12304" max="12545" width="9" style="4"/>
    <col min="12546" max="12546" width="27.375" style="4" customWidth="1"/>
    <col min="12547" max="12548" width="8.875" style="4" customWidth="1"/>
    <col min="12549" max="12558" width="9.5" style="4" bestFit="1" customWidth="1"/>
    <col min="12559" max="12559" width="17.5" style="4" customWidth="1"/>
    <col min="12560" max="12801" width="9" style="4"/>
    <col min="12802" max="12802" width="27.375" style="4" customWidth="1"/>
    <col min="12803" max="12804" width="8.875" style="4" customWidth="1"/>
    <col min="12805" max="12814" width="9.5" style="4" bestFit="1" customWidth="1"/>
    <col min="12815" max="12815" width="17.5" style="4" customWidth="1"/>
    <col min="12816" max="13057" width="9" style="4"/>
    <col min="13058" max="13058" width="27.375" style="4" customWidth="1"/>
    <col min="13059" max="13060" width="8.875" style="4" customWidth="1"/>
    <col min="13061" max="13070" width="9.5" style="4" bestFit="1" customWidth="1"/>
    <col min="13071" max="13071" width="17.5" style="4" customWidth="1"/>
    <col min="13072" max="13313" width="9" style="4"/>
    <col min="13314" max="13314" width="27.375" style="4" customWidth="1"/>
    <col min="13315" max="13316" width="8.875" style="4" customWidth="1"/>
    <col min="13317" max="13326" width="9.5" style="4" bestFit="1" customWidth="1"/>
    <col min="13327" max="13327" width="17.5" style="4" customWidth="1"/>
    <col min="13328" max="13569" width="9" style="4"/>
    <col min="13570" max="13570" width="27.375" style="4" customWidth="1"/>
    <col min="13571" max="13572" width="8.875" style="4" customWidth="1"/>
    <col min="13573" max="13582" width="9.5" style="4" bestFit="1" customWidth="1"/>
    <col min="13583" max="13583" width="17.5" style="4" customWidth="1"/>
    <col min="13584" max="13825" width="9" style="4"/>
    <col min="13826" max="13826" width="27.375" style="4" customWidth="1"/>
    <col min="13827" max="13828" width="8.875" style="4" customWidth="1"/>
    <col min="13829" max="13838" width="9.5" style="4" bestFit="1" customWidth="1"/>
    <col min="13839" max="13839" width="17.5" style="4" customWidth="1"/>
    <col min="13840" max="14081" width="9" style="4"/>
    <col min="14082" max="14082" width="27.375" style="4" customWidth="1"/>
    <col min="14083" max="14084" width="8.875" style="4" customWidth="1"/>
    <col min="14085" max="14094" width="9.5" style="4" bestFit="1" customWidth="1"/>
    <col min="14095" max="14095" width="17.5" style="4" customWidth="1"/>
    <col min="14096" max="14337" width="9" style="4"/>
    <col min="14338" max="14338" width="27.375" style="4" customWidth="1"/>
    <col min="14339" max="14340" width="8.875" style="4" customWidth="1"/>
    <col min="14341" max="14350" width="9.5" style="4" bestFit="1" customWidth="1"/>
    <col min="14351" max="14351" width="17.5" style="4" customWidth="1"/>
    <col min="14352" max="14593" width="9" style="4"/>
    <col min="14594" max="14594" width="27.375" style="4" customWidth="1"/>
    <col min="14595" max="14596" width="8.875" style="4" customWidth="1"/>
    <col min="14597" max="14606" width="9.5" style="4" bestFit="1" customWidth="1"/>
    <col min="14607" max="14607" width="17.5" style="4" customWidth="1"/>
    <col min="14608" max="14849" width="9" style="4"/>
    <col min="14850" max="14850" width="27.375" style="4" customWidth="1"/>
    <col min="14851" max="14852" width="8.875" style="4" customWidth="1"/>
    <col min="14853" max="14862" width="9.5" style="4" bestFit="1" customWidth="1"/>
    <col min="14863" max="14863" width="17.5" style="4" customWidth="1"/>
    <col min="14864" max="15105" width="9" style="4"/>
    <col min="15106" max="15106" width="27.375" style="4" customWidth="1"/>
    <col min="15107" max="15108" width="8.875" style="4" customWidth="1"/>
    <col min="15109" max="15118" width="9.5" style="4" bestFit="1" customWidth="1"/>
    <col min="15119" max="15119" width="17.5" style="4" customWidth="1"/>
    <col min="15120" max="15361" width="9" style="4"/>
    <col min="15362" max="15362" width="27.375" style="4" customWidth="1"/>
    <col min="15363" max="15364" width="8.875" style="4" customWidth="1"/>
    <col min="15365" max="15374" width="9.5" style="4" bestFit="1" customWidth="1"/>
    <col min="15375" max="15375" width="17.5" style="4" customWidth="1"/>
    <col min="15376" max="15617" width="9" style="4"/>
    <col min="15618" max="15618" width="27.375" style="4" customWidth="1"/>
    <col min="15619" max="15620" width="8.875" style="4" customWidth="1"/>
    <col min="15621" max="15630" width="9.5" style="4" bestFit="1" customWidth="1"/>
    <col min="15631" max="15631" width="17.5" style="4" customWidth="1"/>
    <col min="15632" max="15873" width="9" style="4"/>
    <col min="15874" max="15874" width="27.375" style="4" customWidth="1"/>
    <col min="15875" max="15876" width="8.875" style="4" customWidth="1"/>
    <col min="15877" max="15886" width="9.5" style="4" bestFit="1" customWidth="1"/>
    <col min="15887" max="15887" width="17.5" style="4" customWidth="1"/>
    <col min="15888" max="16129" width="9" style="4"/>
    <col min="16130" max="16130" width="27.375" style="4" customWidth="1"/>
    <col min="16131" max="16132" width="8.875" style="4" customWidth="1"/>
    <col min="16133" max="16142" width="9.5" style="4" bestFit="1" customWidth="1"/>
    <col min="16143" max="16143" width="17.5" style="4" customWidth="1"/>
    <col min="16144" max="16384" width="9" style="4"/>
  </cols>
  <sheetData>
    <row r="6" spans="2:15" ht="13.9" customHeight="1" x14ac:dyDescent="0.15">
      <c r="B6" s="69" t="s">
        <v>157</v>
      </c>
    </row>
    <row r="8" spans="2:15" ht="13.9" customHeight="1" x14ac:dyDescent="0.15">
      <c r="B8" s="5" t="s">
        <v>7</v>
      </c>
      <c r="C8" s="123"/>
      <c r="D8" s="123"/>
      <c r="E8" s="123"/>
      <c r="F8" s="123"/>
      <c r="G8" s="123"/>
      <c r="H8" s="123"/>
      <c r="I8" s="123"/>
      <c r="J8" s="123"/>
      <c r="K8" s="26"/>
    </row>
    <row r="9" spans="2:15" ht="13.9" customHeight="1" x14ac:dyDescent="0.15">
      <c r="B9" s="120" t="s">
        <v>8</v>
      </c>
      <c r="C9" s="5" t="s">
        <v>9</v>
      </c>
      <c r="D9" s="123"/>
      <c r="E9" s="124"/>
      <c r="F9" s="124"/>
      <c r="G9" s="124"/>
      <c r="H9" s="124"/>
      <c r="I9" s="124"/>
      <c r="J9" s="124"/>
      <c r="K9" s="67"/>
      <c r="O9" s="36"/>
    </row>
    <row r="10" spans="2:15" ht="13.9" customHeight="1" x14ac:dyDescent="0.15">
      <c r="B10" s="121"/>
      <c r="C10" s="5" t="s">
        <v>10</v>
      </c>
      <c r="D10" s="125"/>
      <c r="E10" s="126"/>
      <c r="F10" s="127"/>
      <c r="G10" s="5" t="s">
        <v>11</v>
      </c>
      <c r="H10" s="125"/>
      <c r="I10" s="126"/>
      <c r="J10" s="127"/>
      <c r="K10" s="68"/>
      <c r="L10" s="36"/>
      <c r="M10" s="36"/>
      <c r="N10" s="36"/>
      <c r="O10" s="36"/>
    </row>
    <row r="11" spans="2:15" ht="13.9" customHeight="1" x14ac:dyDescent="0.15">
      <c r="B11" s="122"/>
      <c r="C11" s="5" t="s">
        <v>92</v>
      </c>
      <c r="D11" s="60"/>
      <c r="E11" s="49" t="s">
        <v>93</v>
      </c>
      <c r="F11" s="54"/>
      <c r="G11" s="59"/>
      <c r="H11" s="54"/>
      <c r="I11" s="54"/>
      <c r="J11" s="55"/>
      <c r="K11" s="68"/>
      <c r="L11" s="36"/>
      <c r="M11" s="36"/>
      <c r="N11" s="73"/>
      <c r="O11" s="74" t="s">
        <v>111</v>
      </c>
    </row>
    <row r="12" spans="2:15" ht="13.9" customHeight="1" x14ac:dyDescent="0.15">
      <c r="B12" s="6" t="s">
        <v>32</v>
      </c>
      <c r="C12" s="117"/>
      <c r="D12" s="118"/>
      <c r="E12" s="118"/>
      <c r="F12" s="118"/>
      <c r="G12" s="118"/>
      <c r="H12" s="118"/>
      <c r="I12" s="118"/>
      <c r="J12" s="119"/>
      <c r="K12" s="68"/>
      <c r="L12" s="36"/>
      <c r="M12" s="36"/>
      <c r="N12" s="75"/>
      <c r="O12" s="76" t="s">
        <v>112</v>
      </c>
    </row>
    <row r="13" spans="2:15" ht="13.9" customHeight="1" x14ac:dyDescent="0.15">
      <c r="B13" s="7"/>
      <c r="C13" s="8"/>
      <c r="D13" s="9"/>
      <c r="E13" s="9"/>
      <c r="F13" s="9"/>
      <c r="G13" s="9"/>
      <c r="H13" s="9"/>
      <c r="I13" s="9"/>
      <c r="J13" s="9"/>
      <c r="K13" s="10"/>
      <c r="L13" s="10"/>
      <c r="M13" s="10"/>
      <c r="N13" s="10"/>
    </row>
    <row r="14" spans="2:15" ht="13.9" customHeight="1" x14ac:dyDescent="0.15">
      <c r="B14" s="11" t="s">
        <v>84</v>
      </c>
      <c r="C14" s="12"/>
      <c r="D14" s="13"/>
      <c r="E14" s="13"/>
      <c r="F14" s="13"/>
      <c r="G14" s="13"/>
      <c r="H14" s="13"/>
      <c r="I14" s="13"/>
      <c r="J14" s="13"/>
      <c r="K14" s="10"/>
      <c r="L14" s="10"/>
      <c r="M14" s="10"/>
      <c r="N14" s="10"/>
    </row>
    <row r="15" spans="2:15" ht="13.9" customHeight="1" x14ac:dyDescent="0.15">
      <c r="B15" s="11"/>
      <c r="C15" s="14" t="s">
        <v>12</v>
      </c>
      <c r="D15" s="14" t="s">
        <v>13</v>
      </c>
      <c r="E15" s="14" t="s">
        <v>14</v>
      </c>
      <c r="F15" s="14" t="s">
        <v>15</v>
      </c>
      <c r="G15" s="14" t="s">
        <v>16</v>
      </c>
      <c r="H15" s="14" t="s">
        <v>17</v>
      </c>
      <c r="I15" s="14" t="s">
        <v>18</v>
      </c>
      <c r="J15" s="14" t="s">
        <v>19</v>
      </c>
      <c r="K15" s="14" t="s">
        <v>20</v>
      </c>
      <c r="L15" s="14" t="s">
        <v>21</v>
      </c>
      <c r="M15" s="14" t="s">
        <v>22</v>
      </c>
      <c r="N15" s="14" t="s">
        <v>23</v>
      </c>
      <c r="O15" s="86" t="s">
        <v>94</v>
      </c>
    </row>
    <row r="16" spans="2:15" ht="13.9" customHeight="1" x14ac:dyDescent="0.15">
      <c r="B16" s="28" t="s">
        <v>33</v>
      </c>
      <c r="C16" s="78"/>
      <c r="D16" s="78"/>
      <c r="E16" s="78"/>
      <c r="F16" s="78"/>
      <c r="G16" s="78"/>
      <c r="H16" s="78"/>
      <c r="I16" s="78"/>
      <c r="J16" s="78"/>
      <c r="K16" s="78"/>
      <c r="L16" s="78"/>
      <c r="M16" s="78"/>
      <c r="N16" s="78"/>
      <c r="O16" s="86" t="s">
        <v>95</v>
      </c>
    </row>
    <row r="17" spans="2:17" ht="13.9" customHeight="1" x14ac:dyDescent="0.15">
      <c r="B17" s="28" t="s">
        <v>85</v>
      </c>
      <c r="C17" s="78"/>
      <c r="D17" s="78"/>
      <c r="E17" s="78"/>
      <c r="F17" s="78"/>
      <c r="G17" s="78"/>
      <c r="H17" s="78"/>
      <c r="I17" s="78"/>
      <c r="J17" s="78"/>
      <c r="K17" s="78"/>
      <c r="L17" s="78"/>
      <c r="M17" s="78"/>
      <c r="N17" s="78"/>
      <c r="O17" s="86" t="s">
        <v>96</v>
      </c>
    </row>
    <row r="18" spans="2:17" ht="13.9" customHeight="1" x14ac:dyDescent="0.15">
      <c r="B18" s="28" t="s">
        <v>86</v>
      </c>
      <c r="C18" s="78"/>
      <c r="D18" s="78"/>
      <c r="E18" s="78"/>
      <c r="F18" s="78"/>
      <c r="G18" s="78"/>
      <c r="H18" s="78"/>
      <c r="I18" s="78"/>
      <c r="J18" s="78"/>
      <c r="K18" s="78"/>
      <c r="L18" s="78"/>
      <c r="M18" s="78"/>
      <c r="N18" s="78"/>
      <c r="O18" s="16"/>
    </row>
    <row r="19" spans="2:17" ht="13.9" customHeight="1" x14ac:dyDescent="0.15">
      <c r="B19" s="28" t="s">
        <v>87</v>
      </c>
      <c r="C19" s="79">
        <f>ROUND((4.19*C18*(C17-C16)*60/1000),0)</f>
        <v>0</v>
      </c>
      <c r="D19" s="79">
        <f t="shared" ref="D19:N19" si="0">ROUND((4.19*D18*(D17-D16)*60/1000),0)</f>
        <v>0</v>
      </c>
      <c r="E19" s="79">
        <f t="shared" si="0"/>
        <v>0</v>
      </c>
      <c r="F19" s="79">
        <f t="shared" si="0"/>
        <v>0</v>
      </c>
      <c r="G19" s="79">
        <f t="shared" si="0"/>
        <v>0</v>
      </c>
      <c r="H19" s="79">
        <f t="shared" si="0"/>
        <v>0</v>
      </c>
      <c r="I19" s="79">
        <f t="shared" si="0"/>
        <v>0</v>
      </c>
      <c r="J19" s="79">
        <f t="shared" si="0"/>
        <v>0</v>
      </c>
      <c r="K19" s="79">
        <f t="shared" si="0"/>
        <v>0</v>
      </c>
      <c r="L19" s="79">
        <f t="shared" si="0"/>
        <v>0</v>
      </c>
      <c r="M19" s="79">
        <f t="shared" si="0"/>
        <v>0</v>
      </c>
      <c r="N19" s="79">
        <f t="shared" si="0"/>
        <v>0</v>
      </c>
      <c r="O19" s="27"/>
    </row>
    <row r="20" spans="2:17" ht="13.9" customHeight="1" x14ac:dyDescent="0.15">
      <c r="B20" s="28" t="s">
        <v>34</v>
      </c>
      <c r="C20" s="78"/>
      <c r="D20" s="78"/>
      <c r="E20" s="78"/>
      <c r="F20" s="78"/>
      <c r="G20" s="78"/>
      <c r="H20" s="78"/>
      <c r="I20" s="78"/>
      <c r="J20" s="78"/>
      <c r="K20" s="78"/>
      <c r="L20" s="78"/>
      <c r="M20" s="78"/>
      <c r="N20" s="78"/>
      <c r="O20" s="80"/>
    </row>
    <row r="21" spans="2:17" ht="13.9" customHeight="1" x14ac:dyDescent="0.15">
      <c r="B21" s="28" t="s">
        <v>35</v>
      </c>
      <c r="C21" s="77"/>
      <c r="D21" s="77"/>
      <c r="E21" s="77"/>
      <c r="F21" s="77"/>
      <c r="G21" s="77"/>
      <c r="H21" s="77"/>
      <c r="I21" s="77"/>
      <c r="J21" s="77"/>
      <c r="K21" s="77"/>
      <c r="L21" s="77"/>
      <c r="M21" s="77"/>
      <c r="N21" s="77"/>
      <c r="O21" s="87" t="s">
        <v>97</v>
      </c>
    </row>
    <row r="22" spans="2:17" ht="13.9" customHeight="1" x14ac:dyDescent="0.15">
      <c r="B22" s="28" t="s">
        <v>36</v>
      </c>
      <c r="C22" s="79">
        <f>C19*C20*C21</f>
        <v>0</v>
      </c>
      <c r="D22" s="79">
        <f t="shared" ref="D22:N22" si="1">D19*D20*D21</f>
        <v>0</v>
      </c>
      <c r="E22" s="79">
        <f t="shared" si="1"/>
        <v>0</v>
      </c>
      <c r="F22" s="79">
        <f t="shared" si="1"/>
        <v>0</v>
      </c>
      <c r="G22" s="79">
        <f t="shared" si="1"/>
        <v>0</v>
      </c>
      <c r="H22" s="79">
        <f t="shared" si="1"/>
        <v>0</v>
      </c>
      <c r="I22" s="79">
        <f t="shared" si="1"/>
        <v>0</v>
      </c>
      <c r="J22" s="79">
        <f t="shared" si="1"/>
        <v>0</v>
      </c>
      <c r="K22" s="79">
        <f t="shared" si="1"/>
        <v>0</v>
      </c>
      <c r="L22" s="79">
        <f t="shared" si="1"/>
        <v>0</v>
      </c>
      <c r="M22" s="79">
        <f t="shared" si="1"/>
        <v>0</v>
      </c>
      <c r="N22" s="79">
        <f t="shared" si="1"/>
        <v>0</v>
      </c>
      <c r="O22" s="81">
        <f>SUM(C22:N22)</f>
        <v>0</v>
      </c>
    </row>
    <row r="23" spans="2:17" ht="13.9" customHeight="1" x14ac:dyDescent="0.15">
      <c r="B23" s="18"/>
      <c r="C23" s="19"/>
      <c r="D23" s="19"/>
      <c r="E23" s="19"/>
      <c r="F23" s="19"/>
      <c r="G23" s="19"/>
      <c r="H23" s="19"/>
      <c r="I23" s="19"/>
      <c r="J23" s="19"/>
      <c r="K23" s="20"/>
      <c r="L23" s="20"/>
      <c r="M23" s="20"/>
      <c r="N23" s="20"/>
    </row>
    <row r="24" spans="2:17" ht="13.9" customHeight="1" x14ac:dyDescent="0.15">
      <c r="B24" s="21" t="s">
        <v>151</v>
      </c>
      <c r="C24" s="12"/>
      <c r="D24" s="13"/>
      <c r="E24" s="13"/>
      <c r="F24" s="13"/>
      <c r="G24" s="13"/>
      <c r="H24" s="42"/>
      <c r="I24" s="42"/>
      <c r="J24" s="42"/>
      <c r="K24" s="10"/>
      <c r="L24" s="10"/>
      <c r="M24" s="10"/>
      <c r="N24" s="10"/>
    </row>
    <row r="25" spans="2:17" ht="13.9" customHeight="1" x14ac:dyDescent="0.15">
      <c r="B25" s="128" t="s">
        <v>152</v>
      </c>
      <c r="C25" s="132" t="s">
        <v>38</v>
      </c>
      <c r="D25" s="133"/>
      <c r="E25" s="134"/>
      <c r="F25" s="135"/>
      <c r="G25" s="133"/>
      <c r="H25" s="136"/>
      <c r="I25" s="137"/>
      <c r="J25" s="56"/>
      <c r="K25" s="57"/>
    </row>
    <row r="26" spans="2:17" ht="13.9" customHeight="1" x14ac:dyDescent="0.15">
      <c r="B26" s="129"/>
      <c r="C26" s="138" t="s">
        <v>42</v>
      </c>
      <c r="D26" s="139"/>
      <c r="E26" s="134"/>
      <c r="F26" s="135"/>
      <c r="G26" s="133"/>
      <c r="H26" s="43"/>
      <c r="I26" s="44"/>
      <c r="J26" s="45"/>
      <c r="K26" s="46"/>
    </row>
    <row r="27" spans="2:17" ht="13.9" customHeight="1" x14ac:dyDescent="0.15">
      <c r="B27" s="130"/>
      <c r="C27" s="132" t="s">
        <v>90</v>
      </c>
      <c r="D27" s="133"/>
      <c r="E27" s="78"/>
      <c r="F27" s="29" t="s">
        <v>91</v>
      </c>
      <c r="G27" s="29"/>
      <c r="H27" s="49" t="s">
        <v>45</v>
      </c>
      <c r="I27" s="50"/>
      <c r="J27" s="142"/>
      <c r="K27" s="133"/>
    </row>
    <row r="28" spans="2:17" ht="13.9" customHeight="1" x14ac:dyDescent="0.15">
      <c r="B28" s="130"/>
      <c r="C28" s="132" t="s">
        <v>39</v>
      </c>
      <c r="D28" s="133"/>
      <c r="E28" s="77"/>
      <c r="F28" s="30" t="s">
        <v>40</v>
      </c>
      <c r="G28" s="30"/>
      <c r="H28" s="143" t="s">
        <v>46</v>
      </c>
      <c r="I28" s="144"/>
      <c r="J28" s="156"/>
      <c r="K28" s="157"/>
      <c r="L28" s="58"/>
      <c r="M28" s="35" t="s">
        <v>49</v>
      </c>
    </row>
    <row r="29" spans="2:17" ht="13.9" customHeight="1" x14ac:dyDescent="0.15">
      <c r="B29" s="131"/>
      <c r="C29" s="143" t="s">
        <v>43</v>
      </c>
      <c r="D29" s="144"/>
      <c r="E29" s="83"/>
      <c r="F29" s="4" t="s">
        <v>44</v>
      </c>
      <c r="H29" s="143" t="s">
        <v>110</v>
      </c>
      <c r="I29" s="144"/>
      <c r="J29" s="142"/>
      <c r="K29" s="148"/>
      <c r="L29" s="149"/>
      <c r="M29" s="149"/>
      <c r="N29" s="144"/>
    </row>
    <row r="30" spans="2:17" ht="13.9" customHeight="1" x14ac:dyDescent="0.15">
      <c r="B30" s="36"/>
      <c r="C30" s="143" t="s">
        <v>50</v>
      </c>
      <c r="D30" s="144"/>
      <c r="E30" s="84"/>
      <c r="F30" s="22"/>
      <c r="G30" s="22"/>
      <c r="H30" s="37"/>
      <c r="I30" s="38"/>
      <c r="J30" s="39"/>
      <c r="K30" s="40"/>
      <c r="Q30" s="107" t="s">
        <v>125</v>
      </c>
    </row>
    <row r="31" spans="2:17" ht="13.9" customHeight="1" x14ac:dyDescent="0.15">
      <c r="B31" s="16"/>
      <c r="C31" s="150"/>
      <c r="D31" s="151"/>
      <c r="E31" s="32"/>
      <c r="F31" s="16"/>
      <c r="G31" s="152"/>
      <c r="H31" s="153"/>
      <c r="I31" s="33"/>
      <c r="J31" s="152"/>
      <c r="K31" s="154"/>
      <c r="L31" s="23"/>
      <c r="M31" s="16"/>
      <c r="N31" s="16"/>
    </row>
    <row r="32" spans="2:17" ht="13.9" customHeight="1" x14ac:dyDescent="0.15">
      <c r="B32" s="16"/>
      <c r="C32" s="14" t="s">
        <v>12</v>
      </c>
      <c r="D32" s="14" t="s">
        <v>13</v>
      </c>
      <c r="E32" s="14" t="s">
        <v>14</v>
      </c>
      <c r="F32" s="14" t="s">
        <v>15</v>
      </c>
      <c r="G32" s="14" t="s">
        <v>16</v>
      </c>
      <c r="H32" s="14" t="s">
        <v>17</v>
      </c>
      <c r="I32" s="14" t="s">
        <v>18</v>
      </c>
      <c r="J32" s="14" t="s">
        <v>19</v>
      </c>
      <c r="K32" s="14" t="s">
        <v>20</v>
      </c>
      <c r="L32" s="14" t="s">
        <v>21</v>
      </c>
      <c r="M32" s="14" t="s">
        <v>22</v>
      </c>
      <c r="N32" s="14" t="s">
        <v>23</v>
      </c>
      <c r="O32" s="24" t="s">
        <v>24</v>
      </c>
    </row>
    <row r="33" spans="2:18" ht="13.9" customHeight="1" x14ac:dyDescent="0.15">
      <c r="B33" s="17" t="s">
        <v>139</v>
      </c>
      <c r="C33" s="79" t="e">
        <f>ROUND((C22/($E$28/100*$J$28/1000)),0)</f>
        <v>#DIV/0!</v>
      </c>
      <c r="D33" s="79" t="e">
        <f t="shared" ref="D33:N33" si="2">ROUND((D22/($E$28/100*$J$28/1000)),0)</f>
        <v>#DIV/0!</v>
      </c>
      <c r="E33" s="79" t="e">
        <f t="shared" si="2"/>
        <v>#DIV/0!</v>
      </c>
      <c r="F33" s="79" t="e">
        <f t="shared" si="2"/>
        <v>#DIV/0!</v>
      </c>
      <c r="G33" s="79" t="e">
        <f t="shared" si="2"/>
        <v>#DIV/0!</v>
      </c>
      <c r="H33" s="79" t="e">
        <f t="shared" si="2"/>
        <v>#DIV/0!</v>
      </c>
      <c r="I33" s="79" t="e">
        <f t="shared" si="2"/>
        <v>#DIV/0!</v>
      </c>
      <c r="J33" s="79" t="e">
        <f t="shared" si="2"/>
        <v>#DIV/0!</v>
      </c>
      <c r="K33" s="79" t="e">
        <f t="shared" si="2"/>
        <v>#DIV/0!</v>
      </c>
      <c r="L33" s="79" t="e">
        <f t="shared" si="2"/>
        <v>#DIV/0!</v>
      </c>
      <c r="M33" s="79" t="e">
        <f t="shared" si="2"/>
        <v>#DIV/0!</v>
      </c>
      <c r="N33" s="79" t="e">
        <f t="shared" si="2"/>
        <v>#DIV/0!</v>
      </c>
      <c r="O33" s="81" t="e">
        <f>SUM(C33:N33)</f>
        <v>#DIV/0!</v>
      </c>
      <c r="P33" s="34"/>
      <c r="Q33" s="155" t="s">
        <v>120</v>
      </c>
      <c r="R33" s="155"/>
    </row>
    <row r="34" spans="2:18" ht="13.9" customHeight="1" x14ac:dyDescent="0.15">
      <c r="B34" s="17" t="s">
        <v>140</v>
      </c>
      <c r="C34" s="70" t="e">
        <f>ROUND(((C19/($E$27*$E$30))*$E$29*$E$30*C20*C21/1000),2)</f>
        <v>#DIV/0!</v>
      </c>
      <c r="D34" s="70" t="e">
        <f t="shared" ref="D34:N34" si="3">ROUND(((D19/($E$27*$E$30))*$E$29*$E$30*D20*D21/1000),2)</f>
        <v>#DIV/0!</v>
      </c>
      <c r="E34" s="70" t="e">
        <f t="shared" si="3"/>
        <v>#DIV/0!</v>
      </c>
      <c r="F34" s="70" t="e">
        <f t="shared" si="3"/>
        <v>#DIV/0!</v>
      </c>
      <c r="G34" s="70" t="e">
        <f t="shared" si="3"/>
        <v>#DIV/0!</v>
      </c>
      <c r="H34" s="70" t="e">
        <f t="shared" si="3"/>
        <v>#DIV/0!</v>
      </c>
      <c r="I34" s="70" t="e">
        <f t="shared" si="3"/>
        <v>#DIV/0!</v>
      </c>
      <c r="J34" s="70" t="e">
        <f t="shared" si="3"/>
        <v>#DIV/0!</v>
      </c>
      <c r="K34" s="70" t="e">
        <f t="shared" si="3"/>
        <v>#DIV/0!</v>
      </c>
      <c r="L34" s="70" t="e">
        <f t="shared" si="3"/>
        <v>#DIV/0!</v>
      </c>
      <c r="M34" s="70" t="e">
        <f t="shared" si="3"/>
        <v>#DIV/0!</v>
      </c>
      <c r="N34" s="70" t="e">
        <f t="shared" si="3"/>
        <v>#DIV/0!</v>
      </c>
      <c r="O34" s="71" t="e">
        <f>SUM(C34:N34)</f>
        <v>#DIV/0!</v>
      </c>
      <c r="P34" s="4" t="s">
        <v>76</v>
      </c>
    </row>
    <row r="35" spans="2:18" ht="13.9" customHeight="1" x14ac:dyDescent="0.15">
      <c r="B35" s="18"/>
      <c r="C35" s="4" t="s">
        <v>89</v>
      </c>
      <c r="D35" s="19"/>
      <c r="E35" s="19"/>
      <c r="F35" s="19"/>
      <c r="G35" s="19"/>
      <c r="H35" s="19"/>
      <c r="I35" s="19"/>
      <c r="J35" s="19"/>
      <c r="K35" s="19"/>
      <c r="L35" s="19"/>
      <c r="M35" s="19"/>
      <c r="N35" s="19"/>
      <c r="O35" s="25"/>
    </row>
    <row r="36" spans="2:18" ht="13.9" customHeight="1" x14ac:dyDescent="0.15">
      <c r="B36" s="47" t="s">
        <v>53</v>
      </c>
      <c r="C36" s="20"/>
      <c r="D36" s="20"/>
      <c r="E36" s="20"/>
      <c r="F36" s="20"/>
      <c r="G36" s="20"/>
      <c r="H36" s="20"/>
      <c r="I36" s="20"/>
      <c r="J36" s="20"/>
      <c r="K36" s="20"/>
      <c r="L36" s="20"/>
      <c r="M36" s="20"/>
      <c r="N36" s="20"/>
    </row>
    <row r="37" spans="2:18" ht="13.9" customHeight="1" x14ac:dyDescent="0.15">
      <c r="B37" s="128" t="s">
        <v>54</v>
      </c>
      <c r="C37" s="132" t="s">
        <v>38</v>
      </c>
      <c r="D37" s="133"/>
      <c r="E37" s="134"/>
      <c r="F37" s="135"/>
      <c r="G37" s="133"/>
      <c r="H37" s="136"/>
      <c r="I37" s="137"/>
      <c r="J37" s="140"/>
      <c r="K37" s="141"/>
    </row>
    <row r="38" spans="2:18" ht="13.9" customHeight="1" x14ac:dyDescent="0.15">
      <c r="B38" s="129"/>
      <c r="C38" s="138" t="s">
        <v>42</v>
      </c>
      <c r="D38" s="139"/>
      <c r="E38" s="134"/>
      <c r="F38" s="135"/>
      <c r="G38" s="133"/>
      <c r="H38" s="43"/>
      <c r="I38" s="44"/>
      <c r="J38" s="45"/>
      <c r="K38" s="46"/>
    </row>
    <row r="39" spans="2:18" ht="13.9" customHeight="1" x14ac:dyDescent="0.15">
      <c r="B39" s="130"/>
      <c r="C39" s="132" t="s">
        <v>90</v>
      </c>
      <c r="D39" s="133"/>
      <c r="E39" s="15"/>
      <c r="F39" s="29" t="s">
        <v>91</v>
      </c>
      <c r="G39" s="29"/>
      <c r="H39" s="49" t="s">
        <v>45</v>
      </c>
      <c r="I39" s="50"/>
      <c r="J39" s="142"/>
      <c r="K39" s="133"/>
    </row>
    <row r="40" spans="2:18" ht="13.9" customHeight="1" x14ac:dyDescent="0.15">
      <c r="B40" s="130"/>
      <c r="C40" s="132" t="s">
        <v>39</v>
      </c>
      <c r="D40" s="133"/>
      <c r="E40" s="15"/>
      <c r="F40" s="30" t="s">
        <v>40</v>
      </c>
      <c r="G40" s="30"/>
      <c r="H40" s="143" t="s">
        <v>46</v>
      </c>
      <c r="I40" s="144"/>
      <c r="J40" s="156"/>
      <c r="K40" s="157"/>
      <c r="L40" s="58"/>
      <c r="M40" s="35" t="s">
        <v>49</v>
      </c>
    </row>
    <row r="41" spans="2:18" ht="13.9" customHeight="1" x14ac:dyDescent="0.15">
      <c r="B41" s="131"/>
      <c r="C41" s="143" t="s">
        <v>43</v>
      </c>
      <c r="D41" s="144"/>
      <c r="E41" s="41"/>
      <c r="F41" s="4" t="s">
        <v>44</v>
      </c>
      <c r="H41" s="143" t="s">
        <v>110</v>
      </c>
      <c r="I41" s="144"/>
      <c r="J41" s="142"/>
      <c r="K41" s="148"/>
      <c r="L41" s="149"/>
      <c r="M41" s="149"/>
      <c r="N41" s="144"/>
    </row>
    <row r="42" spans="2:18" ht="13.9" customHeight="1" x14ac:dyDescent="0.15">
      <c r="B42" s="36"/>
      <c r="C42" s="143" t="s">
        <v>50</v>
      </c>
      <c r="D42" s="144"/>
      <c r="E42" s="31"/>
      <c r="F42" s="22"/>
      <c r="G42" s="22"/>
      <c r="H42" s="37"/>
      <c r="I42" s="38"/>
      <c r="J42" s="39"/>
      <c r="K42" s="40"/>
      <c r="Q42" s="107" t="s">
        <v>126</v>
      </c>
    </row>
    <row r="43" spans="2:18" ht="13.9" customHeight="1" x14ac:dyDescent="0.15">
      <c r="B43" s="16"/>
      <c r="C43" s="150"/>
      <c r="D43" s="151"/>
      <c r="E43" s="32"/>
      <c r="F43" s="16"/>
      <c r="G43" s="152"/>
      <c r="H43" s="153"/>
      <c r="I43" s="33"/>
      <c r="J43" s="152"/>
      <c r="K43" s="154"/>
      <c r="L43" s="23"/>
      <c r="M43" s="16"/>
      <c r="N43" s="16"/>
    </row>
    <row r="44" spans="2:18" ht="13.9" customHeight="1" x14ac:dyDescent="0.15">
      <c r="B44" s="16"/>
      <c r="C44" s="14" t="s">
        <v>12</v>
      </c>
      <c r="D44" s="14" t="s">
        <v>13</v>
      </c>
      <c r="E44" s="14" t="s">
        <v>14</v>
      </c>
      <c r="F44" s="14" t="s">
        <v>15</v>
      </c>
      <c r="G44" s="14" t="s">
        <v>16</v>
      </c>
      <c r="H44" s="14" t="s">
        <v>17</v>
      </c>
      <c r="I44" s="14" t="s">
        <v>18</v>
      </c>
      <c r="J44" s="14" t="s">
        <v>19</v>
      </c>
      <c r="K44" s="14" t="s">
        <v>20</v>
      </c>
      <c r="L44" s="14" t="s">
        <v>21</v>
      </c>
      <c r="M44" s="14" t="s">
        <v>22</v>
      </c>
      <c r="N44" s="14" t="s">
        <v>23</v>
      </c>
      <c r="O44" s="24" t="s">
        <v>24</v>
      </c>
    </row>
    <row r="45" spans="2:18" ht="13.9" customHeight="1" x14ac:dyDescent="0.15">
      <c r="B45" s="17" t="s">
        <v>139</v>
      </c>
      <c r="C45" s="79" t="e">
        <f>ROUND((C22/($E$40/100*$J$40/1000)),0)</f>
        <v>#DIV/0!</v>
      </c>
      <c r="D45" s="79" t="e">
        <f t="shared" ref="D45:N45" si="4">ROUND((D22/($E$40/100*$J$40/1000)),0)</f>
        <v>#DIV/0!</v>
      </c>
      <c r="E45" s="79" t="e">
        <f t="shared" si="4"/>
        <v>#DIV/0!</v>
      </c>
      <c r="F45" s="79" t="e">
        <f t="shared" si="4"/>
        <v>#DIV/0!</v>
      </c>
      <c r="G45" s="79" t="e">
        <f t="shared" si="4"/>
        <v>#DIV/0!</v>
      </c>
      <c r="H45" s="79" t="e">
        <f t="shared" si="4"/>
        <v>#DIV/0!</v>
      </c>
      <c r="I45" s="79" t="e">
        <f t="shared" si="4"/>
        <v>#DIV/0!</v>
      </c>
      <c r="J45" s="79" t="e">
        <f t="shared" si="4"/>
        <v>#DIV/0!</v>
      </c>
      <c r="K45" s="79" t="e">
        <f t="shared" si="4"/>
        <v>#DIV/0!</v>
      </c>
      <c r="L45" s="79" t="e">
        <f t="shared" si="4"/>
        <v>#DIV/0!</v>
      </c>
      <c r="M45" s="79" t="e">
        <f t="shared" si="4"/>
        <v>#DIV/0!</v>
      </c>
      <c r="N45" s="79" t="e">
        <f t="shared" si="4"/>
        <v>#DIV/0!</v>
      </c>
      <c r="O45" s="81" t="e">
        <f>SUM(C45:N45)</f>
        <v>#DIV/0!</v>
      </c>
      <c r="P45" s="34"/>
      <c r="Q45" s="155" t="s">
        <v>120</v>
      </c>
      <c r="R45" s="155"/>
    </row>
    <row r="46" spans="2:18" ht="13.9" customHeight="1" x14ac:dyDescent="0.15">
      <c r="B46" s="17" t="s">
        <v>140</v>
      </c>
      <c r="C46" s="82" t="e">
        <f>ROUND(((C19/($E$39*$E$42))*$E$41*$E$42*C20*C21/1000),2)</f>
        <v>#DIV/0!</v>
      </c>
      <c r="D46" s="82" t="e">
        <f t="shared" ref="D46:N46" si="5">ROUND(((D19/($E$39*$E$42))*$E$41*$E$42*D20*D21/1000),2)</f>
        <v>#DIV/0!</v>
      </c>
      <c r="E46" s="82" t="e">
        <f t="shared" si="5"/>
        <v>#DIV/0!</v>
      </c>
      <c r="F46" s="82" t="e">
        <f t="shared" si="5"/>
        <v>#DIV/0!</v>
      </c>
      <c r="G46" s="82" t="e">
        <f t="shared" si="5"/>
        <v>#DIV/0!</v>
      </c>
      <c r="H46" s="82" t="e">
        <f t="shared" si="5"/>
        <v>#DIV/0!</v>
      </c>
      <c r="I46" s="82" t="e">
        <f t="shared" si="5"/>
        <v>#DIV/0!</v>
      </c>
      <c r="J46" s="82" t="e">
        <f t="shared" si="5"/>
        <v>#DIV/0!</v>
      </c>
      <c r="K46" s="82" t="e">
        <f t="shared" si="5"/>
        <v>#DIV/0!</v>
      </c>
      <c r="L46" s="82" t="e">
        <f t="shared" si="5"/>
        <v>#DIV/0!</v>
      </c>
      <c r="M46" s="82" t="e">
        <f t="shared" si="5"/>
        <v>#DIV/0!</v>
      </c>
      <c r="N46" s="82" t="e">
        <f t="shared" si="5"/>
        <v>#DIV/0!</v>
      </c>
      <c r="O46" s="85" t="e">
        <f>SUM(C46:N46)</f>
        <v>#DIV/0!</v>
      </c>
      <c r="P46" s="4" t="s">
        <v>76</v>
      </c>
    </row>
    <row r="47" spans="2:18" ht="13.9" customHeight="1" x14ac:dyDescent="0.15">
      <c r="C47" s="4" t="s">
        <v>89</v>
      </c>
    </row>
    <row r="49" spans="2:18" ht="13.9" customHeight="1" x14ac:dyDescent="0.15">
      <c r="B49" s="88" t="s">
        <v>113</v>
      </c>
      <c r="C49"/>
      <c r="D49"/>
      <c r="E49"/>
      <c r="F49"/>
      <c r="G49"/>
      <c r="H49"/>
      <c r="I49"/>
      <c r="J49"/>
      <c r="K49"/>
      <c r="L49"/>
      <c r="M49"/>
      <c r="N49"/>
      <c r="O49"/>
      <c r="P49"/>
    </row>
    <row r="50" spans="2:18" ht="13.9" customHeight="1" x14ac:dyDescent="0.15">
      <c r="B50" s="1" t="s">
        <v>25</v>
      </c>
      <c r="C50" t="s">
        <v>0</v>
      </c>
      <c r="D50"/>
      <c r="E50"/>
      <c r="F50" t="s">
        <v>1</v>
      </c>
      <c r="G50"/>
      <c r="H50"/>
      <c r="I50"/>
      <c r="J50"/>
      <c r="K50"/>
      <c r="L50"/>
      <c r="M50"/>
      <c r="N50"/>
      <c r="O50" s="106" t="e">
        <f>ROUNDDOWN(O57-O65,0)</f>
        <v>#DIV/0!</v>
      </c>
    </row>
    <row r="51" spans="2:18" ht="13.9" customHeight="1" x14ac:dyDescent="0.15">
      <c r="B51" s="1"/>
      <c r="C51" t="s">
        <v>143</v>
      </c>
      <c r="D51"/>
      <c r="E51"/>
      <c r="F51"/>
      <c r="G51"/>
      <c r="H51"/>
      <c r="I51"/>
      <c r="J51"/>
      <c r="K51"/>
      <c r="L51"/>
      <c r="M51"/>
      <c r="N51"/>
      <c r="O51"/>
    </row>
    <row r="52" spans="2:18" ht="13.9" customHeight="1" x14ac:dyDescent="0.15">
      <c r="B52" s="1" t="s">
        <v>144</v>
      </c>
      <c r="C52" t="s">
        <v>153</v>
      </c>
      <c r="D52"/>
      <c r="E52"/>
      <c r="F52" t="s">
        <v>1</v>
      </c>
      <c r="G52"/>
      <c r="H52"/>
      <c r="I52"/>
      <c r="J52"/>
      <c r="K52"/>
      <c r="L52"/>
      <c r="M52"/>
      <c r="N52"/>
      <c r="O52"/>
    </row>
    <row r="53" spans="2:18" ht="13.9" customHeight="1" x14ac:dyDescent="0.15">
      <c r="B53" s="1" t="s">
        <v>28</v>
      </c>
      <c r="C53" t="s">
        <v>3</v>
      </c>
      <c r="D53"/>
      <c r="E53"/>
      <c r="F53" t="s">
        <v>1</v>
      </c>
      <c r="G53"/>
      <c r="H53"/>
      <c r="I53"/>
      <c r="J53"/>
      <c r="K53"/>
      <c r="L53"/>
      <c r="M53"/>
      <c r="N53"/>
      <c r="O53"/>
    </row>
    <row r="54" spans="2:18" ht="13.9" customHeight="1" x14ac:dyDescent="0.15">
      <c r="B54"/>
      <c r="C54"/>
      <c r="D54"/>
      <c r="E54"/>
      <c r="F54"/>
      <c r="G54"/>
      <c r="H54"/>
      <c r="I54"/>
      <c r="J54"/>
      <c r="K54"/>
      <c r="L54"/>
      <c r="M54"/>
      <c r="N54"/>
      <c r="O54"/>
    </row>
    <row r="55" spans="2:18" ht="13.9" customHeight="1" x14ac:dyDescent="0.15">
      <c r="B55" s="1"/>
      <c r="C55"/>
      <c r="D55"/>
      <c r="E55"/>
      <c r="F55"/>
      <c r="G55"/>
      <c r="H55"/>
      <c r="I55"/>
      <c r="J55"/>
      <c r="K55"/>
      <c r="L55"/>
      <c r="M55"/>
      <c r="N55"/>
      <c r="O55"/>
    </row>
    <row r="56" spans="2:18" ht="13.9" customHeight="1" x14ac:dyDescent="0.15">
      <c r="B56" t="s">
        <v>145</v>
      </c>
      <c r="C56"/>
      <c r="D56" s="105" t="s">
        <v>79</v>
      </c>
      <c r="E56" s="52"/>
      <c r="F56" s="52"/>
      <c r="G56" s="52"/>
      <c r="H56" s="61"/>
      <c r="I56" s="52" t="s">
        <v>66</v>
      </c>
      <c r="J56" s="52"/>
      <c r="K56" s="52" t="s">
        <v>67</v>
      </c>
      <c r="L56" s="52"/>
      <c r="M56"/>
      <c r="N56"/>
      <c r="O56"/>
    </row>
    <row r="57" spans="2:18" ht="13.9" customHeight="1" x14ac:dyDescent="0.15">
      <c r="B57"/>
      <c r="C57" t="s">
        <v>146</v>
      </c>
      <c r="D57"/>
      <c r="E57"/>
      <c r="F57" t="s">
        <v>1</v>
      </c>
      <c r="G57"/>
      <c r="H57"/>
      <c r="I57"/>
      <c r="J57"/>
      <c r="K57"/>
      <c r="L57"/>
      <c r="M57"/>
      <c r="N57"/>
      <c r="O57" s="72" t="e">
        <f>(O58*H59+O60*H61)</f>
        <v>#DIV/0!</v>
      </c>
    </row>
    <row r="58" spans="2:18" ht="13.9" customHeight="1" x14ac:dyDescent="0.15">
      <c r="B58" s="1" t="s">
        <v>147</v>
      </c>
      <c r="C58" t="s">
        <v>154</v>
      </c>
      <c r="D58"/>
      <c r="E58"/>
      <c r="F58"/>
      <c r="G58"/>
      <c r="H58" s="51"/>
      <c r="I58" t="s">
        <v>78</v>
      </c>
      <c r="J58"/>
      <c r="K58"/>
      <c r="L58"/>
      <c r="M58"/>
      <c r="N58"/>
      <c r="O58" s="72" t="e">
        <f>(O33/1000)</f>
        <v>#DIV/0!</v>
      </c>
      <c r="Q58" s="155" t="s">
        <v>120</v>
      </c>
      <c r="R58" s="155"/>
    </row>
    <row r="59" spans="2:18" ht="13.9" customHeight="1" x14ac:dyDescent="0.15">
      <c r="B59" s="1" t="s">
        <v>62</v>
      </c>
      <c r="C59" t="s">
        <v>59</v>
      </c>
      <c r="D59"/>
      <c r="E59"/>
      <c r="F59" s="53" t="s">
        <v>80</v>
      </c>
      <c r="G59" s="94">
        <f>H58</f>
        <v>0</v>
      </c>
      <c r="H59" s="2"/>
      <c r="I59" s="1" t="s">
        <v>109</v>
      </c>
      <c r="J59" s="147"/>
      <c r="K59" s="135"/>
      <c r="L59" s="135"/>
      <c r="M59" s="133"/>
      <c r="N59"/>
      <c r="O59" s="48"/>
    </row>
    <row r="60" spans="2:18" ht="13.9" customHeight="1" x14ac:dyDescent="0.15">
      <c r="B60" s="1" t="s">
        <v>148</v>
      </c>
      <c r="C60" t="s">
        <v>155</v>
      </c>
      <c r="D60"/>
      <c r="E60"/>
      <c r="F60"/>
      <c r="G60"/>
      <c r="H60" t="s">
        <v>29</v>
      </c>
      <c r="I60"/>
      <c r="J60"/>
      <c r="K60"/>
      <c r="L60"/>
      <c r="M60"/>
      <c r="N60"/>
      <c r="O60" s="72" t="e">
        <f>O34</f>
        <v>#DIV/0!</v>
      </c>
    </row>
    <row r="61" spans="2:18" ht="13.9" customHeight="1" x14ac:dyDescent="0.15">
      <c r="B61" s="1" t="s">
        <v>30</v>
      </c>
      <c r="C61" t="s">
        <v>5</v>
      </c>
      <c r="D61"/>
      <c r="E61"/>
      <c r="F61" t="s">
        <v>31</v>
      </c>
      <c r="G61"/>
      <c r="H61" s="2"/>
      <c r="I61" s="1" t="s">
        <v>109</v>
      </c>
      <c r="J61" s="147"/>
      <c r="K61" s="135"/>
      <c r="L61" s="135"/>
      <c r="M61" s="133"/>
      <c r="N61" s="1"/>
      <c r="O61"/>
    </row>
    <row r="62" spans="2:18" ht="13.9" customHeight="1" x14ac:dyDescent="0.15">
      <c r="B62"/>
      <c r="C62"/>
      <c r="D62"/>
      <c r="E62"/>
      <c r="F62"/>
      <c r="G62"/>
      <c r="H62"/>
      <c r="I62"/>
      <c r="J62"/>
      <c r="K62"/>
      <c r="L62"/>
      <c r="M62"/>
      <c r="N62"/>
      <c r="O62"/>
    </row>
    <row r="63" spans="2:18" ht="13.9" customHeight="1" x14ac:dyDescent="0.15">
      <c r="B63"/>
      <c r="C63"/>
      <c r="D63"/>
      <c r="E63"/>
      <c r="F63"/>
      <c r="G63"/>
      <c r="H63"/>
      <c r="I63"/>
      <c r="J63"/>
      <c r="K63"/>
      <c r="L63"/>
      <c r="M63"/>
      <c r="N63"/>
      <c r="O63"/>
    </row>
    <row r="64" spans="2:18" ht="13.9" customHeight="1" x14ac:dyDescent="0.15">
      <c r="B64" t="s">
        <v>6</v>
      </c>
      <c r="C64"/>
      <c r="D64" s="105" t="s">
        <v>79</v>
      </c>
      <c r="E64" s="52"/>
      <c r="F64" s="52"/>
      <c r="G64" s="52"/>
      <c r="H64" s="61"/>
      <c r="I64" s="52" t="s">
        <v>66</v>
      </c>
      <c r="J64" s="52"/>
      <c r="K64" s="52" t="s">
        <v>67</v>
      </c>
      <c r="L64" s="52"/>
      <c r="M64"/>
      <c r="N64"/>
      <c r="O64"/>
    </row>
    <row r="65" spans="2:18" ht="13.9" customHeight="1" x14ac:dyDescent="0.15">
      <c r="B65"/>
      <c r="C65" t="s">
        <v>70</v>
      </c>
      <c r="D65"/>
      <c r="E65"/>
      <c r="F65" t="s">
        <v>1</v>
      </c>
      <c r="G65"/>
      <c r="H65"/>
      <c r="I65"/>
      <c r="J65"/>
      <c r="K65"/>
      <c r="L65"/>
      <c r="M65"/>
      <c r="N65"/>
      <c r="O65" s="72" t="e">
        <f>(O66*H67+O68*H69)</f>
        <v>#DIV/0!</v>
      </c>
    </row>
    <row r="66" spans="2:18" ht="13.9" customHeight="1" x14ac:dyDescent="0.15">
      <c r="B66" s="1" t="s">
        <v>68</v>
      </c>
      <c r="C66" t="s">
        <v>61</v>
      </c>
      <c r="D66"/>
      <c r="E66"/>
      <c r="F66"/>
      <c r="G66"/>
      <c r="H66" s="51"/>
      <c r="I66" t="s">
        <v>78</v>
      </c>
      <c r="J66"/>
      <c r="K66"/>
      <c r="L66"/>
      <c r="M66"/>
      <c r="N66"/>
      <c r="O66" s="72" t="e">
        <f>(O45/1000)</f>
        <v>#DIV/0!</v>
      </c>
      <c r="Q66" s="155" t="s">
        <v>120</v>
      </c>
      <c r="R66" s="155"/>
    </row>
    <row r="67" spans="2:18" ht="13.9" customHeight="1" x14ac:dyDescent="0.15">
      <c r="B67" s="1" t="s">
        <v>69</v>
      </c>
      <c r="C67" t="s">
        <v>59</v>
      </c>
      <c r="D67"/>
      <c r="E67"/>
      <c r="F67" s="53" t="s">
        <v>80</v>
      </c>
      <c r="G67" s="94">
        <f>H66</f>
        <v>0</v>
      </c>
      <c r="H67" s="2"/>
      <c r="I67" s="1" t="s">
        <v>109</v>
      </c>
      <c r="J67" s="147"/>
      <c r="K67" s="135"/>
      <c r="L67" s="135"/>
      <c r="M67" s="133"/>
      <c r="N67"/>
      <c r="O67" s="48"/>
    </row>
    <row r="68" spans="2:18" ht="13.9" customHeight="1" x14ac:dyDescent="0.15">
      <c r="B68" s="1" t="s">
        <v>71</v>
      </c>
      <c r="C68" t="s">
        <v>72</v>
      </c>
      <c r="D68"/>
      <c r="E68"/>
      <c r="F68"/>
      <c r="G68"/>
      <c r="H68" t="s">
        <v>29</v>
      </c>
      <c r="I68"/>
      <c r="J68"/>
      <c r="K68"/>
      <c r="L68"/>
      <c r="M68"/>
      <c r="N68"/>
      <c r="O68" s="72" t="e">
        <f>O46</f>
        <v>#DIV/0!</v>
      </c>
    </row>
    <row r="69" spans="2:18" ht="13.9" customHeight="1" x14ac:dyDescent="0.15">
      <c r="B69" s="1" t="s">
        <v>30</v>
      </c>
      <c r="C69" t="s">
        <v>5</v>
      </c>
      <c r="D69"/>
      <c r="E69"/>
      <c r="F69" t="s">
        <v>31</v>
      </c>
      <c r="G69"/>
      <c r="H69" s="2"/>
      <c r="I69" s="1" t="s">
        <v>109</v>
      </c>
      <c r="J69" s="147"/>
      <c r="K69" s="135"/>
      <c r="L69" s="135"/>
      <c r="M69" s="133"/>
      <c r="N69" s="1"/>
      <c r="O69" s="3"/>
      <c r="P69"/>
    </row>
    <row r="70" spans="2:18" ht="13.9" customHeight="1" x14ac:dyDescent="0.15">
      <c r="B70"/>
      <c r="C70"/>
      <c r="D70"/>
      <c r="E70"/>
      <c r="F70"/>
      <c r="G70"/>
      <c r="H70"/>
      <c r="I70"/>
      <c r="J70"/>
      <c r="K70"/>
      <c r="L70"/>
      <c r="M70"/>
      <c r="N70"/>
      <c r="O70"/>
      <c r="P70"/>
    </row>
    <row r="71" spans="2:18" ht="13.9" customHeight="1" x14ac:dyDescent="0.15">
      <c r="B71" s="88" t="s">
        <v>114</v>
      </c>
      <c r="C71"/>
      <c r="D71"/>
      <c r="E71"/>
      <c r="F71"/>
      <c r="G71"/>
      <c r="H71"/>
      <c r="I71"/>
      <c r="J71"/>
      <c r="K71"/>
      <c r="L71"/>
      <c r="M71"/>
      <c r="N71"/>
      <c r="O71"/>
      <c r="P71"/>
    </row>
    <row r="72" spans="2:18" ht="13.9" customHeight="1" x14ac:dyDescent="0.15">
      <c r="B72" s="88"/>
      <c r="C72"/>
      <c r="D72"/>
      <c r="E72"/>
      <c r="F72"/>
      <c r="G72"/>
      <c r="H72"/>
      <c r="I72"/>
      <c r="J72"/>
      <c r="K72"/>
      <c r="L72"/>
      <c r="M72"/>
      <c r="N72"/>
      <c r="O72"/>
      <c r="P72"/>
    </row>
    <row r="73" spans="2:18" ht="13.9" customHeight="1" x14ac:dyDescent="0.15">
      <c r="B73" s="88"/>
      <c r="C73"/>
      <c r="D73"/>
      <c r="E73"/>
      <c r="F73"/>
      <c r="G73"/>
      <c r="H73"/>
      <c r="I73"/>
      <c r="J73"/>
      <c r="K73"/>
      <c r="L73"/>
      <c r="M73"/>
      <c r="N73"/>
      <c r="O73"/>
      <c r="P73"/>
    </row>
    <row r="74" spans="2:18" ht="13.9" customHeight="1" x14ac:dyDescent="0.15">
      <c r="B74" s="64"/>
      <c r="C74" s="65"/>
      <c r="D74" s="65"/>
      <c r="E74" s="65"/>
      <c r="F74" s="65"/>
      <c r="G74" s="65"/>
      <c r="H74" s="65"/>
      <c r="I74" s="65"/>
      <c r="J74" s="65"/>
      <c r="K74" s="65"/>
      <c r="L74" s="65"/>
      <c r="M74" s="65"/>
      <c r="N74" s="65"/>
      <c r="O74" s="65"/>
      <c r="P74"/>
    </row>
    <row r="75" spans="2:18" ht="13.9" customHeight="1" x14ac:dyDescent="0.15">
      <c r="B75" s="65"/>
      <c r="C75" s="65"/>
      <c r="D75" s="65"/>
      <c r="E75" s="65"/>
      <c r="F75" s="65"/>
      <c r="G75" s="65"/>
      <c r="H75" s="65"/>
      <c r="I75" s="65"/>
      <c r="J75" s="65"/>
      <c r="K75" s="65"/>
      <c r="L75" s="65"/>
      <c r="M75" s="65"/>
      <c r="N75" s="65"/>
      <c r="O75" s="65"/>
      <c r="P75"/>
    </row>
    <row r="76" spans="2:18" ht="13.9" customHeight="1" x14ac:dyDescent="0.15">
      <c r="B76" s="66"/>
      <c r="C76" s="66"/>
      <c r="D76" s="66"/>
      <c r="E76" s="66"/>
      <c r="F76" s="66"/>
      <c r="G76" s="66"/>
      <c r="H76" s="66"/>
      <c r="I76" s="66"/>
      <c r="J76" s="66"/>
      <c r="K76" s="66"/>
      <c r="L76" s="66"/>
      <c r="M76" s="66"/>
      <c r="N76" s="66"/>
      <c r="O76" s="66"/>
      <c r="P76"/>
    </row>
    <row r="77" spans="2:18" ht="13.9" customHeight="1" x14ac:dyDescent="0.15">
      <c r="B77" s="116" t="s">
        <v>149</v>
      </c>
      <c r="C77" s="98"/>
      <c r="D77" s="62" t="s">
        <v>107</v>
      </c>
      <c r="M77"/>
      <c r="N77"/>
      <c r="O77"/>
      <c r="P77"/>
    </row>
    <row r="78" spans="2:18" ht="13.9" customHeight="1" x14ac:dyDescent="0.15">
      <c r="B78" s="91" t="s">
        <v>107</v>
      </c>
      <c r="C78" s="63" t="s">
        <v>98</v>
      </c>
      <c r="D78" s="63" t="s">
        <v>99</v>
      </c>
      <c r="E78" s="63" t="s">
        <v>100</v>
      </c>
      <c r="F78" s="63" t="s">
        <v>101</v>
      </c>
      <c r="G78" s="63" t="s">
        <v>102</v>
      </c>
      <c r="H78" s="63" t="s">
        <v>103</v>
      </c>
      <c r="I78" s="63" t="s">
        <v>104</v>
      </c>
      <c r="J78" s="63" t="s">
        <v>105</v>
      </c>
      <c r="K78" s="63" t="s">
        <v>121</v>
      </c>
      <c r="L78" s="63" t="s">
        <v>122</v>
      </c>
      <c r="M78" s="63" t="s">
        <v>123</v>
      </c>
      <c r="N78" s="63" t="s">
        <v>124</v>
      </c>
      <c r="O78" s="102" t="s">
        <v>108</v>
      </c>
      <c r="Q78" s="104" t="s">
        <v>117</v>
      </c>
    </row>
    <row r="79" spans="2:18" ht="13.9" customHeight="1" x14ac:dyDescent="0.15">
      <c r="B79" s="92" t="s">
        <v>97</v>
      </c>
      <c r="C79" s="89"/>
      <c r="D79" s="89"/>
      <c r="E79" s="89"/>
      <c r="F79" s="89"/>
      <c r="G79" s="89"/>
      <c r="H79" s="89"/>
      <c r="I79" s="89"/>
      <c r="J79" s="89"/>
      <c r="K79" s="89"/>
      <c r="L79" s="89"/>
      <c r="M79" s="89"/>
      <c r="N79" s="89"/>
      <c r="O79" s="103"/>
      <c r="P79"/>
    </row>
    <row r="80" spans="2:18" ht="13.9" customHeight="1" x14ac:dyDescent="0.15">
      <c r="B80" s="93" t="s">
        <v>106</v>
      </c>
      <c r="C80" s="90" t="e">
        <f>ROUNDDOWN(($O$50*C79/$O$22),0)</f>
        <v>#DIV/0!</v>
      </c>
      <c r="D80" s="90" t="e">
        <f t="shared" ref="D80:N80" si="6">ROUNDDOWN(($O$50*D79/$O$22),0)</f>
        <v>#DIV/0!</v>
      </c>
      <c r="E80" s="90" t="e">
        <f t="shared" si="6"/>
        <v>#DIV/0!</v>
      </c>
      <c r="F80" s="90" t="e">
        <f t="shared" si="6"/>
        <v>#DIV/0!</v>
      </c>
      <c r="G80" s="90" t="e">
        <f t="shared" si="6"/>
        <v>#DIV/0!</v>
      </c>
      <c r="H80" s="90" t="e">
        <f t="shared" si="6"/>
        <v>#DIV/0!</v>
      </c>
      <c r="I80" s="90" t="e">
        <f t="shared" si="6"/>
        <v>#DIV/0!</v>
      </c>
      <c r="J80" s="90" t="e">
        <f t="shared" si="6"/>
        <v>#DIV/0!</v>
      </c>
      <c r="K80" s="90" t="e">
        <f t="shared" si="6"/>
        <v>#DIV/0!</v>
      </c>
      <c r="L80" s="90" t="e">
        <f t="shared" si="6"/>
        <v>#DIV/0!</v>
      </c>
      <c r="M80" s="90" t="e">
        <f t="shared" si="6"/>
        <v>#DIV/0!</v>
      </c>
      <c r="N80" s="90" t="e">
        <f t="shared" si="6"/>
        <v>#DIV/0!</v>
      </c>
      <c r="O80" s="90" t="e">
        <f>SUM(C80:N80)</f>
        <v>#DIV/0!</v>
      </c>
      <c r="P80"/>
    </row>
    <row r="81" spans="2:16" ht="13.9" customHeight="1" x14ac:dyDescent="0.15">
      <c r="B81"/>
      <c r="C81" s="95"/>
      <c r="D81" s="95"/>
      <c r="E81" s="95"/>
      <c r="F81" s="95"/>
      <c r="G81" s="95"/>
      <c r="H81" s="95"/>
      <c r="I81" s="95"/>
      <c r="J81" s="95"/>
      <c r="K81" s="95"/>
      <c r="L81" s="80"/>
      <c r="M81" s="96"/>
      <c r="N81" s="97"/>
      <c r="O81" s="97"/>
      <c r="P81"/>
    </row>
    <row r="82" spans="2:16" ht="13.9" customHeight="1" x14ac:dyDescent="0.15">
      <c r="B82"/>
      <c r="C82"/>
      <c r="D82"/>
      <c r="E82"/>
      <c r="F82"/>
      <c r="G82"/>
      <c r="H82"/>
      <c r="I82"/>
      <c r="J82"/>
      <c r="K82"/>
      <c r="L82"/>
      <c r="M82"/>
      <c r="N82"/>
      <c r="O82" s="99" t="e">
        <f>ROUNDDOWN(O80/C77,0)</f>
        <v>#DIV/0!</v>
      </c>
      <c r="P82" s="100" t="s">
        <v>115</v>
      </c>
    </row>
    <row r="83" spans="2:16" ht="13.9" customHeight="1" x14ac:dyDescent="0.15">
      <c r="B83"/>
      <c r="C83"/>
      <c r="D83"/>
      <c r="E83"/>
      <c r="F83"/>
      <c r="G83"/>
      <c r="H83"/>
      <c r="I83"/>
      <c r="J83"/>
      <c r="K83"/>
      <c r="L83"/>
      <c r="M83"/>
      <c r="N83"/>
      <c r="O83" s="101" t="s">
        <v>116</v>
      </c>
      <c r="P83"/>
    </row>
    <row r="84" spans="2:16" ht="13.9" customHeight="1" x14ac:dyDescent="0.15">
      <c r="B84"/>
      <c r="C84"/>
      <c r="D84"/>
      <c r="E84"/>
      <c r="F84"/>
      <c r="G84"/>
      <c r="H84"/>
      <c r="I84"/>
      <c r="J84"/>
      <c r="K84"/>
      <c r="L84"/>
      <c r="M84"/>
      <c r="N84"/>
      <c r="O84"/>
      <c r="P84"/>
    </row>
    <row r="85" spans="2:16" ht="13.9" customHeight="1" x14ac:dyDescent="0.15">
      <c r="B85"/>
      <c r="C85"/>
      <c r="D85"/>
      <c r="E85"/>
      <c r="F85"/>
      <c r="G85"/>
      <c r="H85"/>
      <c r="I85"/>
      <c r="J85"/>
      <c r="K85"/>
      <c r="L85"/>
      <c r="M85"/>
      <c r="N85"/>
      <c r="O85"/>
      <c r="P85"/>
    </row>
    <row r="86" spans="2:16" ht="13.9" customHeight="1" x14ac:dyDescent="0.15">
      <c r="B86"/>
      <c r="C86"/>
      <c r="D86"/>
      <c r="E86"/>
      <c r="F86"/>
      <c r="G86"/>
      <c r="H86"/>
      <c r="I86"/>
      <c r="J86"/>
      <c r="K86"/>
      <c r="L86"/>
      <c r="M86"/>
      <c r="N86"/>
      <c r="O86"/>
      <c r="P86"/>
    </row>
    <row r="87" spans="2:16" ht="13.9" customHeight="1" x14ac:dyDescent="0.15">
      <c r="B87"/>
      <c r="C87"/>
      <c r="D87"/>
      <c r="E87"/>
      <c r="F87"/>
      <c r="G87"/>
      <c r="H87"/>
      <c r="I87"/>
      <c r="J87"/>
      <c r="K87"/>
      <c r="L87"/>
      <c r="M87"/>
      <c r="N87"/>
      <c r="O87"/>
      <c r="P87"/>
    </row>
    <row r="88" spans="2:16" ht="13.9" customHeight="1" x14ac:dyDescent="0.15">
      <c r="B88"/>
      <c r="C88"/>
      <c r="D88"/>
      <c r="E88"/>
      <c r="F88"/>
      <c r="G88"/>
      <c r="H88"/>
      <c r="I88"/>
      <c r="J88"/>
      <c r="K88"/>
      <c r="L88"/>
      <c r="M88"/>
      <c r="N88"/>
      <c r="O88"/>
      <c r="P88"/>
    </row>
  </sheetData>
  <mergeCells count="51">
    <mergeCell ref="Q45:R45"/>
    <mergeCell ref="Q58:R58"/>
    <mergeCell ref="J59:M59"/>
    <mergeCell ref="J61:M61"/>
    <mergeCell ref="Q66:R66"/>
    <mergeCell ref="C42:D42"/>
    <mergeCell ref="C43:D43"/>
    <mergeCell ref="G43:H43"/>
    <mergeCell ref="J43:K43"/>
    <mergeCell ref="J69:M69"/>
    <mergeCell ref="J67:M67"/>
    <mergeCell ref="C30:D30"/>
    <mergeCell ref="C31:D31"/>
    <mergeCell ref="G31:H31"/>
    <mergeCell ref="J31:K31"/>
    <mergeCell ref="Q33:R33"/>
    <mergeCell ref="B37:B41"/>
    <mergeCell ref="C37:D37"/>
    <mergeCell ref="E37:G37"/>
    <mergeCell ref="H37:I37"/>
    <mergeCell ref="J37:K37"/>
    <mergeCell ref="C38:D38"/>
    <mergeCell ref="E38:G38"/>
    <mergeCell ref="C39:D39"/>
    <mergeCell ref="J39:K39"/>
    <mergeCell ref="C40:D40"/>
    <mergeCell ref="H40:I40"/>
    <mergeCell ref="J40:K40"/>
    <mergeCell ref="C41:D41"/>
    <mergeCell ref="H41:I41"/>
    <mergeCell ref="J41:N41"/>
    <mergeCell ref="J27:K27"/>
    <mergeCell ref="C28:D28"/>
    <mergeCell ref="H28:I28"/>
    <mergeCell ref="J28:K28"/>
    <mergeCell ref="C29:D29"/>
    <mergeCell ref="H29:I29"/>
    <mergeCell ref="J29:N29"/>
    <mergeCell ref="B25:B29"/>
    <mergeCell ref="C25:D25"/>
    <mergeCell ref="E25:G25"/>
    <mergeCell ref="H25:I25"/>
    <mergeCell ref="C26:D26"/>
    <mergeCell ref="E26:G26"/>
    <mergeCell ref="C27:D27"/>
    <mergeCell ref="C12:J12"/>
    <mergeCell ref="C8:J8"/>
    <mergeCell ref="B9:B11"/>
    <mergeCell ref="D9:J9"/>
    <mergeCell ref="D10:F10"/>
    <mergeCell ref="H10:J10"/>
  </mergeCells>
  <phoneticPr fontId="1"/>
  <pageMargins left="0.25" right="0.25" top="0.75" bottom="0.75" header="0.3" footer="0.3"/>
  <pageSetup paperSize="9" scale="85" fitToHeight="0" orientation="landscape" r:id="rId1"/>
  <rowBreaks count="1" manualBreakCount="1">
    <brk id="48"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AF5B8-241C-4A8D-A60A-349058D4361E}">
  <sheetPr>
    <pageSetUpPr fitToPage="1"/>
  </sheetPr>
  <dimension ref="B1:I78"/>
  <sheetViews>
    <sheetView view="pageBreakPreview" zoomScaleNormal="100" zoomScaleSheetLayoutView="100" workbookViewId="0"/>
  </sheetViews>
  <sheetFormatPr defaultRowHeight="13.5" x14ac:dyDescent="0.15"/>
  <cols>
    <col min="1" max="1" width="3.875" customWidth="1"/>
  </cols>
  <sheetData>
    <row r="1" spans="2:9" x14ac:dyDescent="0.15">
      <c r="B1" t="s">
        <v>158</v>
      </c>
    </row>
    <row r="2" spans="2:9" x14ac:dyDescent="0.15">
      <c r="B2" t="s">
        <v>159</v>
      </c>
    </row>
    <row r="4" spans="2:9" x14ac:dyDescent="0.15">
      <c r="B4" t="s">
        <v>132</v>
      </c>
    </row>
    <row r="5" spans="2:9" x14ac:dyDescent="0.15">
      <c r="B5" t="s">
        <v>129</v>
      </c>
      <c r="E5" s="113">
        <v>44.8</v>
      </c>
      <c r="F5" s="111" t="s">
        <v>131</v>
      </c>
      <c r="G5" s="110"/>
      <c r="H5" t="s">
        <v>134</v>
      </c>
    </row>
    <row r="6" spans="2:9" x14ac:dyDescent="0.15">
      <c r="E6" s="114">
        <f>E5*1000/1000000</f>
        <v>4.48E-2</v>
      </c>
      <c r="F6" s="111" t="s">
        <v>135</v>
      </c>
      <c r="H6" s="109" t="s">
        <v>136</v>
      </c>
      <c r="I6" s="108"/>
    </row>
    <row r="7" spans="2:9" x14ac:dyDescent="0.15">
      <c r="B7" t="s">
        <v>133</v>
      </c>
    </row>
    <row r="74" spans="2:9" x14ac:dyDescent="0.15">
      <c r="B74" t="s">
        <v>130</v>
      </c>
    </row>
    <row r="76" spans="2:9" x14ac:dyDescent="0.15">
      <c r="B76" t="s">
        <v>129</v>
      </c>
      <c r="E76" s="112">
        <v>61600</v>
      </c>
      <c r="F76" s="111" t="s">
        <v>128</v>
      </c>
      <c r="H76" t="s">
        <v>134</v>
      </c>
    </row>
    <row r="77" spans="2:9" x14ac:dyDescent="0.15">
      <c r="E77" s="114">
        <f>E76/1000/1000</f>
        <v>6.1600000000000002E-2</v>
      </c>
      <c r="F77" s="115" t="s">
        <v>137</v>
      </c>
      <c r="G77" s="110"/>
      <c r="H77" s="109" t="s">
        <v>138</v>
      </c>
      <c r="I77" s="108"/>
    </row>
    <row r="78" spans="2:9" x14ac:dyDescent="0.15">
      <c r="B78" t="s">
        <v>127</v>
      </c>
    </row>
  </sheetData>
  <phoneticPr fontId="1"/>
  <pageMargins left="0.70866141732283472" right="0.11811023622047245" top="0.74803149606299213" bottom="0.74803149606299213" header="0.31496062992125984" footer="0.31496062992125984"/>
  <pageSetup paperSize="9" scale="56"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温水ボイラー_記入例(リファレンス)</vt:lpstr>
      <vt:lpstr>温水ボイラー_記入用(リファレンス)</vt:lpstr>
      <vt:lpstr>温水ボイラー_記入用(BaU)</vt:lpstr>
      <vt:lpstr>燃料の排出係数(IPCC)</vt:lpstr>
      <vt:lpstr>'温水ボイラー_記入用(BaU)'!Print_Area</vt:lpstr>
      <vt:lpstr>'温水ボイラー_記入用(リファレンス)'!Print_Area</vt:lpstr>
      <vt:lpstr>'温水ボイラー_記入例(リファレンス)'!Print_Area</vt:lpstr>
      <vt:lpstr>'燃料の排出係数(IPCC)'!Print_Area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2022-04-05T02:30:18Z</dcterms:created>
  <dcterms:modified xsi:type="dcterms:W3CDTF">2025-04-03T11:41:21Z</dcterms:modified>
</cp:coreProperties>
</file>