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40" documentId="8_{0973C135-312B-43CA-ADA1-5693FED20289}" xr6:coauthVersionLast="44" xr6:coauthVersionMax="44" xr10:uidLastSave="{13005869-CE82-43F3-85A9-31EA7BF602BA}"/>
  <bookViews>
    <workbookView xWindow="29250" yWindow="255" windowWidth="24405" windowHeight="14955" activeTab="2" xr2:uid="{00000000-000D-0000-FFFF-FFFF00000000}"/>
  </bookViews>
  <sheets>
    <sheet name="エアコンCO2＆冷暖房負荷 (記入例) " sheetId="12" r:id="rId1"/>
    <sheet name="エアコンCO2＆冷暖房負荷 (記入用 )" sheetId="15" r:id="rId2"/>
    <sheet name="エアコンCO2(簡易版）作成例" sheetId="8" r:id="rId3"/>
  </sheets>
  <definedNames>
    <definedName name="_xlnm.Print_Area" localSheetId="1">'エアコンCO2＆冷暖房負荷 (記入用 )'!$A$1:$P$60</definedName>
    <definedName name="_xlnm.Print_Area" localSheetId="0">'エアコンCO2＆冷暖房負荷 (記入例) '!$A$1:$P$60</definedName>
    <definedName name="_xlnm.Print_Area" localSheetId="2">'エアコンCO2(簡易版）作成例'!$A$1:$O$72</definedName>
    <definedName name="_xlnm.Print_Titles" localSheetId="1">'エアコンCO2＆冷暖房負荷 (記入用 )'!$2:$2</definedName>
    <definedName name="_xlnm.Print_Titles" localSheetId="0">'エアコンCO2＆冷暖房負荷 (記入例) '!$2:$2</definedName>
    <definedName name="_xlnm.Print_Titles" localSheetId="2">'エアコンCO2(簡易版）作成例'!$2:$2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7" i="8" l="1"/>
  <c r="N50" i="8" s="1"/>
  <c r="N22" i="8"/>
  <c r="N46" i="8" s="1"/>
  <c r="N34" i="8" l="1"/>
  <c r="N33" i="8" s="1"/>
  <c r="F16" i="12"/>
  <c r="O36" i="15" l="1"/>
  <c r="I37" i="15" s="1"/>
  <c r="O34" i="15"/>
  <c r="E37" i="15" s="1"/>
  <c r="O26" i="15"/>
  <c r="I27" i="15" s="1"/>
  <c r="O24" i="15"/>
  <c r="E27" i="15" s="1"/>
  <c r="N20" i="15"/>
  <c r="M20" i="15"/>
  <c r="L20" i="15"/>
  <c r="K20" i="15"/>
  <c r="J20" i="15"/>
  <c r="I20" i="15"/>
  <c r="H20" i="15"/>
  <c r="G20" i="15"/>
  <c r="F20" i="15"/>
  <c r="E20" i="15"/>
  <c r="D20" i="15"/>
  <c r="C20" i="15"/>
  <c r="N16" i="15"/>
  <c r="M16" i="15"/>
  <c r="L16" i="15"/>
  <c r="K16" i="15"/>
  <c r="J16" i="15"/>
  <c r="I16" i="15"/>
  <c r="H16" i="15"/>
  <c r="G16" i="15"/>
  <c r="F16" i="15"/>
  <c r="E16" i="15"/>
  <c r="D16" i="15"/>
  <c r="C16" i="15"/>
  <c r="E16" i="12"/>
  <c r="D20" i="12"/>
  <c r="E20" i="12"/>
  <c r="F20" i="12"/>
  <c r="G20" i="12"/>
  <c r="H20" i="12"/>
  <c r="I20" i="12"/>
  <c r="J20" i="12"/>
  <c r="K20" i="12"/>
  <c r="L20" i="12"/>
  <c r="M20" i="12"/>
  <c r="N20" i="12"/>
  <c r="C20" i="12"/>
  <c r="D16" i="12"/>
  <c r="G16" i="12"/>
  <c r="H16" i="12"/>
  <c r="I16" i="12"/>
  <c r="J16" i="12"/>
  <c r="K16" i="12"/>
  <c r="L16" i="12"/>
  <c r="M16" i="12"/>
  <c r="N16" i="12"/>
  <c r="C16" i="12"/>
  <c r="O24" i="12"/>
  <c r="E27" i="12" s="1"/>
  <c r="C30" i="15" l="1"/>
  <c r="N37" i="8"/>
  <c r="C29" i="15"/>
  <c r="E39" i="15"/>
  <c r="I39" i="15"/>
  <c r="M39" i="15"/>
  <c r="D39" i="15"/>
  <c r="H39" i="15"/>
  <c r="L39" i="15"/>
  <c r="F29" i="15"/>
  <c r="J29" i="15"/>
  <c r="N29" i="15"/>
  <c r="F30" i="15"/>
  <c r="J30" i="15"/>
  <c r="N30" i="15"/>
  <c r="G29" i="15"/>
  <c r="K29" i="15"/>
  <c r="E30" i="15"/>
  <c r="I30" i="15"/>
  <c r="M30" i="15"/>
  <c r="C40" i="15"/>
  <c r="G40" i="15"/>
  <c r="K40" i="15"/>
  <c r="D40" i="15"/>
  <c r="H40" i="15"/>
  <c r="L40" i="15"/>
  <c r="D29" i="15"/>
  <c r="H29" i="15"/>
  <c r="L29" i="15"/>
  <c r="G30" i="15"/>
  <c r="K30" i="15"/>
  <c r="F39" i="15"/>
  <c r="J39" i="15"/>
  <c r="N39" i="15"/>
  <c r="E40" i="15"/>
  <c r="I40" i="15"/>
  <c r="M40" i="15"/>
  <c r="O16" i="15"/>
  <c r="E29" i="15"/>
  <c r="I29" i="15"/>
  <c r="M29" i="15"/>
  <c r="D30" i="15"/>
  <c r="H30" i="15"/>
  <c r="L30" i="15"/>
  <c r="C39" i="15"/>
  <c r="G39" i="15"/>
  <c r="K39" i="15"/>
  <c r="F40" i="15"/>
  <c r="J40" i="15"/>
  <c r="N40" i="15"/>
  <c r="O20" i="15"/>
  <c r="O36" i="12"/>
  <c r="I37" i="12" s="1"/>
  <c r="E40" i="12" s="1"/>
  <c r="O34" i="12"/>
  <c r="E37" i="12" s="1"/>
  <c r="O26" i="12"/>
  <c r="I27" i="12" s="1"/>
  <c r="C40" i="12" l="1"/>
  <c r="O29" i="15"/>
  <c r="O50" i="15" s="1"/>
  <c r="O39" i="15"/>
  <c r="O57" i="15" s="1"/>
  <c r="O30" i="15"/>
  <c r="O51" i="15" s="1"/>
  <c r="O49" i="15" s="1"/>
  <c r="O40" i="15"/>
  <c r="O58" i="15" s="1"/>
  <c r="I40" i="12"/>
  <c r="M40" i="12"/>
  <c r="F40" i="12"/>
  <c r="J40" i="12"/>
  <c r="N40" i="12"/>
  <c r="G40" i="12"/>
  <c r="K40" i="12"/>
  <c r="D40" i="12"/>
  <c r="H40" i="12"/>
  <c r="L40" i="12"/>
  <c r="E29" i="12"/>
  <c r="I29" i="12"/>
  <c r="M29" i="12"/>
  <c r="F29" i="12"/>
  <c r="J29" i="12"/>
  <c r="N29" i="12"/>
  <c r="C29" i="12"/>
  <c r="H29" i="12"/>
  <c r="L29" i="12"/>
  <c r="G29" i="12"/>
  <c r="D29" i="12"/>
  <c r="K29" i="12"/>
  <c r="F30" i="12"/>
  <c r="J30" i="12"/>
  <c r="D30" i="12"/>
  <c r="E30" i="12"/>
  <c r="L30" i="12"/>
  <c r="M30" i="12"/>
  <c r="H30" i="12"/>
  <c r="I30" i="12"/>
  <c r="N30" i="12"/>
  <c r="K30" i="12"/>
  <c r="C30" i="12"/>
  <c r="G30" i="12"/>
  <c r="E39" i="12"/>
  <c r="I39" i="12"/>
  <c r="M39" i="12"/>
  <c r="F39" i="12"/>
  <c r="K39" i="12"/>
  <c r="N39" i="12"/>
  <c r="H39" i="12"/>
  <c r="J39" i="12"/>
  <c r="D39" i="12"/>
  <c r="C39" i="12"/>
  <c r="L39" i="12"/>
  <c r="G39" i="12"/>
  <c r="O16" i="12"/>
  <c r="O20" i="12"/>
  <c r="O56" i="15" l="1"/>
  <c r="O43" i="15" s="1"/>
  <c r="O40" i="12"/>
  <c r="O58" i="12" s="1"/>
  <c r="O56" i="12" s="1"/>
  <c r="O45" i="15"/>
  <c r="O46" i="15"/>
  <c r="O39" i="12"/>
  <c r="O57" i="12" s="1"/>
  <c r="O29" i="12"/>
  <c r="O50" i="12" s="1"/>
  <c r="O30" i="12"/>
  <c r="O51" i="12" s="1"/>
  <c r="O49" i="12" l="1"/>
  <c r="O46" i="12"/>
  <c r="O45" i="12"/>
  <c r="O43" i="12" l="1"/>
  <c r="N45" i="8"/>
  <c r="N12" i="8" s="1"/>
</calcChain>
</file>

<file path=xl/sharedStrings.xml><?xml version="1.0" encoding="utf-8"?>
<sst xmlns="http://schemas.openxmlformats.org/spreadsheetml/2006/main" count="406" uniqueCount="126">
  <si>
    <t>CO2排出削減量</t>
    <rPh sb="3" eb="5">
      <t>ハイシュツ</t>
    </rPh>
    <rPh sb="5" eb="7">
      <t>サクゲン</t>
    </rPh>
    <rPh sb="7" eb="8">
      <t>リョウ</t>
    </rPh>
    <phoneticPr fontId="1"/>
  </si>
  <si>
    <t>ton-CO2/年</t>
    <rPh sb="8" eb="9">
      <t>ネン</t>
    </rPh>
    <phoneticPr fontId="1"/>
  </si>
  <si>
    <t>Q</t>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</si>
  <si>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</si>
  <si>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</si>
  <si>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</si>
  <si>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</si>
  <si>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MWh/年</t>
    <rPh sb="4" eb="5">
      <t>ネン</t>
    </rPh>
    <phoneticPr fontId="1"/>
  </si>
  <si>
    <t>ｇeｆ</t>
    <phoneticPr fontId="1"/>
  </si>
  <si>
    <t>年間必要冷房能力</t>
    <rPh sb="0" eb="2">
      <t>ネンカン</t>
    </rPh>
    <rPh sb="2" eb="4">
      <t>ヒツヨウ</t>
    </rPh>
    <rPh sb="4" eb="6">
      <t>レイボウ</t>
    </rPh>
    <rPh sb="6" eb="8">
      <t>ノウリョク</t>
    </rPh>
    <phoneticPr fontId="1"/>
  </si>
  <si>
    <t>時間当たり必要冷房能力(kWh）</t>
    <rPh sb="7" eb="9">
      <t>レイボウ</t>
    </rPh>
    <phoneticPr fontId="1"/>
  </si>
  <si>
    <t>CQｙ</t>
    <phoneticPr fontId="1"/>
  </si>
  <si>
    <t>Q=(Ryc-Pyc)+(Ryh-Pyh)</t>
    <phoneticPr fontId="1"/>
  </si>
  <si>
    <t>冷房時リファレンスCO2排出量</t>
    <rPh sb="0" eb="2">
      <t>レイボウ</t>
    </rPh>
    <rPh sb="2" eb="3">
      <t>ジ</t>
    </rPh>
    <rPh sb="12" eb="14">
      <t>ハイシュツ</t>
    </rPh>
    <rPh sb="14" eb="15">
      <t>リョウ</t>
    </rPh>
    <phoneticPr fontId="1"/>
  </si>
  <si>
    <t>冷房時プロジェクトCO2排出量</t>
    <rPh sb="0" eb="2">
      <t>レイボウ</t>
    </rPh>
    <rPh sb="2" eb="3">
      <t>ジ</t>
    </rPh>
    <rPh sb="12" eb="14">
      <t>ハイシュツ</t>
    </rPh>
    <rPh sb="14" eb="15">
      <t>リョウ</t>
    </rPh>
    <phoneticPr fontId="1"/>
  </si>
  <si>
    <t>Ryh</t>
    <phoneticPr fontId="1"/>
  </si>
  <si>
    <t>Pyh</t>
    <phoneticPr fontId="1"/>
  </si>
  <si>
    <t>Ryc</t>
    <phoneticPr fontId="1"/>
  </si>
  <si>
    <t>Pyc</t>
    <phoneticPr fontId="1"/>
  </si>
  <si>
    <t>暖房時リファレンスCO2排出量</t>
    <rPh sb="0" eb="2">
      <t>ダンボウ</t>
    </rPh>
    <rPh sb="2" eb="3">
      <t>ジ</t>
    </rPh>
    <rPh sb="12" eb="14">
      <t>ハイシュツ</t>
    </rPh>
    <rPh sb="14" eb="15">
      <t>リョウ</t>
    </rPh>
    <phoneticPr fontId="1"/>
  </si>
  <si>
    <t>暖房時プロジェクトCO2排出量</t>
    <rPh sb="0" eb="2">
      <t>ダンボウ</t>
    </rPh>
    <rPh sb="2" eb="3">
      <t>ジ</t>
    </rPh>
    <rPh sb="12" eb="14">
      <t>ハイシュツ</t>
    </rPh>
    <rPh sb="14" eb="15">
      <t>リョウ</t>
    </rPh>
    <phoneticPr fontId="1"/>
  </si>
  <si>
    <t>●必要空調負荷の計算</t>
    <rPh sb="1" eb="3">
      <t>ヒツヨウ</t>
    </rPh>
    <rPh sb="3" eb="5">
      <t>クウチョウ</t>
    </rPh>
    <rPh sb="5" eb="7">
      <t>フカ</t>
    </rPh>
    <rPh sb="8" eb="10">
      <t>ケイサン</t>
    </rPh>
    <phoneticPr fontId="1"/>
  </si>
  <si>
    <t>年間必要暖房能力</t>
    <rPh sb="0" eb="2">
      <t>ネンカン</t>
    </rPh>
    <rPh sb="2" eb="4">
      <t>ヒツヨウ</t>
    </rPh>
    <rPh sb="4" eb="6">
      <t>ダンボウ</t>
    </rPh>
    <rPh sb="6" eb="8">
      <t>ノウリョク</t>
    </rPh>
    <phoneticPr fontId="1"/>
  </si>
  <si>
    <t>HQｙ</t>
    <phoneticPr fontId="1"/>
  </si>
  <si>
    <t>時間当たり必要暖房能力(kWh）</t>
    <rPh sb="7" eb="9">
      <t>ダンボウ</t>
    </rPh>
    <rPh sb="9" eb="11">
      <t>ノウリョク</t>
    </rPh>
    <phoneticPr fontId="1"/>
  </si>
  <si>
    <t>CQｙ＝時間当たり必要冷房能力(kWh）×冷房年間稼働時間(h/年)/1000</t>
    <rPh sb="4" eb="6">
      <t>ジカン</t>
    </rPh>
    <rPh sb="6" eb="7">
      <t>ア</t>
    </rPh>
    <rPh sb="9" eb="11">
      <t>ヒツヨウ</t>
    </rPh>
    <rPh sb="11" eb="13">
      <t>レイボウ</t>
    </rPh>
    <rPh sb="13" eb="15">
      <t>ノウリョク</t>
    </rPh>
    <rPh sb="21" eb="23">
      <t>レイボウ</t>
    </rPh>
    <rPh sb="23" eb="25">
      <t>ネンカン</t>
    </rPh>
    <rPh sb="25" eb="27">
      <t>カドウ</t>
    </rPh>
    <rPh sb="27" eb="29">
      <t>ジカン</t>
    </rPh>
    <rPh sb="32" eb="33">
      <t>ネン</t>
    </rPh>
    <phoneticPr fontId="1"/>
  </si>
  <si>
    <t>HQｙ＝時間当たり必要暖房能力(kWh）×暖房年間稼働時間(h/年)/1000</t>
    <rPh sb="4" eb="6">
      <t>ジカン</t>
    </rPh>
    <rPh sb="6" eb="7">
      <t>ア</t>
    </rPh>
    <rPh sb="9" eb="11">
      <t>ヒツヨウ</t>
    </rPh>
    <rPh sb="11" eb="13">
      <t>ダンボウ</t>
    </rPh>
    <rPh sb="13" eb="15">
      <t>ノウリョク</t>
    </rPh>
    <rPh sb="21" eb="23">
      <t>ダンボウ</t>
    </rPh>
    <rPh sb="23" eb="25">
      <t>ネンカン</t>
    </rPh>
    <rPh sb="25" eb="27">
      <t>カドウ</t>
    </rPh>
    <rPh sb="27" eb="29">
      <t>ジカン</t>
    </rPh>
    <rPh sb="32" eb="33">
      <t>ネン</t>
    </rPh>
    <phoneticPr fontId="1"/>
  </si>
  <si>
    <t>冷房年間稼働時間(h/年)</t>
    <rPh sb="0" eb="2">
      <t>レイボウ</t>
    </rPh>
    <phoneticPr fontId="1"/>
  </si>
  <si>
    <t>暖房年間稼働時間(h/年)</t>
    <rPh sb="0" eb="2">
      <t>ダンボウ</t>
    </rPh>
    <phoneticPr fontId="1"/>
  </si>
  <si>
    <t>Ｒｙ＝（RＱeｙｃ+ＲＱeyh）×gef</t>
    <phoneticPr fontId="1"/>
  </si>
  <si>
    <t>RＱeyc</t>
    <phoneticPr fontId="1"/>
  </si>
  <si>
    <t>リファレンスの場合の冷房時年間消費電力量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</si>
  <si>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Rcopc</t>
    <phoneticPr fontId="1"/>
  </si>
  <si>
    <t>リファレンスとなるエアコンの冷房時COP</t>
    <rPh sb="14" eb="16">
      <t>レイボウ</t>
    </rPh>
    <rPh sb="16" eb="17">
      <t>ジ</t>
    </rPh>
    <phoneticPr fontId="1"/>
  </si>
  <si>
    <t>RＱeyh</t>
    <phoneticPr fontId="1"/>
  </si>
  <si>
    <t>Rcoph</t>
    <phoneticPr fontId="1"/>
  </si>
  <si>
    <t>リファレンスとなるエアコンの暖房時COP</t>
    <rPh sb="14" eb="16">
      <t>ダンボウ</t>
    </rPh>
    <rPh sb="16" eb="17">
      <t>ジ</t>
    </rPh>
    <phoneticPr fontId="1"/>
  </si>
  <si>
    <t>リファレンスの場合の暖房時年間消費電力量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</si>
  <si>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RQeyc=CQy/Rcopc</t>
    <phoneticPr fontId="1"/>
  </si>
  <si>
    <t>RＱeyh=ＨQy/Rcoph</t>
    <phoneticPr fontId="1"/>
  </si>
  <si>
    <t>Pｙ＝（PQeｙh+PQeyh)×gef</t>
    <phoneticPr fontId="1"/>
  </si>
  <si>
    <t>PQeyh=HQy/Pcoph</t>
    <phoneticPr fontId="1"/>
  </si>
  <si>
    <t>プロジェクトの場合の暖房時年間消費電力量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</si>
  <si>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プロジェクトの場合の冷房時年間消費電力量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</si>
  <si>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PＱeyc=ＣQy/Pcoph</t>
    <phoneticPr fontId="1"/>
  </si>
  <si>
    <t>PＱeyc</t>
    <phoneticPr fontId="1"/>
  </si>
  <si>
    <t>Pcopc</t>
    <phoneticPr fontId="1"/>
  </si>
  <si>
    <t>プロジェクトで導入するエアコンの冷房時COP</t>
    <rPh sb="7" eb="9">
      <t>ドウニュウ</t>
    </rPh>
    <rPh sb="16" eb="18">
      <t>レイボウ</t>
    </rPh>
    <rPh sb="18" eb="19">
      <t>ジ</t>
    </rPh>
    <phoneticPr fontId="1"/>
  </si>
  <si>
    <t>PＱeyh</t>
    <phoneticPr fontId="1"/>
  </si>
  <si>
    <t>Pcoph</t>
    <phoneticPr fontId="1"/>
  </si>
  <si>
    <t>プロジェクトで導入するエアコンの暖房時COP</t>
    <rPh sb="7" eb="9">
      <t>ドウニュウ</t>
    </rPh>
    <rPh sb="16" eb="18">
      <t>ダンボウ</t>
    </rPh>
    <rPh sb="18" eb="19">
      <t>ジ</t>
    </rPh>
    <phoneticPr fontId="1"/>
  </si>
  <si>
    <t>事業名</t>
    <rPh sb="0" eb="2">
      <t>ジギョウ</t>
    </rPh>
    <rPh sb="2" eb="3">
      <t>メイ</t>
    </rPh>
    <phoneticPr fontId="4"/>
  </si>
  <si>
    <t>実施サイト</t>
    <rPh sb="0" eb="2">
      <t>ジッシ</t>
    </rPh>
    <phoneticPr fontId="4"/>
  </si>
  <si>
    <t>住所</t>
    <rPh sb="0" eb="2">
      <t>ジュウショ</t>
    </rPh>
    <phoneticPr fontId="4"/>
  </si>
  <si>
    <t>1月</t>
    <rPh sb="1" eb="2">
      <t>ツキ</t>
    </rPh>
    <phoneticPr fontId="4"/>
  </si>
  <si>
    <t>2月</t>
  </si>
  <si>
    <t>3月</t>
  </si>
  <si>
    <t>4月</t>
  </si>
  <si>
    <t>5月</t>
  </si>
  <si>
    <t>6月</t>
  </si>
  <si>
    <t>7月</t>
  </si>
  <si>
    <t>8月</t>
  </si>
  <si>
    <t>9月</t>
  </si>
  <si>
    <t>10月</t>
  </si>
  <si>
    <t>11月</t>
  </si>
  <si>
    <t>12月</t>
  </si>
  <si>
    <t>緯度</t>
    <rPh sb="0" eb="2">
      <t>イド</t>
    </rPh>
    <phoneticPr fontId="4"/>
  </si>
  <si>
    <t>経度</t>
    <rPh sb="0" eb="2">
      <t>ケイド</t>
    </rPh>
    <phoneticPr fontId="4"/>
  </si>
  <si>
    <t>標高</t>
    <rPh sb="0" eb="2">
      <t>ヒョウコウ</t>
    </rPh>
    <phoneticPr fontId="1"/>
  </si>
  <si>
    <t>(m）</t>
    <phoneticPr fontId="1"/>
  </si>
  <si>
    <t>冷暖房負荷の対象</t>
    <rPh sb="0" eb="3">
      <t>レイダンボウ</t>
    </rPh>
    <rPh sb="3" eb="5">
      <t>フカ</t>
    </rPh>
    <rPh sb="6" eb="8">
      <t>タイショウ</t>
    </rPh>
    <phoneticPr fontId="4"/>
  </si>
  <si>
    <t>ホテル客室の冷暖房</t>
    <rPh sb="3" eb="5">
      <t>キャクシツ</t>
    </rPh>
    <rPh sb="6" eb="9">
      <t>レイダンボウ</t>
    </rPh>
    <phoneticPr fontId="1"/>
  </si>
  <si>
    <t>冷房能力</t>
    <rPh sb="0" eb="2">
      <t>レイボウ</t>
    </rPh>
    <rPh sb="2" eb="4">
      <t>ノウリョク</t>
    </rPh>
    <phoneticPr fontId="1"/>
  </si>
  <si>
    <t>暖房能力</t>
    <rPh sb="0" eb="2">
      <t>ダンボウ</t>
    </rPh>
    <rPh sb="2" eb="4">
      <t>ノウリョク</t>
    </rPh>
    <phoneticPr fontId="1"/>
  </si>
  <si>
    <t>台数</t>
    <rPh sb="0" eb="2">
      <t>ダイスウ</t>
    </rPh>
    <phoneticPr fontId="1"/>
  </si>
  <si>
    <t>冷房COP</t>
    <rPh sb="0" eb="2">
      <t>レイボウ</t>
    </rPh>
    <phoneticPr fontId="1"/>
  </si>
  <si>
    <t>暖房COP</t>
    <rPh sb="0" eb="2">
      <t>ダンボウ</t>
    </rPh>
    <phoneticPr fontId="1"/>
  </si>
  <si>
    <t>品番</t>
    <rPh sb="0" eb="2">
      <t>ヒンバン</t>
    </rPh>
    <phoneticPr fontId="1"/>
  </si>
  <si>
    <t>1日平均冷房稼働時間(h/日）</t>
    <rPh sb="1" eb="2">
      <t>ニチ</t>
    </rPh>
    <rPh sb="2" eb="4">
      <t>ヘイキン</t>
    </rPh>
    <rPh sb="4" eb="6">
      <t>レイボウ</t>
    </rPh>
    <rPh sb="6" eb="8">
      <t>カドウ</t>
    </rPh>
    <rPh sb="8" eb="10">
      <t>ジカン</t>
    </rPh>
    <rPh sb="13" eb="14">
      <t>ヒ</t>
    </rPh>
    <phoneticPr fontId="4"/>
  </si>
  <si>
    <t>プロジェクト導入予定の
エアコンの定格能力（ｋW)</t>
    <rPh sb="6" eb="8">
      <t>ドウニュウ</t>
    </rPh>
    <rPh sb="8" eb="10">
      <t>ヨテイ</t>
    </rPh>
    <rPh sb="17" eb="19">
      <t>テイカク</t>
    </rPh>
    <rPh sb="19" eb="21">
      <t>ノウリョク</t>
    </rPh>
    <phoneticPr fontId="1"/>
  </si>
  <si>
    <t>冷房能力合計</t>
    <rPh sb="0" eb="2">
      <t>レイボウ</t>
    </rPh>
    <rPh sb="2" eb="4">
      <t>ノウリョク</t>
    </rPh>
    <rPh sb="4" eb="6">
      <t>ゴウケイ</t>
    </rPh>
    <phoneticPr fontId="1"/>
  </si>
  <si>
    <t>暖房能力合計</t>
    <rPh sb="0" eb="2">
      <t>ダンボウ</t>
    </rPh>
    <rPh sb="2" eb="4">
      <t>ノウリョク</t>
    </rPh>
    <rPh sb="4" eb="6">
      <t>ゴウケイ</t>
    </rPh>
    <phoneticPr fontId="1"/>
  </si>
  <si>
    <t>月の冷房稼働日数(日/月）</t>
    <rPh sb="0" eb="1">
      <t>ツキ</t>
    </rPh>
    <rPh sb="2" eb="4">
      <t>レイボウ</t>
    </rPh>
    <rPh sb="4" eb="6">
      <t>カドウ</t>
    </rPh>
    <rPh sb="6" eb="8">
      <t>ニッスウ</t>
    </rPh>
    <rPh sb="9" eb="10">
      <t>ニチ</t>
    </rPh>
    <rPh sb="11" eb="12">
      <t>ツキ</t>
    </rPh>
    <phoneticPr fontId="4"/>
  </si>
  <si>
    <t>平均冷房Pcopc＝</t>
    <rPh sb="0" eb="2">
      <t>ヘイキン</t>
    </rPh>
    <rPh sb="2" eb="4">
      <t>レイボウ</t>
    </rPh>
    <phoneticPr fontId="1"/>
  </si>
  <si>
    <t>平均暖房Pcoph＝</t>
    <rPh sb="0" eb="2">
      <t>ヘイキン</t>
    </rPh>
    <rPh sb="2" eb="4">
      <t>ダンボウ</t>
    </rPh>
    <phoneticPr fontId="1"/>
  </si>
  <si>
    <t>リファレンスとなる
エアコンの定格能力（ｋW)</t>
    <rPh sb="15" eb="17">
      <t>テイカク</t>
    </rPh>
    <rPh sb="17" eb="19">
      <t>ノウリョク</t>
    </rPh>
    <phoneticPr fontId="1"/>
  </si>
  <si>
    <t>PACU-30WW</t>
    <phoneticPr fontId="1"/>
  </si>
  <si>
    <t>PBCU-40WW</t>
    <phoneticPr fontId="1"/>
  </si>
  <si>
    <t>PCCU-50WW</t>
    <phoneticPr fontId="1"/>
  </si>
  <si>
    <t>（１）冷暖房負荷</t>
    <rPh sb="3" eb="6">
      <t>レイダンボウ</t>
    </rPh>
    <rPh sb="6" eb="8">
      <t>フカ</t>
    </rPh>
    <phoneticPr fontId="1"/>
  </si>
  <si>
    <t>（２）リファレンス機の消費電力量</t>
    <rPh sb="9" eb="10">
      <t>キ</t>
    </rPh>
    <rPh sb="11" eb="13">
      <t>ショウヒ</t>
    </rPh>
    <rPh sb="13" eb="15">
      <t>デンリョク</t>
    </rPh>
    <rPh sb="15" eb="16">
      <t>リョウ</t>
    </rPh>
    <phoneticPr fontId="1"/>
  </si>
  <si>
    <t>年間合計</t>
    <rPh sb="0" eb="2">
      <t>ネンカン</t>
    </rPh>
    <rPh sb="2" eb="4">
      <t>ゴウケイ</t>
    </rPh>
    <phoneticPr fontId="1"/>
  </si>
  <si>
    <t>1日平均暖房稼働時間(h/日）</t>
    <rPh sb="1" eb="2">
      <t>ニチ</t>
    </rPh>
    <rPh sb="2" eb="4">
      <t>ヘイキン</t>
    </rPh>
    <rPh sb="4" eb="6">
      <t>ダンボウ</t>
    </rPh>
    <rPh sb="6" eb="8">
      <t>カドウ</t>
    </rPh>
    <rPh sb="8" eb="10">
      <t>ジカン</t>
    </rPh>
    <rPh sb="13" eb="14">
      <t>ヒ</t>
    </rPh>
    <phoneticPr fontId="4"/>
  </si>
  <si>
    <t>月の暖房稼働日数(日/月）</t>
    <rPh sb="0" eb="1">
      <t>ツキ</t>
    </rPh>
    <rPh sb="2" eb="4">
      <t>ダンボウ</t>
    </rPh>
    <rPh sb="4" eb="6">
      <t>カドウ</t>
    </rPh>
    <rPh sb="6" eb="8">
      <t>ニッスウ</t>
    </rPh>
    <rPh sb="9" eb="10">
      <t>ニチ</t>
    </rPh>
    <rPh sb="11" eb="12">
      <t>ツキ</t>
    </rPh>
    <phoneticPr fontId="4"/>
  </si>
  <si>
    <t>年間冷房負荷計</t>
    <rPh sb="0" eb="2">
      <t>ネンカン</t>
    </rPh>
    <rPh sb="2" eb="4">
      <t>レイボウ</t>
    </rPh>
    <rPh sb="4" eb="6">
      <t>フカ</t>
    </rPh>
    <rPh sb="6" eb="7">
      <t>ケイ</t>
    </rPh>
    <phoneticPr fontId="1"/>
  </si>
  <si>
    <t>年間暖房負荷計</t>
    <rPh sb="0" eb="2">
      <t>ネンカン</t>
    </rPh>
    <rPh sb="2" eb="4">
      <t>ダンボウ</t>
    </rPh>
    <rPh sb="4" eb="6">
      <t>フカ</t>
    </rPh>
    <rPh sb="6" eb="7">
      <t>ケイ</t>
    </rPh>
    <phoneticPr fontId="1"/>
  </si>
  <si>
    <t>（３）プロジェクト機の消費電力量</t>
    <rPh sb="9" eb="10">
      <t>キ</t>
    </rPh>
    <rPh sb="11" eb="13">
      <t>ショウヒ</t>
    </rPh>
    <rPh sb="13" eb="15">
      <t>デンリョク</t>
    </rPh>
    <rPh sb="15" eb="16">
      <t>リョウ</t>
    </rPh>
    <phoneticPr fontId="1"/>
  </si>
  <si>
    <t>日平均外気温(℃）</t>
    <rPh sb="0" eb="1">
      <t>ニチ</t>
    </rPh>
    <rPh sb="1" eb="3">
      <t>ヘイキン</t>
    </rPh>
    <rPh sb="3" eb="4">
      <t>ガイ</t>
    </rPh>
    <rPh sb="4" eb="6">
      <t>キオン</t>
    </rPh>
    <phoneticPr fontId="4"/>
  </si>
  <si>
    <t>１時間当り平均冷房負荷（KWh）</t>
    <rPh sb="1" eb="3">
      <t>ジカン</t>
    </rPh>
    <rPh sb="3" eb="4">
      <t>アタ</t>
    </rPh>
    <rPh sb="5" eb="7">
      <t>ヘイキン</t>
    </rPh>
    <rPh sb="7" eb="9">
      <t>レイボウ</t>
    </rPh>
    <rPh sb="9" eb="10">
      <t>フ</t>
    </rPh>
    <rPh sb="10" eb="11">
      <t>ニ</t>
    </rPh>
    <phoneticPr fontId="4"/>
  </si>
  <si>
    <t>１時間当り平均暖房負荷（KWh）</t>
    <rPh sb="1" eb="3">
      <t>ジカン</t>
    </rPh>
    <rPh sb="3" eb="4">
      <t>アタ</t>
    </rPh>
    <rPh sb="5" eb="7">
      <t>ヘイキン</t>
    </rPh>
    <rPh sb="7" eb="9">
      <t>ダンボウ</t>
    </rPh>
    <rPh sb="9" eb="10">
      <t>フ</t>
    </rPh>
    <rPh sb="10" eb="11">
      <t>ニ</t>
    </rPh>
    <phoneticPr fontId="4"/>
  </si>
  <si>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</si>
  <si>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</si>
  <si>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</si>
  <si>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</si>
  <si>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</si>
  <si>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ホテルへの高効率エアコンの導入</t>
    <rPh sb="5" eb="8">
      <t>コウコウリツ</t>
    </rPh>
    <rPh sb="13" eb="15">
      <t>ドウニュウ</t>
    </rPh>
    <phoneticPr fontId="1"/>
  </si>
  <si>
    <t>月平均冷房負荷　（MWh/月）</t>
    <rPh sb="0" eb="1">
      <t>ツキ</t>
    </rPh>
    <rPh sb="1" eb="3">
      <t>ヘイキン</t>
    </rPh>
    <rPh sb="3" eb="5">
      <t>レイボウ</t>
    </rPh>
    <rPh sb="5" eb="7">
      <t>フカ</t>
    </rPh>
    <rPh sb="13" eb="14">
      <t>ツキ</t>
    </rPh>
    <phoneticPr fontId="4"/>
  </si>
  <si>
    <t>月平均暖房負荷　（MWh/月）</t>
    <rPh sb="0" eb="1">
      <t>ツキ</t>
    </rPh>
    <rPh sb="1" eb="3">
      <t>ヘイキン</t>
    </rPh>
    <rPh sb="3" eb="5">
      <t>ダンボウ</t>
    </rPh>
    <rPh sb="5" eb="7">
      <t>フカ</t>
    </rPh>
    <rPh sb="13" eb="14">
      <t>ツキ</t>
    </rPh>
    <phoneticPr fontId="4"/>
  </si>
  <si>
    <t>月平均冷房用消費電力量
（MWh/月)</t>
    <rPh sb="0" eb="1">
      <t>ツキ</t>
    </rPh>
    <rPh sb="1" eb="3">
      <t>ヘイキン</t>
    </rPh>
    <rPh sb="3" eb="5">
      <t>レイボウ</t>
    </rPh>
    <rPh sb="5" eb="6">
      <t>ヨウ</t>
    </rPh>
    <rPh sb="6" eb="8">
      <t>ショウヒ</t>
    </rPh>
    <rPh sb="8" eb="10">
      <t>デンリョク</t>
    </rPh>
    <rPh sb="10" eb="11">
      <t>リョウ</t>
    </rPh>
    <rPh sb="17" eb="18">
      <t>ツキ</t>
    </rPh>
    <phoneticPr fontId="4"/>
  </si>
  <si>
    <t>月平均暖房用消費電力量
（MWh/月)</t>
    <rPh sb="0" eb="1">
      <t>ツキ</t>
    </rPh>
    <rPh sb="1" eb="3">
      <t>ヘイキン</t>
    </rPh>
    <rPh sb="3" eb="5">
      <t>ダンボウ</t>
    </rPh>
    <rPh sb="5" eb="6">
      <t>ヨウ</t>
    </rPh>
    <rPh sb="6" eb="8">
      <t>ショウヒ</t>
    </rPh>
    <rPh sb="8" eb="10">
      <t>デンリョク</t>
    </rPh>
    <rPh sb="10" eb="11">
      <t>リョウ</t>
    </rPh>
    <rPh sb="17" eb="18">
      <t>ツキ</t>
    </rPh>
    <phoneticPr fontId="4"/>
  </si>
  <si>
    <t>RACU-30SW</t>
    <phoneticPr fontId="1"/>
  </si>
  <si>
    <t>RBCU-40SW</t>
    <phoneticPr fontId="1"/>
  </si>
  <si>
    <t>RCCU-50MW</t>
    <phoneticPr fontId="1"/>
  </si>
  <si>
    <t>出典：</t>
    <rPh sb="0" eb="2">
      <t>シュッテン</t>
    </rPh>
    <phoneticPr fontId="1"/>
  </si>
  <si>
    <t>2019年度JCM設備補助公募要領</t>
    <rPh sb="4" eb="6">
      <t>ネンド</t>
    </rPh>
    <rPh sb="9" eb="11">
      <t>セツビ</t>
    </rPh>
    <rPh sb="11" eb="13">
      <t>ホジョ</t>
    </rPh>
    <rPh sb="13" eb="15">
      <t>コウボ</t>
    </rPh>
    <rPh sb="15" eb="17">
      <t>ヨウリョウ</t>
    </rPh>
    <phoneticPr fontId="1"/>
  </si>
  <si>
    <t>COP</t>
    <phoneticPr fontId="1"/>
  </si>
  <si>
    <t>33°26'04.1"S</t>
    <phoneticPr fontId="4"/>
  </si>
  <si>
    <t>70°41'02.7"W</t>
    <phoneticPr fontId="4"/>
  </si>
  <si>
    <t>記入</t>
    <rPh sb="0" eb="2">
      <t>キニュウ</t>
    </rPh>
    <phoneticPr fontId="4"/>
  </si>
  <si>
    <t>自動計算</t>
    <rPh sb="0" eb="2">
      <t>ジドウ</t>
    </rPh>
    <rPh sb="2" eb="4">
      <t>ケイサン</t>
    </rPh>
    <phoneticPr fontId="4"/>
  </si>
  <si>
    <t>◎CO2排出削減量</t>
    <phoneticPr fontId="1"/>
  </si>
  <si>
    <t>※この値を実施計画書に記載</t>
    <phoneticPr fontId="1"/>
  </si>
  <si>
    <t>MWh/年</t>
    <phoneticPr fontId="1"/>
  </si>
  <si>
    <t>2020-2022 JCM設備補助CO2排出削減量計算（ヒートポンプエアコン）※記入例</t>
    <rPh sb="40" eb="42">
      <t>キニュウ</t>
    </rPh>
    <rPh sb="42" eb="43">
      <t>レイ</t>
    </rPh>
    <phoneticPr fontId="1"/>
  </si>
  <si>
    <t>2020-2022 JCM設備補助CO2排出削減量計算（ヒートポンプエアコン）</t>
    <phoneticPr fontId="1"/>
  </si>
  <si>
    <t>2020-2022 JCM設備補助CO2排出削減量計算（ヒートポンプエアコン）※作成例</t>
    <rPh sb="40" eb="43">
      <t>サクセイレイ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</si>
</sst>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0_ "/>
    <numFmt numFmtId="181" formatCode="#,##0.0;[Red]\-#,##0.0"/>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name val="ＭＳ Ｐゴシック"/>
      <family val="3"/>
      <charset val="128"/>
    </font>
    <font>
      <b/>
      <sz val="10"/>
      <name val="ＭＳ Ｐゴシック"/>
      <family val="3"/>
      <charset val="128"/>
    </font>
    <font>
      <b/>
      <sz val="10"/>
      <color theme="1"/>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2" fillId="0" borderId="0">
      <alignment vertical="center"/>
    </xf>
    <xf numFmtId="38" fontId="8" fillId="0" borderId="0" applyFont="0" applyFill="0" applyBorder="0" applyAlignment="0" applyProtection="0">
      <alignment vertical="center"/>
    </xf>
  </cellStyleXfs>
  <cellXfs count="111">
    <xf numFmtId="0" fontId="0" fillId="0" borderId="0" xfId="0">
      <alignment vertical="center"/>
    </xf>
    <xf numFmtId="0" fontId="0" fillId="0" borderId="0" xfId="0" applyAlignment="1">
      <alignment horizontal="left" vertical="center"/>
    </xf>
    <xf numFmtId="0" fontId="3" fillId="0" borderId="1" xfId="1" applyFont="1" applyBorder="1" applyAlignment="1">
      <alignment horizontal="center" vertical="center"/>
    </xf>
    <xf numFmtId="0" fontId="3" fillId="0" borderId="0" xfId="1" applyFont="1">
      <alignment vertical="center"/>
    </xf>
    <xf numFmtId="0" fontId="2" fillId="0" borderId="0" xfId="1">
      <alignment vertical="center"/>
    </xf>
    <xf numFmtId="0" fontId="3" fillId="2" borderId="1" xfId="1" applyFont="1" applyFill="1" applyBorder="1">
      <alignment vertical="center"/>
    </xf>
    <xf numFmtId="0" fontId="3" fillId="0" borderId="1" xfId="1" applyFont="1" applyBorder="1" applyAlignment="1">
      <alignment horizontal="center" vertical="center" wrapText="1"/>
    </xf>
    <xf numFmtId="0" fontId="3" fillId="0" borderId="6" xfId="1" applyFont="1" applyBorder="1" applyAlignment="1">
      <alignment horizontal="center" vertical="center"/>
    </xf>
    <xf numFmtId="178" fontId="3" fillId="2" borderId="1" xfId="1" applyNumberFormat="1" applyFont="1" applyFill="1" applyBorder="1">
      <alignment vertical="center"/>
    </xf>
    <xf numFmtId="0" fontId="3" fillId="0" borderId="1" xfId="1" applyFont="1" applyFill="1" applyBorder="1" applyAlignment="1">
      <alignment vertical="center" wrapText="1"/>
    </xf>
    <xf numFmtId="0" fontId="3" fillId="0" borderId="1" xfId="1" applyFont="1" applyFill="1" applyBorder="1" applyAlignment="1">
      <alignment horizontal="center" vertical="center"/>
    </xf>
    <xf numFmtId="0" fontId="3" fillId="0" borderId="1" xfId="1" applyFont="1" applyFill="1" applyBorder="1">
      <alignment vertical="center"/>
    </xf>
    <xf numFmtId="0" fontId="3" fillId="0" borderId="3" xfId="1" applyFont="1" applyBorder="1" applyAlignment="1">
      <alignment vertical="center" shrinkToFit="1"/>
    </xf>
    <xf numFmtId="0" fontId="3" fillId="0" borderId="3" xfId="1" applyFont="1" applyFill="1" applyBorder="1" applyAlignment="1">
      <alignment horizontal="center" vertical="center"/>
    </xf>
    <xf numFmtId="0" fontId="3" fillId="0" borderId="4" xfId="1" applyFont="1" applyBorder="1" applyAlignment="1">
      <alignment vertical="center" shrinkToFit="1"/>
    </xf>
    <xf numFmtId="0" fontId="3" fillId="0" borderId="3" xfId="1" applyFont="1" applyFill="1" applyBorder="1" applyAlignment="1">
      <alignment vertical="center" shrinkToFit="1"/>
    </xf>
    <xf numFmtId="0" fontId="3" fillId="0" borderId="2" xfId="1" applyFont="1" applyBorder="1" applyAlignment="1">
      <alignment vertical="center" shrinkToFit="1"/>
    </xf>
    <xf numFmtId="179" fontId="3" fillId="2" borderId="2" xfId="1" applyNumberFormat="1" applyFont="1" applyFill="1" applyBorder="1" applyAlignment="1">
      <alignment vertical="center" shrinkToFit="1"/>
    </xf>
    <xf numFmtId="0" fontId="3" fillId="0" borderId="0" xfId="1" applyFont="1" applyFill="1">
      <alignment vertical="center"/>
    </xf>
    <xf numFmtId="0" fontId="3" fillId="0" borderId="0" xfId="1" applyFont="1" applyFill="1" applyAlignment="1">
      <alignment horizontal="right" vertical="center"/>
    </xf>
    <xf numFmtId="179" fontId="3" fillId="0" borderId="0" xfId="1" applyNumberFormat="1" applyFont="1" applyFill="1">
      <alignment vertical="center"/>
    </xf>
    <xf numFmtId="0" fontId="3" fillId="0" borderId="1" xfId="1" applyFont="1" applyFill="1" applyBorder="1" applyAlignment="1">
      <alignment vertical="center"/>
    </xf>
    <xf numFmtId="178" fontId="3" fillId="2" borderId="1" xfId="1" applyNumberFormat="1" applyFont="1" applyFill="1" applyBorder="1" applyAlignment="1">
      <alignment vertical="center"/>
    </xf>
    <xf numFmtId="0" fontId="3" fillId="0" borderId="2" xfId="1" applyFont="1" applyBorder="1" applyAlignment="1">
      <alignment horizontal="left" vertical="center" wrapText="1"/>
    </xf>
    <xf numFmtId="0" fontId="6" fillId="0" borderId="0" xfId="1" applyFont="1" applyBorder="1" applyAlignment="1">
      <alignment vertical="center" wrapText="1"/>
    </xf>
    <xf numFmtId="0" fontId="6" fillId="0" borderId="0" xfId="1" applyFont="1" applyAlignment="1">
      <alignment vertical="center" wrapText="1"/>
    </xf>
    <xf numFmtId="178" fontId="3" fillId="2" borderId="2" xfId="1" applyNumberFormat="1" applyFont="1" applyFill="1" applyBorder="1">
      <alignment vertical="center"/>
    </xf>
    <xf numFmtId="0" fontId="0" fillId="0" borderId="5" xfId="0" applyBorder="1" applyAlignment="1">
      <alignment horizontal="left" vertical="center" wrapText="1"/>
    </xf>
    <xf numFmtId="0" fontId="6" fillId="0" borderId="10" xfId="1" applyFont="1" applyBorder="1" applyAlignment="1">
      <alignment vertical="center" wrapText="1"/>
    </xf>
    <xf numFmtId="0" fontId="3" fillId="0" borderId="5" xfId="1" applyFont="1" applyFill="1" applyBorder="1" applyAlignment="1">
      <alignment vertical="center" wrapText="1"/>
    </xf>
    <xf numFmtId="0" fontId="3" fillId="0" borderId="0" xfId="1" applyFont="1" applyBorder="1" applyAlignment="1">
      <alignment horizontal="center" vertical="center" wrapText="1"/>
    </xf>
    <xf numFmtId="0" fontId="3" fillId="0" borderId="5" xfId="1" applyFont="1" applyBorder="1" applyAlignment="1">
      <alignment horizontal="left" vertical="center" wrapText="1"/>
    </xf>
    <xf numFmtId="176" fontId="3" fillId="0" borderId="10" xfId="1" applyNumberFormat="1" applyFont="1" applyFill="1" applyBorder="1">
      <alignment vertical="center"/>
    </xf>
    <xf numFmtId="176" fontId="3" fillId="0" borderId="5" xfId="1" applyNumberFormat="1" applyFont="1" applyFill="1" applyBorder="1">
      <alignment vertical="center"/>
    </xf>
    <xf numFmtId="176" fontId="3" fillId="0" borderId="0" xfId="1" applyNumberFormat="1" applyFont="1" applyFill="1" applyBorder="1">
      <alignment vertical="center"/>
    </xf>
    <xf numFmtId="0" fontId="3" fillId="0" borderId="10" xfId="1" applyFont="1" applyBorder="1" applyAlignment="1">
      <alignment horizontal="left" vertical="center" wrapText="1"/>
    </xf>
    <xf numFmtId="0" fontId="0" fillId="0" borderId="10" xfId="0" applyBorder="1" applyAlignment="1">
      <alignment horizontal="left" vertical="center" wrapText="1"/>
    </xf>
    <xf numFmtId="0" fontId="2" fillId="0" borderId="1" xfId="1" applyBorder="1" applyAlignment="1">
      <alignment horizontal="center" vertical="center"/>
    </xf>
    <xf numFmtId="0" fontId="2" fillId="0" borderId="5" xfId="1" applyFill="1" applyBorder="1">
      <alignment vertical="center"/>
    </xf>
    <xf numFmtId="0" fontId="5" fillId="0" borderId="9" xfId="1" applyFont="1" applyBorder="1" applyAlignment="1">
      <alignment vertical="center" wrapText="1"/>
    </xf>
    <xf numFmtId="0" fontId="6" fillId="0" borderId="0" xfId="1" applyFont="1" applyAlignment="1">
      <alignment vertical="center" wrapText="1"/>
    </xf>
    <xf numFmtId="0" fontId="6" fillId="0" borderId="9"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shrinkToFit="1"/>
    </xf>
    <xf numFmtId="0" fontId="3" fillId="0" borderId="4" xfId="1" applyFont="1" applyBorder="1" applyAlignment="1">
      <alignment vertical="center" shrinkToFit="1"/>
    </xf>
    <xf numFmtId="0" fontId="10" fillId="0" borderId="0" xfId="1"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178" fontId="3" fillId="3" borderId="1" xfId="1" applyNumberFormat="1" applyFont="1" applyFill="1" applyBorder="1">
      <alignment vertical="center"/>
    </xf>
    <xf numFmtId="38" fontId="3" fillId="2" borderId="1" xfId="2" applyFont="1" applyFill="1" applyBorder="1">
      <alignment vertical="center"/>
    </xf>
    <xf numFmtId="181" fontId="3" fillId="2" borderId="1" xfId="2" applyNumberFormat="1" applyFont="1" applyFill="1" applyBorder="1">
      <alignment vertical="center"/>
    </xf>
    <xf numFmtId="40" fontId="3" fillId="2" borderId="1" xfId="2" applyNumberFormat="1" applyFont="1" applyFill="1" applyBorder="1" applyAlignment="1">
      <alignment vertical="center"/>
    </xf>
    <xf numFmtId="40" fontId="3" fillId="2" borderId="1" xfId="2" applyNumberFormat="1" applyFont="1" applyFill="1" applyBorder="1">
      <alignment vertical="center"/>
    </xf>
    <xf numFmtId="40" fontId="3" fillId="2" borderId="2" xfId="2" applyNumberFormat="1" applyFont="1" applyFill="1" applyBorder="1">
      <alignment vertical="center"/>
    </xf>
    <xf numFmtId="38" fontId="3" fillId="0" borderId="1" xfId="2" applyFont="1" applyBorder="1" applyAlignment="1">
      <alignment horizontal="center" vertical="center"/>
    </xf>
    <xf numFmtId="0" fontId="11" fillId="0" borderId="0" xfId="1" applyFont="1">
      <alignment vertical="center"/>
    </xf>
    <xf numFmtId="40" fontId="2" fillId="3" borderId="1" xfId="2" applyNumberFormat="1" applyFont="1" applyFill="1" applyBorder="1">
      <alignment vertical="center"/>
    </xf>
    <xf numFmtId="180" fontId="3" fillId="3" borderId="1" xfId="1" applyNumberFormat="1" applyFont="1" applyFill="1" applyBorder="1">
      <alignment vertical="center"/>
    </xf>
    <xf numFmtId="180" fontId="2" fillId="3" borderId="1" xfId="1" applyNumberFormat="1" applyFill="1" applyBorder="1">
      <alignment vertical="center"/>
    </xf>
    <xf numFmtId="40" fontId="3" fillId="3" borderId="1" xfId="2" applyNumberFormat="1" applyFont="1" applyFill="1" applyBorder="1">
      <alignment vertical="center"/>
    </xf>
    <xf numFmtId="178" fontId="2" fillId="3" borderId="1" xfId="1" applyNumberFormat="1" applyFill="1" applyBorder="1">
      <alignment vertical="center"/>
    </xf>
    <xf numFmtId="0" fontId="12" fillId="0" borderId="0" xfId="0" applyFont="1" applyAlignment="1">
      <alignment horizontal="left" vertical="center"/>
    </xf>
    <xf numFmtId="0" fontId="7" fillId="0" borderId="0" xfId="0" applyFont="1" applyAlignment="1">
      <alignment horizontal="right" vertical="center"/>
    </xf>
    <xf numFmtId="0" fontId="7" fillId="0" borderId="0" xfId="0" applyFont="1">
      <alignment vertical="center"/>
    </xf>
    <xf numFmtId="180" fontId="7" fillId="3" borderId="1" xfId="0" applyNumberFormat="1" applyFont="1" applyFill="1" applyBorder="1">
      <alignment vertical="center"/>
    </xf>
    <xf numFmtId="40" fontId="7" fillId="3" borderId="1" xfId="2" applyNumberFormat="1" applyFont="1" applyFill="1" applyBorder="1">
      <alignment vertical="center"/>
    </xf>
    <xf numFmtId="40" fontId="7" fillId="2" borderId="1" xfId="2" applyNumberFormat="1" applyFont="1" applyFill="1" applyBorder="1">
      <alignment vertical="center"/>
    </xf>
    <xf numFmtId="0" fontId="10" fillId="0" borderId="10" xfId="1" applyFont="1" applyBorder="1" applyAlignment="1">
      <alignment horizontal="left" vertical="center"/>
    </xf>
    <xf numFmtId="0" fontId="13" fillId="0" borderId="0" xfId="0" applyFont="1" applyAlignment="1">
      <alignment horizontal="right" vertical="center"/>
    </xf>
    <xf numFmtId="0" fontId="5" fillId="0" borderId="0" xfId="1" applyFont="1" applyAlignment="1">
      <alignment vertical="center" wrapText="1"/>
    </xf>
    <xf numFmtId="0" fontId="7" fillId="0" borderId="0" xfId="0" applyFont="1" applyAlignment="1">
      <alignment horizontal="left" vertical="center"/>
    </xf>
    <xf numFmtId="178" fontId="7" fillId="3" borderId="1" xfId="0"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pplyFill="1" applyBorder="1">
      <alignment vertical="center"/>
    </xf>
    <xf numFmtId="177" fontId="7" fillId="2" borderId="1" xfId="0" applyNumberFormat="1" applyFont="1" applyFill="1" applyBorder="1">
      <alignment vertical="center"/>
    </xf>
    <xf numFmtId="0" fontId="9" fillId="0" borderId="0" xfId="0" applyFont="1">
      <alignment vertical="center"/>
    </xf>
    <xf numFmtId="0" fontId="3" fillId="2" borderId="1" xfId="1" applyFont="1" applyFill="1" applyBorder="1" applyAlignment="1">
      <alignment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0" fillId="0" borderId="7" xfId="0" applyBorder="1" applyAlignment="1">
      <alignment horizontal="center" vertical="center" wrapText="1"/>
    </xf>
    <xf numFmtId="0" fontId="3" fillId="0" borderId="1" xfId="1" applyFont="1" applyBorder="1" applyAlignment="1">
      <alignmen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3" fillId="0" borderId="6" xfId="1" applyFont="1" applyFill="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2" borderId="11"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0" borderId="12" xfId="0" applyFont="1" applyBorder="1" applyAlignment="1">
      <alignment horizontal="left" vertical="center" shrinkToFit="1"/>
    </xf>
    <xf numFmtId="0" fontId="7" fillId="0" borderId="5" xfId="0" applyFont="1" applyBorder="1" applyAlignment="1">
      <alignment horizontal="left" vertical="center" shrinkToFit="1"/>
    </xf>
    <xf numFmtId="0" fontId="3" fillId="0" borderId="3" xfId="1" applyFont="1" applyFill="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3" fillId="0" borderId="10" xfId="1" applyFont="1" applyFill="1" applyBorder="1" applyAlignment="1">
      <alignment horizontal="right" vertical="center"/>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0" fillId="0" borderId="8"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right" vertical="center"/>
    </xf>
    <xf numFmtId="0" fontId="2" fillId="0" borderId="10" xfId="1" applyFill="1" applyBorder="1" applyAlignment="1">
      <alignment horizontal="right" vertical="center"/>
    </xf>
    <xf numFmtId="0" fontId="7" fillId="0" borderId="7" xfId="0"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CCECFF"/>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149860</xdr:colOff>
      <xdr:row>2</xdr:row>
      <xdr:rowOff>10160</xdr:rowOff>
    </xdr:from>
    <xdr:to>
      <xdr:col>14</xdr:col>
      <xdr:colOff>858520</xdr:colOff>
      <xdr:row>5</xdr:row>
      <xdr:rowOff>93134</xdr:rowOff>
    </xdr:to>
    <xdr:sp macro="" textlink="">
      <xdr:nvSpPr>
        <xdr:cNvPr id="2" name="テキスト ボックス 1">
          <a:extLst>
            <a:ext uri="{FF2B5EF4-FFF2-40B4-BE49-F238E27FC236}">
              <a16:creationId xmlns:a16="http://schemas.microsoft.com/office/drawing/2014/main" id="{917220A3-B85E-47C3-8440-32A7B5011DA8}"/>
            </a:ext>
          </a:extLst>
        </xdr:cNvPr>
        <xdr:cNvSpPr txBox="1"/>
      </xdr:nvSpPr>
      <xdr:spPr>
        <a:xfrm>
          <a:off x="7168727" y="348827"/>
          <a:ext cx="3180926" cy="5909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この記入例では、冷暖房負荷をホテル全体でまとめて計算している。負荷対象を分けて計算できる場合や、エアコン機種が多い場合などは、シートをコピーするなど工夫して作成願います。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564777</xdr:colOff>
      <xdr:row>2</xdr:row>
      <xdr:rowOff>56925</xdr:rowOff>
    </xdr:from>
    <xdr:to>
      <xdr:col>14</xdr:col>
      <xdr:colOff>113853</xdr:colOff>
      <xdr:row>3</xdr:row>
      <xdr:rowOff>107577</xdr:rowOff>
    </xdr:to>
    <xdr:sp macro="" textlink="">
      <xdr:nvSpPr>
        <xdr:cNvPr id="2" name="テキスト ボックス 1">
          <a:extLst>
            <a:ext uri="{FF2B5EF4-FFF2-40B4-BE49-F238E27FC236}">
              <a16:creationId xmlns:a16="http://schemas.microsoft.com/office/drawing/2014/main" id="{6F125DF8-0B54-4324-8A9D-54C7372836D7}"/>
            </a:ext>
          </a:extLst>
        </xdr:cNvPr>
        <xdr:cNvSpPr txBox="1"/>
      </xdr:nvSpPr>
      <xdr:spPr>
        <a:xfrm>
          <a:off x="3558989" y="406549"/>
          <a:ext cx="5645076" cy="24787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「エアコン</a:t>
          </a:r>
          <a:r>
            <a:rPr kumimoji="1" lang="en-US" altLang="ja-JP" sz="900"/>
            <a:t>CO2</a:t>
          </a:r>
          <a:r>
            <a:rPr kumimoji="1" lang="ja-JP" altLang="en-US" sz="900"/>
            <a:t>＆冷暖房負荷」の月別冷暖房負荷が判らない場合や機種が１機種の場合に本シートを使用する</a:t>
          </a:r>
        </a:p>
      </xdr:txBody>
    </xdr:sp>
    <xdr:clientData/>
  </xdr:twoCellAnchor>
  <xdr:twoCellAnchor>
    <xdr:from>
      <xdr:col>1</xdr:col>
      <xdr:colOff>114300</xdr:colOff>
      <xdr:row>19</xdr:row>
      <xdr:rowOff>53340</xdr:rowOff>
    </xdr:from>
    <xdr:to>
      <xdr:col>6</xdr:col>
      <xdr:colOff>533400</xdr:colOff>
      <xdr:row>20</xdr:row>
      <xdr:rowOff>129540</xdr:rowOff>
    </xdr:to>
    <xdr:sp macro="" textlink="">
      <xdr:nvSpPr>
        <xdr:cNvPr id="3" name="テキスト ボックス 2">
          <a:extLst>
            <a:ext uri="{FF2B5EF4-FFF2-40B4-BE49-F238E27FC236}">
              <a16:creationId xmlns:a16="http://schemas.microsoft.com/office/drawing/2014/main" id="{7B0A1C61-890F-4252-8D67-0AFE18FCB8B8}"/>
            </a:ext>
          </a:extLst>
        </xdr:cNvPr>
        <xdr:cNvSpPr txBox="1"/>
      </xdr:nvSpPr>
      <xdr:spPr>
        <a:xfrm>
          <a:off x="342900" y="2598420"/>
          <a:ext cx="4396740" cy="22860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p>
      </xdr:txBody>
    </xdr:sp>
    <xdr:clientData/>
  </xdr:twoCellAnchor>
  <xdr:twoCellAnchor>
    <xdr:from>
      <xdr:col>1</xdr:col>
      <xdr:colOff>38100</xdr:colOff>
      <xdr:row>56</xdr:row>
      <xdr:rowOff>15240</xdr:rowOff>
    </xdr:from>
    <xdr:to>
      <xdr:col>13</xdr:col>
      <xdr:colOff>396240</xdr:colOff>
      <xdr:row>70</xdr:row>
      <xdr:rowOff>143435</xdr:rowOff>
    </xdr:to>
    <xdr:sp macro="" textlink="">
      <xdr:nvSpPr>
        <xdr:cNvPr id="4" name="テキスト ボックス 3">
          <a:extLst>
            <a:ext uri="{FF2B5EF4-FFF2-40B4-BE49-F238E27FC236}">
              <a16:creationId xmlns:a16="http://schemas.microsoft.com/office/drawing/2014/main" id="{B95810D9-37EB-435F-940C-EE54D4712064}"/>
            </a:ext>
          </a:extLst>
        </xdr:cNvPr>
        <xdr:cNvSpPr txBox="1"/>
      </xdr:nvSpPr>
      <xdr:spPr>
        <a:xfrm>
          <a:off x="271182" y="8137264"/>
          <a:ext cx="8605670" cy="226179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参考</a:t>
          </a:r>
          <a:endParaRPr kumimoji="1" lang="en-US" altLang="ja-JP" sz="900">
            <a:latin typeface="+mn-ea"/>
            <a:ea typeface="+mn-ea"/>
          </a:endParaRPr>
        </a:p>
        <a:p>
          <a:r>
            <a:rPr kumimoji="1" lang="ja-JP" altLang="en-US" sz="900">
              <a:latin typeface="+mn-ea"/>
              <a:ea typeface="+mn-ea"/>
            </a:rPr>
            <a:t>実際の</a:t>
          </a:r>
          <a:r>
            <a:rPr kumimoji="1" lang="en-US" altLang="ja-JP" sz="900">
              <a:latin typeface="+mn-ea"/>
              <a:ea typeface="+mn-ea"/>
            </a:rPr>
            <a:t>MRV</a:t>
          </a:r>
          <a:r>
            <a:rPr kumimoji="1" lang="ja-JP" altLang="en-US" sz="900">
              <a:latin typeface="+mn-ea"/>
              <a:ea typeface="+mn-ea"/>
            </a:rPr>
            <a:t>モニタリングではプロジェクトのエアコンの消費電力量を計測します。</a:t>
          </a:r>
          <a:endParaRPr kumimoji="1" lang="en-US" altLang="ja-JP" sz="900">
            <a:latin typeface="+mn-ea"/>
            <a:ea typeface="+mn-ea"/>
          </a:endParaRPr>
        </a:p>
        <a:p>
          <a:endParaRPr kumimoji="1" lang="en-US" altLang="ja-JP" sz="900">
            <a:latin typeface="+mn-ea"/>
            <a:ea typeface="+mn-ea"/>
          </a:endParaRPr>
        </a:p>
        <a:p>
          <a:r>
            <a:rPr kumimoji="1" lang="ja-JP" altLang="en-US" sz="900">
              <a:latin typeface="+mn-ea"/>
              <a:ea typeface="+mn-ea"/>
            </a:rPr>
            <a:t>リファレンスのエアコンについて、通常プロジェクトと同条件での計測は不可能なので、リファレンスにおける消費電力量は下記のように求めます。</a:t>
          </a:r>
          <a:endParaRPr kumimoji="1" lang="en-US" altLang="ja-JP" sz="900">
            <a:latin typeface="+mn-ea"/>
            <a:ea typeface="+mn-ea"/>
          </a:endParaRPr>
        </a:p>
        <a:p>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eyc=P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/Rcop</a:t>
          </a:r>
          <a:r>
            <a:rPr kumimoji="1" lang="ja-JP" altLang="en-US" sz="900">
              <a:latin typeface="+mn-ea"/>
              <a:ea typeface="+mn-ea"/>
            </a:rPr>
            <a:t>ｃ</a:t>
          </a:r>
          <a:r>
            <a:rPr kumimoji="1" lang="en-US" altLang="ja-JP" sz="900">
              <a:latin typeface="+mn-ea"/>
              <a:ea typeface="+mn-ea"/>
            </a:rPr>
            <a:t>)</a:t>
          </a:r>
        </a:p>
        <a:p>
          <a:endParaRPr kumimoji="1" lang="en-US" altLang="ja-JP" sz="900">
            <a:latin typeface="+mn-ea"/>
            <a:ea typeface="+mn-ea"/>
          </a:endParaRPr>
        </a:p>
        <a:p>
          <a:r>
            <a:rPr kumimoji="1" lang="en-US" altLang="ja-JP" sz="900">
              <a:latin typeface="+mn-ea"/>
              <a:ea typeface="+mn-ea"/>
            </a:rPr>
            <a:t>CO2</a:t>
          </a:r>
          <a:r>
            <a:rPr kumimoji="1" lang="ja-JP" altLang="en-US" sz="900">
              <a:latin typeface="+mn-ea"/>
              <a:ea typeface="+mn-ea"/>
            </a:rPr>
            <a:t>排出削減量は</a:t>
          </a:r>
          <a:endParaRPr kumimoji="1" lang="en-US" altLang="ja-JP" sz="900">
            <a:latin typeface="+mn-ea"/>
            <a:ea typeface="+mn-ea"/>
          </a:endParaRPr>
        </a:p>
        <a:p>
          <a:r>
            <a:rPr kumimoji="1" lang="en-US" altLang="ja-JP" sz="900">
              <a:latin typeface="+mn-ea"/>
              <a:ea typeface="+mn-ea"/>
            </a:rPr>
            <a:t>Q=(Ryc-Pyc)+(Ryh-Pyh)</a:t>
          </a:r>
        </a:p>
        <a:p>
          <a:r>
            <a:rPr kumimoji="1" lang="en-US" altLang="ja-JP" sz="900">
              <a:latin typeface="+mn-ea"/>
              <a:ea typeface="+mn-ea"/>
            </a:rPr>
            <a:t>Ryc-Pyc</a:t>
          </a:r>
          <a:r>
            <a:rPr kumimoji="1" lang="ja-JP" altLang="en-US" sz="900">
              <a:latin typeface="+mn-ea"/>
              <a:ea typeface="+mn-ea"/>
            </a:rPr>
            <a:t>＝＝（</a:t>
          </a:r>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Pcopc/Rcopc)-PQe</a:t>
          </a:r>
          <a:r>
            <a:rPr kumimoji="1" lang="ja-JP" altLang="en-US" sz="900">
              <a:latin typeface="+mn-ea"/>
              <a:ea typeface="+mn-ea"/>
            </a:rPr>
            <a:t>ｙ</a:t>
          </a:r>
          <a:r>
            <a:rPr kumimoji="1" lang="en-US" altLang="ja-JP" sz="900">
              <a:latin typeface="+mn-ea"/>
              <a:ea typeface="+mn-ea"/>
            </a:rPr>
            <a:t>c)×gef</a:t>
          </a:r>
          <a:r>
            <a:rPr kumimoji="1" lang="ja-JP" altLang="en-US" sz="900">
              <a:latin typeface="+mn-ea"/>
              <a:ea typeface="+mn-ea"/>
            </a:rPr>
            <a:t>＝</a:t>
          </a:r>
          <a:r>
            <a:rPr kumimoji="1" lang="en-US" altLang="ja-JP" sz="900">
              <a:latin typeface="+mn-ea"/>
              <a:ea typeface="+mn-ea"/>
            </a:rPr>
            <a:t>PQeyc×</a:t>
          </a:r>
          <a:r>
            <a:rPr kumimoji="1" lang="ja-JP" altLang="en-US" sz="900">
              <a:latin typeface="+mn-ea"/>
              <a:ea typeface="+mn-ea"/>
            </a:rPr>
            <a:t>（</a:t>
          </a:r>
          <a:r>
            <a:rPr kumimoji="1" lang="en-US" altLang="ja-JP" sz="900">
              <a:latin typeface="+mn-ea"/>
              <a:ea typeface="+mn-ea"/>
            </a:rPr>
            <a:t>Pcopc/Rcopc-</a:t>
          </a:r>
          <a:r>
            <a:rPr kumimoji="1" lang="ja-JP" altLang="en-US" sz="900">
              <a:latin typeface="+mn-ea"/>
              <a:ea typeface="+mn-ea"/>
            </a:rPr>
            <a:t>１）</a:t>
          </a:r>
          <a:r>
            <a:rPr kumimoji="1" lang="en-US" altLang="ja-JP" sz="900">
              <a:latin typeface="+mn-ea"/>
              <a:ea typeface="+mn-ea"/>
            </a:rPr>
            <a:t>×gef</a:t>
          </a:r>
        </a:p>
        <a:p>
          <a:r>
            <a:rPr kumimoji="1" lang="en-US" altLang="ja-JP" sz="900">
              <a:latin typeface="+mn-ea"/>
              <a:ea typeface="+mn-ea"/>
            </a:rPr>
            <a:t>Ryh-Pyh</a:t>
          </a:r>
          <a:r>
            <a:rPr kumimoji="1" lang="ja-JP" altLang="en-US" sz="900">
              <a:latin typeface="+mn-ea"/>
              <a:ea typeface="+mn-ea"/>
            </a:rPr>
            <a:t>＝＝（</a:t>
          </a:r>
          <a:r>
            <a:rPr kumimoji="1" lang="en-US" altLang="ja-JP" sz="900">
              <a:latin typeface="+mn-ea"/>
              <a:ea typeface="+mn-ea"/>
            </a:rPr>
            <a:t>RQe</a:t>
          </a:r>
          <a:r>
            <a:rPr kumimoji="1" lang="ja-JP" altLang="en-US" sz="900">
              <a:latin typeface="+mn-ea"/>
              <a:ea typeface="+mn-ea"/>
            </a:rPr>
            <a:t>ｙ</a:t>
          </a:r>
          <a:r>
            <a:rPr kumimoji="1" lang="en-US" altLang="ja-JP" sz="900">
              <a:latin typeface="+mn-ea"/>
              <a:ea typeface="+mn-ea"/>
            </a:rPr>
            <a:t>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a:t>
          </a:r>
          <a:r>
            <a:rPr kumimoji="1" lang="ja-JP" altLang="en-US" sz="900">
              <a:latin typeface="+mn-ea"/>
              <a:ea typeface="+mn-ea"/>
            </a:rPr>
            <a:t>１）</a:t>
          </a:r>
          <a:r>
            <a:rPr kumimoji="1" lang="en-US" altLang="ja-JP" sz="900">
              <a:latin typeface="+mn-ea"/>
              <a:ea typeface="+mn-ea"/>
            </a:rPr>
            <a:t>×gef</a:t>
          </a:r>
        </a:p>
        <a:p>
          <a:endParaRPr kumimoji="1" lang="en-US" altLang="ja-JP" sz="900">
            <a:latin typeface="+mn-ea"/>
            <a:ea typeface="+mn-ea"/>
          </a:endParaRPr>
        </a:p>
        <a:p>
          <a:r>
            <a:rPr kumimoji="1" lang="ja-JP" altLang="en-US" sz="900">
              <a:latin typeface="+mn-ea"/>
              <a:ea typeface="+mn-ea"/>
            </a:rPr>
            <a:t>したがって、プロジェクトでのエアコンの運転条件における</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Pcoph)</a:t>
          </a:r>
          <a:r>
            <a:rPr kumimoji="1" lang="ja-JP" altLang="en-US" sz="900">
              <a:latin typeface="+mn-ea"/>
              <a:ea typeface="+mn-ea"/>
            </a:rPr>
            <a:t>と、その条件におけるリファレンスのエアコンの</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Rcopc</a:t>
          </a:r>
          <a:r>
            <a:rPr kumimoji="1" lang="ja-JP" altLang="en-US" sz="900">
              <a:latin typeface="+mn-ea"/>
              <a:ea typeface="+mn-ea"/>
            </a:rPr>
            <a:t>、</a:t>
          </a:r>
          <a:r>
            <a:rPr kumimoji="1" lang="en-US" altLang="ja-JP" sz="900">
              <a:latin typeface="+mn-ea"/>
              <a:ea typeface="+mn-ea"/>
            </a:rPr>
            <a:t>Rcoph)</a:t>
          </a:r>
          <a:r>
            <a:rPr kumimoji="1" lang="ja-JP" altLang="en-US" sz="900">
              <a:latin typeface="+mn-ea"/>
              <a:ea typeface="+mn-ea"/>
            </a:rPr>
            <a:t>が必要な数値です。</a:t>
          </a:r>
          <a:endParaRPr kumimoji="1" lang="en-US" altLang="ja-JP" sz="900">
            <a:latin typeface="+mn-ea"/>
            <a:ea typeface="+mn-ea"/>
          </a:endParaRPr>
        </a:p>
        <a:p>
          <a:r>
            <a:rPr kumimoji="1" lang="ja-JP" altLang="en-US" sz="900">
              <a:latin typeface="+mn-ea"/>
              <a:ea typeface="+mn-ea"/>
            </a:rPr>
            <a:t>リファレンスのエアコンの</a:t>
          </a:r>
          <a:r>
            <a:rPr kumimoji="1" lang="en-US" altLang="ja-JP" sz="900">
              <a:latin typeface="+mn-ea"/>
              <a:ea typeface="+mn-ea"/>
            </a:rPr>
            <a:t>COP</a:t>
          </a:r>
          <a:r>
            <a:rPr kumimoji="1" lang="ja-JP" altLang="en-US" sz="900">
              <a:latin typeface="+mn-ea"/>
              <a:ea typeface="+mn-ea"/>
            </a:rPr>
            <a:t>はカタログ値などから、保守的数値</a:t>
          </a:r>
          <a:r>
            <a:rPr kumimoji="1" lang="en-US" altLang="ja-JP" sz="900">
              <a:latin typeface="+mn-ea"/>
              <a:ea typeface="+mn-ea"/>
            </a:rPr>
            <a:t>(</a:t>
          </a:r>
          <a:r>
            <a:rPr kumimoji="1" lang="ja-JP" altLang="en-US" sz="900">
              <a:latin typeface="+mn-ea"/>
              <a:ea typeface="+mn-ea"/>
            </a:rPr>
            <a:t>高めの</a:t>
          </a:r>
          <a:r>
            <a:rPr kumimoji="1" lang="en-US" altLang="ja-JP" sz="900">
              <a:latin typeface="+mn-ea"/>
              <a:ea typeface="+mn-ea"/>
            </a:rPr>
            <a:t>COP)</a:t>
          </a:r>
          <a:r>
            <a:rPr kumimoji="1" lang="ja-JP" altLang="en-US" sz="900">
              <a:latin typeface="+mn-ea"/>
              <a:ea typeface="+mn-ea"/>
            </a:rPr>
            <a:t>を方法論にて決める場合があります。</a:t>
          </a:r>
          <a:endParaRPr kumimoji="1" lang="en-US" altLang="ja-JP" sz="900">
            <a:latin typeface="+mn-ea"/>
            <a:ea typeface="+mn-ea"/>
          </a:endParaRPr>
        </a:p>
        <a:p>
          <a:r>
            <a:rPr kumimoji="1" lang="ja-JP" altLang="en-US" sz="900">
              <a:latin typeface="+mn-ea"/>
              <a:ea typeface="+mn-ea"/>
            </a:rPr>
            <a:t>また、プロジェクトのエアコンの</a:t>
          </a:r>
          <a:r>
            <a:rPr kumimoji="1" lang="en-US" altLang="ja-JP" sz="900">
              <a:latin typeface="+mn-ea"/>
              <a:ea typeface="+mn-ea"/>
            </a:rPr>
            <a:t>COP</a:t>
          </a:r>
          <a:r>
            <a:rPr kumimoji="1" lang="ja-JP" altLang="en-US" sz="900">
              <a:latin typeface="+mn-ea"/>
              <a:ea typeface="+mn-ea"/>
            </a:rPr>
            <a:t>もあらゆる運転条件における数値があるわけではないので、カタログ値などから、保守的数値（低めのＣＯＰ）とする場合があります。</a:t>
          </a:r>
          <a:endParaRPr kumimoji="1" lang="en-US" altLang="ja-JP" sz="900">
            <a:latin typeface="+mn-ea"/>
            <a:ea typeface="+mn-ea"/>
          </a:endParaRP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75"/>
  <sheetViews>
    <sheetView view="pageBreakPreview" zoomScale="90" zoomScaleNormal="100" zoomScaleSheetLayoutView="90" workbookViewId="0">
      <selection activeCell="B3" sqref="B3"/>
    </sheetView>
  </sheetViews>
  <sheetFormatPr defaultRowHeight="13.5" x14ac:dyDescent="0.15"/>
  <cols>
    <col min="1" max="1" width="3" style="4" customWidth="1"/>
    <col min="2" max="2" width="27.375" style="4" customWidth="1"/>
    <col min="3" max="14" width="9" style="4" customWidth="1"/>
    <col min="15" max="15" width="15.125" style="4" customWidth="1"/>
    <col min="16" max="16" width="1.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45" t="s">
        <v>123</v>
      </c>
    </row>
    <row r="4" spans="2:15" x14ac:dyDescent="0.15">
      <c r="B4" s="2" t="s">
        <v>51</v>
      </c>
      <c r="C4" s="79" t="s">
        <v>105</v>
      </c>
      <c r="D4" s="79"/>
      <c r="E4" s="79"/>
      <c r="F4" s="79"/>
      <c r="G4" s="79"/>
      <c r="H4" s="79"/>
      <c r="I4" s="79"/>
      <c r="J4" s="79"/>
      <c r="K4" s="39"/>
      <c r="L4" s="40"/>
      <c r="M4" s="40"/>
      <c r="N4" s="40"/>
    </row>
    <row r="5" spans="2:15" x14ac:dyDescent="0.15">
      <c r="B5" s="80" t="s">
        <v>52</v>
      </c>
      <c r="C5" s="2" t="s">
        <v>53</v>
      </c>
      <c r="D5" s="79"/>
      <c r="E5" s="83"/>
      <c r="F5" s="83"/>
      <c r="G5" s="83"/>
      <c r="H5" s="83"/>
      <c r="I5" s="83"/>
      <c r="J5" s="83"/>
      <c r="K5" s="41"/>
      <c r="L5" s="40"/>
      <c r="M5" s="40"/>
      <c r="N5" s="40"/>
    </row>
    <row r="6" spans="2:15" x14ac:dyDescent="0.15">
      <c r="B6" s="81"/>
      <c r="C6" s="2" t="s">
        <v>66</v>
      </c>
      <c r="D6" s="84" t="s">
        <v>116</v>
      </c>
      <c r="E6" s="85"/>
      <c r="F6" s="86"/>
      <c r="G6" s="10" t="s">
        <v>67</v>
      </c>
      <c r="H6" s="85" t="s">
        <v>117</v>
      </c>
      <c r="I6" s="85"/>
      <c r="J6" s="86"/>
      <c r="K6" s="41"/>
      <c r="L6" s="40"/>
      <c r="M6" s="40"/>
      <c r="N6" s="40"/>
    </row>
    <row r="7" spans="2:15" x14ac:dyDescent="0.15">
      <c r="B7" s="82"/>
      <c r="C7" s="2" t="s">
        <v>68</v>
      </c>
      <c r="D7" s="17">
        <v>1300</v>
      </c>
      <c r="E7" s="16" t="s">
        <v>69</v>
      </c>
      <c r="F7" s="12"/>
      <c r="G7" s="13"/>
      <c r="H7" s="15"/>
      <c r="I7" s="12"/>
      <c r="J7" s="14"/>
      <c r="K7" s="41"/>
      <c r="L7" s="40"/>
      <c r="M7" s="40"/>
      <c r="N7" s="46"/>
      <c r="O7" s="47" t="s">
        <v>118</v>
      </c>
    </row>
    <row r="8" spans="2:15" x14ac:dyDescent="0.15">
      <c r="B8" s="6" t="s">
        <v>70</v>
      </c>
      <c r="C8" s="87" t="s">
        <v>71</v>
      </c>
      <c r="D8" s="88"/>
      <c r="E8" s="88"/>
      <c r="F8" s="88"/>
      <c r="G8" s="88"/>
      <c r="H8" s="88"/>
      <c r="I8" s="88"/>
      <c r="J8" s="89"/>
      <c r="K8" s="41"/>
      <c r="L8" s="40"/>
      <c r="M8" s="40"/>
      <c r="N8" s="48"/>
      <c r="O8" s="49" t="s">
        <v>119</v>
      </c>
    </row>
    <row r="9" spans="2:15" ht="7.9" customHeight="1" x14ac:dyDescent="0.15">
      <c r="B9" s="30"/>
      <c r="C9" s="31"/>
      <c r="D9" s="27"/>
      <c r="E9" s="27"/>
      <c r="F9" s="27"/>
      <c r="G9" s="27"/>
      <c r="H9" s="27"/>
      <c r="I9" s="27"/>
      <c r="J9" s="27"/>
      <c r="K9" s="24"/>
      <c r="L9" s="25"/>
      <c r="M9" s="25"/>
      <c r="N9" s="25"/>
    </row>
    <row r="10" spans="2:15" x14ac:dyDescent="0.15">
      <c r="B10" s="45" t="s">
        <v>89</v>
      </c>
      <c r="C10" s="35"/>
      <c r="D10" s="36"/>
      <c r="E10" s="36"/>
      <c r="F10" s="36"/>
      <c r="G10" s="36"/>
      <c r="H10" s="36"/>
      <c r="I10" s="36"/>
      <c r="J10" s="36"/>
      <c r="K10" s="24"/>
      <c r="L10" s="25"/>
      <c r="M10" s="25"/>
      <c r="N10" s="25"/>
    </row>
    <row r="11" spans="2:15" x14ac:dyDescent="0.15">
      <c r="B11" s="5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42" t="s">
        <v>97</v>
      </c>
      <c r="C12" s="52">
        <v>15</v>
      </c>
      <c r="D12" s="52">
        <v>18</v>
      </c>
      <c r="E12" s="52">
        <v>22</v>
      </c>
      <c r="F12" s="52">
        <v>24</v>
      </c>
      <c r="G12" s="52">
        <v>28</v>
      </c>
      <c r="H12" s="52">
        <v>32</v>
      </c>
      <c r="I12" s="52">
        <v>33</v>
      </c>
      <c r="J12" s="52">
        <v>32</v>
      </c>
      <c r="K12" s="52">
        <v>29</v>
      </c>
      <c r="L12" s="52">
        <v>24</v>
      </c>
      <c r="M12" s="52">
        <v>20</v>
      </c>
      <c r="N12" s="52">
        <v>16</v>
      </c>
      <c r="O12" s="3"/>
    </row>
    <row r="13" spans="2:15" x14ac:dyDescent="0.15">
      <c r="B13" s="42" t="s">
        <v>98</v>
      </c>
      <c r="C13" s="52">
        <v>0</v>
      </c>
      <c r="D13" s="52">
        <v>0</v>
      </c>
      <c r="E13" s="52">
        <v>0</v>
      </c>
      <c r="F13" s="52">
        <v>500</v>
      </c>
      <c r="G13" s="52">
        <v>1100</v>
      </c>
      <c r="H13" s="52">
        <v>1300</v>
      </c>
      <c r="I13" s="52">
        <v>1350</v>
      </c>
      <c r="J13" s="52">
        <v>1300</v>
      </c>
      <c r="K13" s="52">
        <v>1200</v>
      </c>
      <c r="L13" s="52">
        <v>500</v>
      </c>
      <c r="M13" s="52">
        <v>0</v>
      </c>
      <c r="N13" s="52">
        <v>0</v>
      </c>
      <c r="O13" s="3"/>
    </row>
    <row r="14" spans="2:15" x14ac:dyDescent="0.15">
      <c r="B14" s="42" t="s">
        <v>78</v>
      </c>
      <c r="C14" s="51">
        <v>0</v>
      </c>
      <c r="D14" s="51">
        <v>0</v>
      </c>
      <c r="E14" s="51">
        <v>0</v>
      </c>
      <c r="F14" s="51">
        <v>6</v>
      </c>
      <c r="G14" s="51">
        <v>18</v>
      </c>
      <c r="H14" s="51">
        <v>24</v>
      </c>
      <c r="I14" s="51">
        <v>24</v>
      </c>
      <c r="J14" s="51">
        <v>24</v>
      </c>
      <c r="K14" s="51">
        <v>20</v>
      </c>
      <c r="L14" s="51">
        <v>6</v>
      </c>
      <c r="M14" s="51">
        <v>0</v>
      </c>
      <c r="N14" s="51">
        <v>0</v>
      </c>
      <c r="O14" s="3"/>
    </row>
    <row r="15" spans="2:15" x14ac:dyDescent="0.15">
      <c r="B15" s="42" t="s">
        <v>82</v>
      </c>
      <c r="C15" s="51">
        <v>0</v>
      </c>
      <c r="D15" s="51">
        <v>0</v>
      </c>
      <c r="E15" s="51">
        <v>0</v>
      </c>
      <c r="F15" s="51">
        <v>10</v>
      </c>
      <c r="G15" s="51">
        <v>25</v>
      </c>
      <c r="H15" s="51">
        <v>30</v>
      </c>
      <c r="I15" s="51">
        <v>31</v>
      </c>
      <c r="J15" s="51">
        <v>31</v>
      </c>
      <c r="K15" s="51">
        <v>30</v>
      </c>
      <c r="L15" s="51">
        <v>15</v>
      </c>
      <c r="M15" s="51">
        <v>0</v>
      </c>
      <c r="N15" s="51">
        <v>0</v>
      </c>
      <c r="O15" s="3" t="s">
        <v>94</v>
      </c>
    </row>
    <row r="16" spans="2:15" x14ac:dyDescent="0.15">
      <c r="B16" s="9" t="s">
        <v>106</v>
      </c>
      <c r="C16" s="61">
        <f>ROUND((C13*C14*C15/1000),2)</f>
        <v>0</v>
      </c>
      <c r="D16" s="61">
        <f t="shared" ref="D16:N16" si="0">ROUND((D13*D14*D15/1000),2)</f>
        <v>0</v>
      </c>
      <c r="E16" s="61">
        <f>ROUND((E13*E14*E15/1000),2)</f>
        <v>0</v>
      </c>
      <c r="F16" s="61">
        <f>ROUND((F13*F14*F15/1000),2)</f>
        <v>30</v>
      </c>
      <c r="G16" s="61">
        <f t="shared" si="0"/>
        <v>495</v>
      </c>
      <c r="H16" s="61">
        <f t="shared" si="0"/>
        <v>936</v>
      </c>
      <c r="I16" s="61">
        <f t="shared" si="0"/>
        <v>1004.4</v>
      </c>
      <c r="J16" s="61">
        <f t="shared" si="0"/>
        <v>967.2</v>
      </c>
      <c r="K16" s="61">
        <f t="shared" si="0"/>
        <v>720</v>
      </c>
      <c r="L16" s="61">
        <f t="shared" si="0"/>
        <v>45</v>
      </c>
      <c r="M16" s="61">
        <f t="shared" si="0"/>
        <v>0</v>
      </c>
      <c r="N16" s="61">
        <f t="shared" si="0"/>
        <v>0</v>
      </c>
      <c r="O16" s="61">
        <f>SUM(C16:N16)</f>
        <v>4197.6000000000004</v>
      </c>
    </row>
    <row r="17" spans="2:15" x14ac:dyDescent="0.15">
      <c r="B17" s="42" t="s">
        <v>99</v>
      </c>
      <c r="C17" s="52">
        <v>900</v>
      </c>
      <c r="D17" s="52">
        <v>700</v>
      </c>
      <c r="E17" s="52">
        <v>500</v>
      </c>
      <c r="F17" s="52">
        <v>400</v>
      </c>
      <c r="G17" s="52">
        <v>0</v>
      </c>
      <c r="H17" s="52">
        <v>0</v>
      </c>
      <c r="I17" s="52">
        <v>0</v>
      </c>
      <c r="J17" s="52">
        <v>0</v>
      </c>
      <c r="K17" s="52">
        <v>0</v>
      </c>
      <c r="L17" s="52">
        <v>400</v>
      </c>
      <c r="M17" s="52">
        <v>600</v>
      </c>
      <c r="N17" s="52">
        <v>800</v>
      </c>
      <c r="O17" s="3"/>
    </row>
    <row r="18" spans="2:15" x14ac:dyDescent="0.15">
      <c r="B18" s="42" t="s">
        <v>92</v>
      </c>
      <c r="C18" s="52">
        <v>18</v>
      </c>
      <c r="D18" s="52">
        <v>14</v>
      </c>
      <c r="E18" s="52">
        <v>8</v>
      </c>
      <c r="F18" s="52">
        <v>4</v>
      </c>
      <c r="G18" s="52">
        <v>0</v>
      </c>
      <c r="H18" s="52">
        <v>0</v>
      </c>
      <c r="I18" s="52">
        <v>0</v>
      </c>
      <c r="J18" s="52">
        <v>0</v>
      </c>
      <c r="K18" s="52">
        <v>0</v>
      </c>
      <c r="L18" s="52">
        <v>4</v>
      </c>
      <c r="M18" s="52">
        <v>6</v>
      </c>
      <c r="N18" s="52">
        <v>15</v>
      </c>
      <c r="O18" s="3"/>
    </row>
    <row r="19" spans="2:15" x14ac:dyDescent="0.15">
      <c r="B19" s="42" t="s">
        <v>93</v>
      </c>
      <c r="C19" s="51">
        <v>31</v>
      </c>
      <c r="D19" s="51">
        <v>28</v>
      </c>
      <c r="E19" s="51">
        <v>24</v>
      </c>
      <c r="F19" s="51">
        <v>15</v>
      </c>
      <c r="G19" s="51">
        <v>0</v>
      </c>
      <c r="H19" s="51">
        <v>0</v>
      </c>
      <c r="I19" s="51">
        <v>0</v>
      </c>
      <c r="J19" s="51">
        <v>0</v>
      </c>
      <c r="K19" s="51">
        <v>0</v>
      </c>
      <c r="L19" s="51">
        <v>10</v>
      </c>
      <c r="M19" s="51">
        <v>21</v>
      </c>
      <c r="N19" s="51">
        <v>31</v>
      </c>
      <c r="O19" s="3" t="s">
        <v>95</v>
      </c>
    </row>
    <row r="20" spans="2:15" x14ac:dyDescent="0.15">
      <c r="B20" s="9" t="s">
        <v>107</v>
      </c>
      <c r="C20" s="61">
        <f>ROUND((C17*C18*C19/1000),2)</f>
        <v>502.2</v>
      </c>
      <c r="D20" s="61">
        <f t="shared" ref="D20:N20" si="1">ROUND((D17*D18*D19/1000),2)</f>
        <v>274.39999999999998</v>
      </c>
      <c r="E20" s="61">
        <f t="shared" si="1"/>
        <v>96</v>
      </c>
      <c r="F20" s="61">
        <f t="shared" si="1"/>
        <v>24</v>
      </c>
      <c r="G20" s="61">
        <f t="shared" si="1"/>
        <v>0</v>
      </c>
      <c r="H20" s="61">
        <f t="shared" si="1"/>
        <v>0</v>
      </c>
      <c r="I20" s="61">
        <f t="shared" si="1"/>
        <v>0</v>
      </c>
      <c r="J20" s="61">
        <f t="shared" si="1"/>
        <v>0</v>
      </c>
      <c r="K20" s="61">
        <f t="shared" si="1"/>
        <v>0</v>
      </c>
      <c r="L20" s="61">
        <f t="shared" si="1"/>
        <v>16</v>
      </c>
      <c r="M20" s="61">
        <f t="shared" si="1"/>
        <v>75.599999999999994</v>
      </c>
      <c r="N20" s="61">
        <f t="shared" si="1"/>
        <v>372</v>
      </c>
      <c r="O20" s="61">
        <f>SUM(C20:N20)</f>
        <v>1360.1999999999998</v>
      </c>
    </row>
    <row r="21" spans="2:15" x14ac:dyDescent="0.15">
      <c r="B21" s="29"/>
      <c r="C21" s="33"/>
      <c r="D21" s="33"/>
      <c r="E21" s="33"/>
      <c r="F21" s="33"/>
      <c r="G21" s="33"/>
      <c r="H21" s="33"/>
      <c r="I21" s="33"/>
      <c r="J21" s="33"/>
      <c r="K21" s="34"/>
      <c r="L21" s="34"/>
      <c r="M21" s="34"/>
      <c r="N21" s="34"/>
    </row>
    <row r="22" spans="2:15" x14ac:dyDescent="0.15">
      <c r="B22" s="69" t="s">
        <v>90</v>
      </c>
      <c r="C22" s="35"/>
      <c r="D22" s="36"/>
      <c r="E22" s="36"/>
      <c r="F22" s="36"/>
      <c r="G22" s="36"/>
      <c r="H22" s="36"/>
      <c r="I22" s="36"/>
      <c r="J22" s="36"/>
      <c r="K22" s="28"/>
      <c r="L22" s="28"/>
      <c r="M22" s="28"/>
      <c r="N22" s="28"/>
    </row>
    <row r="23" spans="2:15" x14ac:dyDescent="0.15">
      <c r="B23" s="90" t="s">
        <v>85</v>
      </c>
      <c r="C23" s="23" t="s">
        <v>77</v>
      </c>
      <c r="D23" s="93" t="s">
        <v>110</v>
      </c>
      <c r="E23" s="94"/>
      <c r="F23" s="95"/>
      <c r="G23" s="23" t="s">
        <v>77</v>
      </c>
      <c r="H23" s="93" t="s">
        <v>111</v>
      </c>
      <c r="I23" s="94"/>
      <c r="J23" s="95"/>
      <c r="K23" s="23" t="s">
        <v>77</v>
      </c>
      <c r="L23" s="93" t="s">
        <v>112</v>
      </c>
      <c r="M23" s="94"/>
      <c r="N23" s="96"/>
      <c r="O23" s="2" t="s">
        <v>80</v>
      </c>
    </row>
    <row r="24" spans="2:15" x14ac:dyDescent="0.15">
      <c r="B24" s="91"/>
      <c r="C24" s="21" t="s">
        <v>72</v>
      </c>
      <c r="D24" s="53">
        <v>3</v>
      </c>
      <c r="E24" s="11" t="s">
        <v>75</v>
      </c>
      <c r="F24" s="54">
        <v>3.8</v>
      </c>
      <c r="G24" s="21" t="s">
        <v>72</v>
      </c>
      <c r="H24" s="22">
        <v>4</v>
      </c>
      <c r="I24" s="11" t="s">
        <v>75</v>
      </c>
      <c r="J24" s="8">
        <v>3.9</v>
      </c>
      <c r="K24" s="21" t="s">
        <v>72</v>
      </c>
      <c r="L24" s="53">
        <v>5</v>
      </c>
      <c r="M24" s="11" t="s">
        <v>75</v>
      </c>
      <c r="N24" s="55">
        <v>3.5</v>
      </c>
      <c r="O24" s="61">
        <f>D24*D26+H24*H26+L24*L26</f>
        <v>1380</v>
      </c>
    </row>
    <row r="25" spans="2:15" x14ac:dyDescent="0.15">
      <c r="B25" s="91"/>
      <c r="C25" s="11" t="s">
        <v>73</v>
      </c>
      <c r="D25" s="54">
        <v>5</v>
      </c>
      <c r="E25" s="11" t="s">
        <v>76</v>
      </c>
      <c r="F25" s="54">
        <v>4.5</v>
      </c>
      <c r="G25" s="11" t="s">
        <v>73</v>
      </c>
      <c r="H25" s="8">
        <v>6.6</v>
      </c>
      <c r="I25" s="11" t="s">
        <v>76</v>
      </c>
      <c r="J25" s="8">
        <v>4.3</v>
      </c>
      <c r="K25" s="11" t="s">
        <v>73</v>
      </c>
      <c r="L25" s="54">
        <v>8.3000000000000007</v>
      </c>
      <c r="M25" s="11" t="s">
        <v>76</v>
      </c>
      <c r="N25" s="55">
        <v>4.2</v>
      </c>
      <c r="O25" s="56" t="s">
        <v>81</v>
      </c>
    </row>
    <row r="26" spans="2:15" x14ac:dyDescent="0.15">
      <c r="B26" s="92"/>
      <c r="C26" s="11" t="s">
        <v>74</v>
      </c>
      <c r="D26" s="51">
        <v>80</v>
      </c>
      <c r="E26" s="19"/>
      <c r="F26" s="19"/>
      <c r="G26" s="11" t="s">
        <v>74</v>
      </c>
      <c r="H26" s="51">
        <v>160</v>
      </c>
      <c r="I26" s="19"/>
      <c r="J26" s="19"/>
      <c r="K26" s="11" t="s">
        <v>74</v>
      </c>
      <c r="L26" s="51">
        <v>100</v>
      </c>
      <c r="M26" s="19"/>
      <c r="N26" s="19"/>
      <c r="O26" s="61">
        <f>D25*D26+H25*H26+L25*L26</f>
        <v>2286</v>
      </c>
    </row>
    <row r="27" spans="2:15" x14ac:dyDescent="0.15">
      <c r="B27" s="19" t="s">
        <v>115</v>
      </c>
      <c r="C27" s="97" t="s">
        <v>83</v>
      </c>
      <c r="D27" s="98"/>
      <c r="E27" s="50">
        <f>ROUND(((F24*D24*D26+J24*H24*H26+N24*L24*L26)/O24),2)</f>
        <v>3.74</v>
      </c>
      <c r="F27" s="18"/>
      <c r="G27" s="97" t="s">
        <v>84</v>
      </c>
      <c r="H27" s="99"/>
      <c r="I27" s="50">
        <f>ROUND(((F25*D25*D26+J25*H25*H26+N25*L25*L26)/O26),2)</f>
        <v>4.3</v>
      </c>
      <c r="J27" s="100"/>
      <c r="K27" s="100"/>
      <c r="L27" s="20"/>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108</v>
      </c>
      <c r="C29" s="59">
        <f>ROUND((C16/$E$27),2)</f>
        <v>0</v>
      </c>
      <c r="D29" s="59">
        <f t="shared" ref="D29:N29" si="2">ROUND((D16/$E$27),2)</f>
        <v>0</v>
      </c>
      <c r="E29" s="59">
        <f t="shared" si="2"/>
        <v>0</v>
      </c>
      <c r="F29" s="59">
        <f t="shared" si="2"/>
        <v>8.02</v>
      </c>
      <c r="G29" s="59">
        <f t="shared" si="2"/>
        <v>132.35</v>
      </c>
      <c r="H29" s="59">
        <f t="shared" si="2"/>
        <v>250.27</v>
      </c>
      <c r="I29" s="59">
        <f t="shared" si="2"/>
        <v>268.56</v>
      </c>
      <c r="J29" s="59">
        <f t="shared" si="2"/>
        <v>258.61</v>
      </c>
      <c r="K29" s="59">
        <f t="shared" si="2"/>
        <v>192.51</v>
      </c>
      <c r="L29" s="59">
        <f t="shared" si="2"/>
        <v>12.03</v>
      </c>
      <c r="M29" s="59">
        <f t="shared" si="2"/>
        <v>0</v>
      </c>
      <c r="N29" s="59">
        <f t="shared" si="2"/>
        <v>0</v>
      </c>
      <c r="O29" s="59">
        <f>SUM(C29:N29)</f>
        <v>1122.3500000000001</v>
      </c>
    </row>
    <row r="30" spans="2:15" ht="24" customHeight="1" x14ac:dyDescent="0.15">
      <c r="B30" s="9" t="s">
        <v>109</v>
      </c>
      <c r="C30" s="59">
        <f>ROUND((C20/$I$27),2)</f>
        <v>116.79</v>
      </c>
      <c r="D30" s="59">
        <f t="shared" ref="D30:N30" si="3">ROUND((D20/$I$27),2)</f>
        <v>63.81</v>
      </c>
      <c r="E30" s="59">
        <f t="shared" si="3"/>
        <v>22.33</v>
      </c>
      <c r="F30" s="59">
        <f t="shared" si="3"/>
        <v>5.58</v>
      </c>
      <c r="G30" s="59">
        <f t="shared" si="3"/>
        <v>0</v>
      </c>
      <c r="H30" s="59">
        <f t="shared" si="3"/>
        <v>0</v>
      </c>
      <c r="I30" s="59">
        <f t="shared" si="3"/>
        <v>0</v>
      </c>
      <c r="J30" s="59">
        <f t="shared" si="3"/>
        <v>0</v>
      </c>
      <c r="K30" s="59">
        <f t="shared" si="3"/>
        <v>0</v>
      </c>
      <c r="L30" s="59">
        <f t="shared" si="3"/>
        <v>3.72</v>
      </c>
      <c r="M30" s="59">
        <f t="shared" si="3"/>
        <v>17.579999999999998</v>
      </c>
      <c r="N30" s="59">
        <f t="shared" si="3"/>
        <v>86.51</v>
      </c>
      <c r="O30" s="59">
        <f>SUM(C30:N30)</f>
        <v>316.32</v>
      </c>
    </row>
    <row r="31" spans="2:15" ht="10.9" customHeight="1" x14ac:dyDescent="0.15">
      <c r="B31" s="29"/>
      <c r="C31" s="33"/>
      <c r="D31" s="33"/>
      <c r="E31" s="33"/>
      <c r="F31" s="33"/>
      <c r="G31" s="33"/>
      <c r="H31" s="33"/>
      <c r="I31" s="33"/>
      <c r="J31" s="33"/>
      <c r="K31" s="33"/>
      <c r="L31" s="33"/>
      <c r="M31" s="33"/>
      <c r="N31" s="33"/>
      <c r="O31" s="38"/>
    </row>
    <row r="32" spans="2:15" ht="15.6" customHeight="1" x14ac:dyDescent="0.15">
      <c r="B32" s="69" t="s">
        <v>96</v>
      </c>
      <c r="C32" s="32"/>
      <c r="D32" s="32"/>
      <c r="E32" s="32"/>
      <c r="F32" s="32"/>
      <c r="G32" s="32"/>
      <c r="H32" s="32"/>
      <c r="I32" s="32"/>
      <c r="J32" s="32"/>
      <c r="K32" s="32"/>
      <c r="L32" s="32"/>
      <c r="M32" s="32"/>
      <c r="N32" s="32"/>
    </row>
    <row r="33" spans="2:15" ht="13.15" customHeight="1" x14ac:dyDescent="0.15">
      <c r="B33" s="90" t="s">
        <v>79</v>
      </c>
      <c r="C33" s="23" t="s">
        <v>77</v>
      </c>
      <c r="D33" s="93" t="s">
        <v>86</v>
      </c>
      <c r="E33" s="94"/>
      <c r="F33" s="95"/>
      <c r="G33" s="23" t="s">
        <v>77</v>
      </c>
      <c r="H33" s="93" t="s">
        <v>87</v>
      </c>
      <c r="I33" s="94"/>
      <c r="J33" s="95"/>
      <c r="K33" s="23" t="s">
        <v>77</v>
      </c>
      <c r="L33" s="93" t="s">
        <v>88</v>
      </c>
      <c r="M33" s="94"/>
      <c r="N33" s="96"/>
      <c r="O33" s="2" t="s">
        <v>80</v>
      </c>
    </row>
    <row r="34" spans="2:15" x14ac:dyDescent="0.15">
      <c r="B34" s="104"/>
      <c r="C34" s="21" t="s">
        <v>72</v>
      </c>
      <c r="D34" s="22">
        <v>3.1</v>
      </c>
      <c r="E34" s="11" t="s">
        <v>75</v>
      </c>
      <c r="F34" s="8">
        <v>4.2</v>
      </c>
      <c r="G34" s="21" t="s">
        <v>72</v>
      </c>
      <c r="H34" s="22">
        <v>4.3</v>
      </c>
      <c r="I34" s="11" t="s">
        <v>75</v>
      </c>
      <c r="J34" s="8">
        <v>4.3</v>
      </c>
      <c r="K34" s="21" t="s">
        <v>72</v>
      </c>
      <c r="L34" s="22">
        <v>5.3</v>
      </c>
      <c r="M34" s="11" t="s">
        <v>75</v>
      </c>
      <c r="N34" s="26">
        <v>4.0999999999999996</v>
      </c>
      <c r="O34" s="62">
        <f>D34*D36+H34*H36+L34*L36</f>
        <v>1466</v>
      </c>
    </row>
    <row r="35" spans="2:15" x14ac:dyDescent="0.15">
      <c r="B35" s="104"/>
      <c r="C35" s="11" t="s">
        <v>73</v>
      </c>
      <c r="D35" s="8">
        <v>5.2</v>
      </c>
      <c r="E35" s="11" t="s">
        <v>76</v>
      </c>
      <c r="F35" s="8">
        <v>4.8</v>
      </c>
      <c r="G35" s="11" t="s">
        <v>73</v>
      </c>
      <c r="H35" s="8">
        <v>6.9</v>
      </c>
      <c r="I35" s="11" t="s">
        <v>76</v>
      </c>
      <c r="J35" s="8">
        <v>4.8499999999999996</v>
      </c>
      <c r="K35" s="11" t="s">
        <v>73</v>
      </c>
      <c r="L35" s="8">
        <v>8.6</v>
      </c>
      <c r="M35" s="11" t="s">
        <v>76</v>
      </c>
      <c r="N35" s="26">
        <v>4.7</v>
      </c>
      <c r="O35" s="2" t="s">
        <v>81</v>
      </c>
    </row>
    <row r="36" spans="2:15" x14ac:dyDescent="0.15">
      <c r="B36" s="105"/>
      <c r="C36" s="11" t="s">
        <v>74</v>
      </c>
      <c r="D36" s="5">
        <v>80</v>
      </c>
      <c r="E36" s="19"/>
      <c r="F36" s="19"/>
      <c r="G36" s="11" t="s">
        <v>74</v>
      </c>
      <c r="H36" s="5">
        <v>160</v>
      </c>
      <c r="I36" s="19"/>
      <c r="J36" s="19"/>
      <c r="K36" s="11" t="s">
        <v>74</v>
      </c>
      <c r="L36" s="5">
        <v>100</v>
      </c>
      <c r="M36" s="19"/>
      <c r="N36" s="19"/>
      <c r="O36" s="62">
        <f>D35*D36+H35*H36+L35*L36</f>
        <v>2380</v>
      </c>
    </row>
    <row r="37" spans="2:15" x14ac:dyDescent="0.15">
      <c r="B37" s="19" t="s">
        <v>115</v>
      </c>
      <c r="C37" s="97" t="s">
        <v>83</v>
      </c>
      <c r="D37" s="106"/>
      <c r="E37" s="50">
        <f>ROUND(((F34*D34*D36+J34*H34*H36+N34*L34*L36)/O34),2)</f>
        <v>4.21</v>
      </c>
      <c r="F37" s="18"/>
      <c r="G37" s="97" t="s">
        <v>84</v>
      </c>
      <c r="H37" s="106"/>
      <c r="I37" s="50">
        <f>ROUND(((F35*D35*D36+J35*H35*H36+N35*L35*L36)/O36),2)</f>
        <v>4.79</v>
      </c>
      <c r="J37" s="100"/>
      <c r="K37" s="107"/>
      <c r="L37" s="20"/>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7" t="s">
        <v>91</v>
      </c>
    </row>
    <row r="39" spans="2:15" ht="24" x14ac:dyDescent="0.15">
      <c r="B39" s="9" t="s">
        <v>108</v>
      </c>
      <c r="C39" s="61">
        <f>ROUND((C16/$E$37),2)</f>
        <v>0</v>
      </c>
      <c r="D39" s="61">
        <f t="shared" ref="D39:N39" si="4">ROUND((D16/$E$37),2)</f>
        <v>0</v>
      </c>
      <c r="E39" s="61">
        <f t="shared" si="4"/>
        <v>0</v>
      </c>
      <c r="F39" s="61">
        <f t="shared" si="4"/>
        <v>7.13</v>
      </c>
      <c r="G39" s="61">
        <f t="shared" si="4"/>
        <v>117.58</v>
      </c>
      <c r="H39" s="61">
        <f t="shared" si="4"/>
        <v>222.33</v>
      </c>
      <c r="I39" s="61">
        <f t="shared" si="4"/>
        <v>238.57</v>
      </c>
      <c r="J39" s="61">
        <f t="shared" si="4"/>
        <v>229.74</v>
      </c>
      <c r="K39" s="61">
        <f t="shared" si="4"/>
        <v>171.02</v>
      </c>
      <c r="L39" s="61">
        <f t="shared" si="4"/>
        <v>10.69</v>
      </c>
      <c r="M39" s="61">
        <f t="shared" si="4"/>
        <v>0</v>
      </c>
      <c r="N39" s="61">
        <f t="shared" si="4"/>
        <v>0</v>
      </c>
      <c r="O39" s="58">
        <f>SUM(C39:N39)</f>
        <v>997.06000000000006</v>
      </c>
    </row>
    <row r="40" spans="2:15" ht="24" x14ac:dyDescent="0.15">
      <c r="B40" s="9" t="s">
        <v>109</v>
      </c>
      <c r="C40" s="61">
        <f>ROUND((C20/$I$37),2)</f>
        <v>104.84</v>
      </c>
      <c r="D40" s="61">
        <f t="shared" ref="D40:N40" si="5">ROUND((D20/$I$37),2)</f>
        <v>57.29</v>
      </c>
      <c r="E40" s="61">
        <f>ROUND((E20/$I$37),2)</f>
        <v>20.04</v>
      </c>
      <c r="F40" s="61">
        <f t="shared" si="5"/>
        <v>5.01</v>
      </c>
      <c r="G40" s="61">
        <f t="shared" si="5"/>
        <v>0</v>
      </c>
      <c r="H40" s="61">
        <f t="shared" si="5"/>
        <v>0</v>
      </c>
      <c r="I40" s="61">
        <f t="shared" si="5"/>
        <v>0</v>
      </c>
      <c r="J40" s="61">
        <f t="shared" si="5"/>
        <v>0</v>
      </c>
      <c r="K40" s="61">
        <f t="shared" si="5"/>
        <v>0</v>
      </c>
      <c r="L40" s="61">
        <f t="shared" si="5"/>
        <v>3.34</v>
      </c>
      <c r="M40" s="61">
        <f t="shared" si="5"/>
        <v>15.78</v>
      </c>
      <c r="N40" s="61">
        <f t="shared" si="5"/>
        <v>77.66</v>
      </c>
      <c r="O40" s="58">
        <f>SUM(C40:N40)</f>
        <v>283.95999999999998</v>
      </c>
    </row>
    <row r="42" spans="2:15" x14ac:dyDescent="0.15">
      <c r="B42" s="63" t="s">
        <v>120</v>
      </c>
      <c r="C42" s="3"/>
      <c r="D42" s="3"/>
      <c r="E42" s="3"/>
      <c r="F42" s="3"/>
      <c r="G42" s="3"/>
      <c r="H42" s="3"/>
      <c r="I42" s="3"/>
      <c r="J42" s="3"/>
      <c r="K42" s="3"/>
      <c r="L42" s="3"/>
      <c r="M42" s="3"/>
      <c r="N42" s="3"/>
      <c r="O42" s="3"/>
    </row>
    <row r="43" spans="2:15" x14ac:dyDescent="0.15">
      <c r="B43" s="64" t="s">
        <v>2</v>
      </c>
      <c r="C43" s="65" t="s">
        <v>0</v>
      </c>
      <c r="D43" s="65"/>
      <c r="E43" s="65"/>
      <c r="F43" s="65"/>
      <c r="G43" s="65"/>
      <c r="H43" s="65"/>
      <c r="I43" s="65"/>
      <c r="J43" s="65"/>
      <c r="K43" s="65"/>
      <c r="L43" s="65"/>
      <c r="M43" s="65"/>
      <c r="N43" s="64" t="s">
        <v>1</v>
      </c>
      <c r="O43" s="67">
        <f>ROUNDDOWN((O49-O56),0)</f>
        <v>88</v>
      </c>
    </row>
    <row r="44" spans="2:15" x14ac:dyDescent="0.15">
      <c r="B44" s="64"/>
      <c r="C44" s="65" t="s">
        <v>100</v>
      </c>
      <c r="D44" s="65"/>
      <c r="E44" s="65"/>
      <c r="F44" s="65"/>
      <c r="G44" s="65"/>
      <c r="H44" s="65"/>
      <c r="I44" s="65"/>
      <c r="J44" s="65"/>
      <c r="K44" s="65"/>
      <c r="L44" s="65"/>
      <c r="M44" s="65"/>
      <c r="N44" s="65"/>
      <c r="O44" s="70" t="s">
        <v>121</v>
      </c>
    </row>
    <row r="45" spans="2:15" x14ac:dyDescent="0.15">
      <c r="B45" s="64" t="s">
        <v>101</v>
      </c>
      <c r="C45" s="65" t="s">
        <v>102</v>
      </c>
      <c r="D45" s="65"/>
      <c r="E45" s="65"/>
      <c r="F45" s="65"/>
      <c r="G45" s="65"/>
      <c r="H45" s="65"/>
      <c r="I45" s="65"/>
      <c r="J45" s="65"/>
      <c r="K45" s="65"/>
      <c r="L45" s="65"/>
      <c r="M45" s="65"/>
      <c r="N45" s="64" t="s">
        <v>1</v>
      </c>
      <c r="O45" s="67">
        <f>O49</f>
        <v>805.65520000000015</v>
      </c>
    </row>
    <row r="46" spans="2:15" x14ac:dyDescent="0.15">
      <c r="B46" s="64" t="s">
        <v>103</v>
      </c>
      <c r="C46" s="65" t="s">
        <v>104</v>
      </c>
      <c r="D46" s="65"/>
      <c r="E46" s="65"/>
      <c r="F46" s="65"/>
      <c r="G46" s="65"/>
      <c r="H46" s="65"/>
      <c r="I46" s="65"/>
      <c r="J46" s="65"/>
      <c r="K46" s="65"/>
      <c r="L46" s="65"/>
      <c r="M46" s="65"/>
      <c r="N46" s="64" t="s">
        <v>1</v>
      </c>
      <c r="O46" s="67">
        <f>O56</f>
        <v>717.37120000000004</v>
      </c>
    </row>
    <row r="47" spans="2:15" x14ac:dyDescent="0.15">
      <c r="B47" s="65"/>
      <c r="C47" s="65"/>
      <c r="D47" s="65"/>
      <c r="E47" s="65"/>
      <c r="F47" s="65"/>
      <c r="G47" s="65"/>
      <c r="H47" s="65"/>
      <c r="I47" s="65"/>
      <c r="J47" s="65"/>
      <c r="K47" s="65"/>
      <c r="L47" s="65"/>
      <c r="M47" s="65"/>
      <c r="N47" s="65"/>
      <c r="O47" s="65"/>
    </row>
    <row r="48" spans="2:15" x14ac:dyDescent="0.15">
      <c r="B48" s="65" t="s">
        <v>3</v>
      </c>
      <c r="C48" s="65"/>
      <c r="D48" s="65"/>
      <c r="E48" s="65"/>
      <c r="F48" s="65"/>
      <c r="G48" s="65"/>
      <c r="H48" s="65"/>
      <c r="I48" s="65"/>
      <c r="J48" s="65"/>
      <c r="K48" s="65"/>
      <c r="L48" s="65"/>
      <c r="M48" s="65"/>
      <c r="N48" s="65"/>
      <c r="O48" s="65"/>
    </row>
    <row r="49" spans="2:16" x14ac:dyDescent="0.15">
      <c r="B49" s="65"/>
      <c r="C49" s="65" t="s">
        <v>29</v>
      </c>
      <c r="D49" s="65"/>
      <c r="E49" s="65"/>
      <c r="F49" s="65"/>
      <c r="G49" s="65"/>
      <c r="H49" s="65"/>
      <c r="I49" s="65"/>
      <c r="J49" s="65"/>
      <c r="K49" s="65"/>
      <c r="L49" s="65"/>
      <c r="M49" s="65"/>
      <c r="N49" s="64" t="s">
        <v>1</v>
      </c>
      <c r="O49" s="67">
        <f>((O50+O51)*O52)</f>
        <v>805.65520000000015</v>
      </c>
    </row>
    <row r="50" spans="2:16" x14ac:dyDescent="0.15">
      <c r="B50" s="64" t="s">
        <v>30</v>
      </c>
      <c r="C50" s="65" t="s">
        <v>31</v>
      </c>
      <c r="D50" s="65"/>
      <c r="E50" s="65"/>
      <c r="F50" s="65"/>
      <c r="G50" s="65"/>
      <c r="H50" s="65"/>
      <c r="I50" s="65"/>
      <c r="J50" s="65"/>
      <c r="K50" s="65"/>
      <c r="L50" s="65"/>
      <c r="M50" s="65"/>
      <c r="N50" s="64" t="s">
        <v>7</v>
      </c>
      <c r="O50" s="67">
        <f>O29</f>
        <v>1122.3500000000001</v>
      </c>
    </row>
    <row r="51" spans="2:16" x14ac:dyDescent="0.15">
      <c r="B51" s="64" t="s">
        <v>34</v>
      </c>
      <c r="C51" s="65" t="s">
        <v>37</v>
      </c>
      <c r="D51" s="65"/>
      <c r="E51" s="65"/>
      <c r="F51" s="65"/>
      <c r="G51" s="65"/>
      <c r="H51" s="65"/>
      <c r="I51" s="65"/>
      <c r="J51" s="65"/>
      <c r="K51" s="65"/>
      <c r="L51" s="65"/>
      <c r="M51" s="65"/>
      <c r="N51" s="64" t="s">
        <v>7</v>
      </c>
      <c r="O51" s="67">
        <f>O30</f>
        <v>316.32</v>
      </c>
    </row>
    <row r="52" spans="2:16" x14ac:dyDescent="0.15">
      <c r="B52" s="64" t="s">
        <v>8</v>
      </c>
      <c r="C52" s="65" t="s">
        <v>4</v>
      </c>
      <c r="D52" s="65"/>
      <c r="E52" s="65"/>
      <c r="F52" s="65"/>
      <c r="G52" s="65"/>
      <c r="N52" s="64" t="s">
        <v>1</v>
      </c>
      <c r="O52" s="68">
        <v>0.56000000000000005</v>
      </c>
    </row>
    <row r="53" spans="2:16" x14ac:dyDescent="0.15">
      <c r="B53" s="65"/>
      <c r="C53" s="64" t="s">
        <v>113</v>
      </c>
      <c r="D53" s="101" t="s">
        <v>114</v>
      </c>
      <c r="E53" s="102"/>
      <c r="F53" s="102"/>
      <c r="G53" s="103"/>
      <c r="H53" s="65"/>
      <c r="I53" s="65"/>
      <c r="J53" s="65"/>
      <c r="K53" s="65"/>
      <c r="L53" s="65"/>
      <c r="M53" s="65"/>
      <c r="N53" s="65"/>
      <c r="O53" s="65"/>
    </row>
    <row r="54" spans="2:16" x14ac:dyDescent="0.15">
      <c r="B54" s="65"/>
      <c r="C54" s="65"/>
      <c r="D54" s="65"/>
      <c r="E54" s="65"/>
      <c r="F54" s="65"/>
      <c r="G54" s="65"/>
      <c r="H54" s="65"/>
      <c r="I54" s="65"/>
      <c r="J54" s="65"/>
      <c r="K54" s="65"/>
      <c r="L54" s="65"/>
      <c r="M54" s="65"/>
      <c r="N54" s="65"/>
      <c r="O54" s="65"/>
    </row>
    <row r="55" spans="2:16" x14ac:dyDescent="0.15">
      <c r="B55" s="65" t="s">
        <v>6</v>
      </c>
      <c r="C55" s="65"/>
      <c r="D55" s="65"/>
      <c r="E55" s="65"/>
      <c r="F55" s="65"/>
      <c r="G55" s="65"/>
      <c r="H55" s="65"/>
      <c r="I55" s="65"/>
      <c r="J55" s="65"/>
      <c r="K55" s="65"/>
      <c r="L55" s="65"/>
      <c r="M55" s="65"/>
      <c r="N55" s="65"/>
      <c r="O55" s="65"/>
    </row>
    <row r="56" spans="2:16" x14ac:dyDescent="0.15">
      <c r="B56" s="65"/>
      <c r="C56" s="65" t="s">
        <v>40</v>
      </c>
      <c r="D56" s="65"/>
      <c r="E56" s="65"/>
      <c r="F56" s="65" t="s">
        <v>1</v>
      </c>
      <c r="G56" s="65"/>
      <c r="H56" s="65"/>
      <c r="I56" s="65"/>
      <c r="J56" s="65"/>
      <c r="K56" s="65"/>
      <c r="L56" s="65"/>
      <c r="M56" s="65"/>
      <c r="N56" s="64" t="s">
        <v>1</v>
      </c>
      <c r="O56" s="67">
        <f>((O57+O58)*O59)</f>
        <v>717.37120000000004</v>
      </c>
    </row>
    <row r="57" spans="2:16" x14ac:dyDescent="0.15">
      <c r="B57" s="64" t="s">
        <v>45</v>
      </c>
      <c r="C57" s="65" t="s">
        <v>43</v>
      </c>
      <c r="D57" s="65"/>
      <c r="E57" s="65"/>
      <c r="F57" s="65"/>
      <c r="G57" s="65"/>
      <c r="H57" s="65" t="s">
        <v>7</v>
      </c>
      <c r="I57" s="65"/>
      <c r="J57" s="65"/>
      <c r="K57" s="65"/>
      <c r="L57" s="65"/>
      <c r="M57" s="65"/>
      <c r="N57" s="64" t="s">
        <v>7</v>
      </c>
      <c r="O57" s="67">
        <f>O39</f>
        <v>997.06000000000006</v>
      </c>
    </row>
    <row r="58" spans="2:16" x14ac:dyDescent="0.15">
      <c r="B58" s="64" t="s">
        <v>48</v>
      </c>
      <c r="C58" s="65" t="s">
        <v>42</v>
      </c>
      <c r="D58" s="65"/>
      <c r="E58" s="65"/>
      <c r="F58" s="65"/>
      <c r="G58" s="65"/>
      <c r="H58" s="65" t="s">
        <v>7</v>
      </c>
      <c r="I58" s="65"/>
      <c r="J58" s="65"/>
      <c r="K58" s="65"/>
      <c r="L58" s="65"/>
      <c r="M58" s="65"/>
      <c r="N58" s="64" t="s">
        <v>7</v>
      </c>
      <c r="O58" s="67">
        <f>O40</f>
        <v>283.95999999999998</v>
      </c>
    </row>
    <row r="59" spans="2:16" x14ac:dyDescent="0.15">
      <c r="B59" s="64" t="s">
        <v>8</v>
      </c>
      <c r="C59" s="65" t="s">
        <v>4</v>
      </c>
      <c r="D59" s="65"/>
      <c r="E59" s="65"/>
      <c r="F59" s="65" t="s">
        <v>5</v>
      </c>
      <c r="G59" s="65"/>
      <c r="N59" s="64" t="s">
        <v>1</v>
      </c>
      <c r="O59" s="68">
        <v>0.56000000000000005</v>
      </c>
      <c r="P59"/>
    </row>
    <row r="60" spans="2:16" x14ac:dyDescent="0.15">
      <c r="B60"/>
      <c r="C60" s="64" t="s">
        <v>113</v>
      </c>
      <c r="D60" s="101" t="s">
        <v>114</v>
      </c>
      <c r="E60" s="102"/>
      <c r="F60" s="102"/>
      <c r="G60" s="103"/>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B33:B36"/>
    <mergeCell ref="D33:F33"/>
    <mergeCell ref="H33:J33"/>
    <mergeCell ref="L33:N33"/>
    <mergeCell ref="C37:D37"/>
    <mergeCell ref="G37:H37"/>
    <mergeCell ref="J37:K37"/>
    <mergeCell ref="C27:D27"/>
    <mergeCell ref="G27:H27"/>
    <mergeCell ref="J27:K27"/>
    <mergeCell ref="D53:G53"/>
    <mergeCell ref="D60:G60"/>
    <mergeCell ref="C8:J8"/>
    <mergeCell ref="B23:B26"/>
    <mergeCell ref="D23:F23"/>
    <mergeCell ref="H23:J23"/>
    <mergeCell ref="L23:N23"/>
    <mergeCell ref="C4:J4"/>
    <mergeCell ref="B5:B7"/>
    <mergeCell ref="D5:J5"/>
    <mergeCell ref="D6:F6"/>
    <mergeCell ref="H6:J6"/>
  </mergeCells>
  <phoneticPr fontId="1"/>
  <pageMargins left="0.23622047244094491" right="0.23622047244094491" top="0.74803149606299213" bottom="0.74803149606299213" header="0.31496062992125984" footer="0.31496062992125984"/>
  <pageSetup paperSize="9" scale="90" orientation="landscape" r:id="rId1"/>
  <headerFooter>
    <oddFooter>&amp;C&amp;P/&amp;N</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57E8-C382-4F77-A11B-371061F4E142}">
  <dimension ref="B2:P75"/>
  <sheetViews>
    <sheetView view="pageBreakPreview" zoomScaleNormal="100" zoomScaleSheetLayoutView="100" workbookViewId="0">
      <selection activeCell="B3" sqref="B3"/>
    </sheetView>
  </sheetViews>
  <sheetFormatPr defaultRowHeight="13.5" x14ac:dyDescent="0.15"/>
  <cols>
    <col min="1" max="1" width="3" style="4" customWidth="1"/>
    <col min="2" max="2" width="27.375" style="4" customWidth="1"/>
    <col min="3" max="14" width="9" style="4" customWidth="1"/>
    <col min="15" max="15" width="15.125" style="4" customWidth="1"/>
    <col min="16" max="16" width="1.8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45" t="s">
        <v>124</v>
      </c>
    </row>
    <row r="4" spans="2:15" x14ac:dyDescent="0.15">
      <c r="B4" s="2" t="s">
        <v>51</v>
      </c>
      <c r="C4" s="79"/>
      <c r="D4" s="79"/>
      <c r="E4" s="79"/>
      <c r="F4" s="79"/>
      <c r="G4" s="79"/>
      <c r="H4" s="79"/>
      <c r="I4" s="79"/>
      <c r="J4" s="79"/>
      <c r="K4" s="39"/>
      <c r="L4" s="40"/>
      <c r="M4" s="40"/>
      <c r="N4" s="40"/>
    </row>
    <row r="5" spans="2:15" x14ac:dyDescent="0.15">
      <c r="B5" s="80" t="s">
        <v>52</v>
      </c>
      <c r="C5" s="2" t="s">
        <v>53</v>
      </c>
      <c r="D5" s="79"/>
      <c r="E5" s="83"/>
      <c r="F5" s="83"/>
      <c r="G5" s="83"/>
      <c r="H5" s="83"/>
      <c r="I5" s="83"/>
      <c r="J5" s="83"/>
      <c r="K5" s="41"/>
      <c r="L5" s="40"/>
      <c r="M5" s="40"/>
      <c r="N5" s="40"/>
    </row>
    <row r="6" spans="2:15" x14ac:dyDescent="0.15">
      <c r="B6" s="81"/>
      <c r="C6" s="2" t="s">
        <v>66</v>
      </c>
      <c r="D6" s="84"/>
      <c r="E6" s="85"/>
      <c r="F6" s="86"/>
      <c r="G6" s="10" t="s">
        <v>67</v>
      </c>
      <c r="H6" s="85"/>
      <c r="I6" s="85"/>
      <c r="J6" s="86"/>
      <c r="K6" s="41"/>
      <c r="L6" s="40"/>
      <c r="M6" s="40"/>
      <c r="N6" s="40"/>
    </row>
    <row r="7" spans="2:15" x14ac:dyDescent="0.15">
      <c r="B7" s="82"/>
      <c r="C7" s="2" t="s">
        <v>68</v>
      </c>
      <c r="D7" s="17"/>
      <c r="E7" s="16" t="s">
        <v>69</v>
      </c>
      <c r="F7" s="43"/>
      <c r="G7" s="13"/>
      <c r="H7" s="15"/>
      <c r="I7" s="43"/>
      <c r="J7" s="44"/>
      <c r="K7" s="41"/>
      <c r="L7" s="40"/>
      <c r="M7" s="40"/>
      <c r="N7" s="46"/>
      <c r="O7" s="47" t="s">
        <v>118</v>
      </c>
    </row>
    <row r="8" spans="2:15" x14ac:dyDescent="0.15">
      <c r="B8" s="6" t="s">
        <v>70</v>
      </c>
      <c r="C8" s="87"/>
      <c r="D8" s="88"/>
      <c r="E8" s="88"/>
      <c r="F8" s="88"/>
      <c r="G8" s="88"/>
      <c r="H8" s="88"/>
      <c r="I8" s="88"/>
      <c r="J8" s="89"/>
      <c r="K8" s="41"/>
      <c r="L8" s="40"/>
      <c r="M8" s="40"/>
      <c r="N8" s="48"/>
      <c r="O8" s="49" t="s">
        <v>119</v>
      </c>
    </row>
    <row r="9" spans="2:15" ht="7.9" customHeight="1" x14ac:dyDescent="0.15">
      <c r="B9" s="30"/>
      <c r="C9" s="31"/>
      <c r="D9" s="27"/>
      <c r="E9" s="27"/>
      <c r="F9" s="27"/>
      <c r="G9" s="27"/>
      <c r="H9" s="27"/>
      <c r="I9" s="27"/>
      <c r="J9" s="27"/>
      <c r="K9" s="24"/>
      <c r="L9" s="40"/>
      <c r="M9" s="40"/>
      <c r="N9" s="40"/>
    </row>
    <row r="10" spans="2:15" x14ac:dyDescent="0.15">
      <c r="B10" s="45" t="s">
        <v>89</v>
      </c>
      <c r="C10" s="35"/>
      <c r="D10" s="36"/>
      <c r="E10" s="36"/>
      <c r="F10" s="36"/>
      <c r="G10" s="36"/>
      <c r="H10" s="36"/>
      <c r="I10" s="36"/>
      <c r="J10" s="36"/>
      <c r="K10" s="24"/>
      <c r="L10" s="40"/>
      <c r="M10" s="40"/>
      <c r="N10" s="40"/>
    </row>
    <row r="11" spans="2:15" x14ac:dyDescent="0.15">
      <c r="B11" s="5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42" t="s">
        <v>97</v>
      </c>
      <c r="C12" s="52"/>
      <c r="D12" s="52"/>
      <c r="E12" s="52"/>
      <c r="F12" s="52"/>
      <c r="G12" s="52"/>
      <c r="H12" s="52"/>
      <c r="I12" s="52"/>
      <c r="J12" s="52"/>
      <c r="K12" s="52"/>
      <c r="L12" s="52"/>
      <c r="M12" s="52"/>
      <c r="N12" s="52"/>
      <c r="O12" s="3"/>
    </row>
    <row r="13" spans="2:15" x14ac:dyDescent="0.15">
      <c r="B13" s="42" t="s">
        <v>98</v>
      </c>
      <c r="C13" s="52"/>
      <c r="D13" s="52"/>
      <c r="E13" s="52"/>
      <c r="F13" s="52"/>
      <c r="G13" s="52"/>
      <c r="H13" s="52"/>
      <c r="I13" s="52"/>
      <c r="J13" s="52"/>
      <c r="K13" s="52"/>
      <c r="L13" s="52"/>
      <c r="M13" s="52"/>
      <c r="N13" s="52"/>
      <c r="O13" s="3"/>
    </row>
    <row r="14" spans="2:15" x14ac:dyDescent="0.15">
      <c r="B14" s="42" t="s">
        <v>78</v>
      </c>
      <c r="C14" s="51"/>
      <c r="D14" s="51"/>
      <c r="E14" s="51"/>
      <c r="F14" s="51"/>
      <c r="G14" s="51"/>
      <c r="H14" s="51"/>
      <c r="I14" s="51"/>
      <c r="J14" s="51"/>
      <c r="K14" s="51"/>
      <c r="L14" s="51"/>
      <c r="M14" s="51"/>
      <c r="N14" s="51"/>
      <c r="O14" s="3"/>
    </row>
    <row r="15" spans="2:15" x14ac:dyDescent="0.15">
      <c r="B15" s="42" t="s">
        <v>82</v>
      </c>
      <c r="C15" s="51"/>
      <c r="D15" s="51"/>
      <c r="E15" s="51"/>
      <c r="F15" s="51"/>
      <c r="G15" s="51"/>
      <c r="H15" s="51"/>
      <c r="I15" s="51"/>
      <c r="J15" s="51"/>
      <c r="K15" s="51"/>
      <c r="L15" s="51"/>
      <c r="M15" s="51"/>
      <c r="N15" s="51"/>
      <c r="O15" s="3" t="s">
        <v>94</v>
      </c>
    </row>
    <row r="16" spans="2:15" x14ac:dyDescent="0.15">
      <c r="B16" s="9" t="s">
        <v>106</v>
      </c>
      <c r="C16" s="61">
        <f>ROUND((C13*C14*C15/1000),2)</f>
        <v>0</v>
      </c>
      <c r="D16" s="61">
        <f t="shared" ref="D16:N16" si="0">ROUND((D13*D14*D15/1000),2)</f>
        <v>0</v>
      </c>
      <c r="E16" s="61">
        <f>ROUND((E13*E14*E15/1000),2)</f>
        <v>0</v>
      </c>
      <c r="F16" s="61">
        <f t="shared" si="0"/>
        <v>0</v>
      </c>
      <c r="G16" s="61">
        <f t="shared" si="0"/>
        <v>0</v>
      </c>
      <c r="H16" s="61">
        <f t="shared" si="0"/>
        <v>0</v>
      </c>
      <c r="I16" s="61">
        <f t="shared" si="0"/>
        <v>0</v>
      </c>
      <c r="J16" s="61">
        <f t="shared" si="0"/>
        <v>0</v>
      </c>
      <c r="K16" s="61">
        <f t="shared" si="0"/>
        <v>0</v>
      </c>
      <c r="L16" s="61">
        <f t="shared" si="0"/>
        <v>0</v>
      </c>
      <c r="M16" s="61">
        <f t="shared" si="0"/>
        <v>0</v>
      </c>
      <c r="N16" s="61">
        <f t="shared" si="0"/>
        <v>0</v>
      </c>
      <c r="O16" s="61">
        <f>SUM(C16:N16)</f>
        <v>0</v>
      </c>
    </row>
    <row r="17" spans="2:15" x14ac:dyDescent="0.15">
      <c r="B17" s="42" t="s">
        <v>99</v>
      </c>
      <c r="C17" s="52"/>
      <c r="D17" s="52"/>
      <c r="E17" s="52"/>
      <c r="F17" s="52"/>
      <c r="G17" s="52"/>
      <c r="H17" s="52"/>
      <c r="I17" s="52"/>
      <c r="J17" s="52"/>
      <c r="K17" s="52"/>
      <c r="L17" s="52"/>
      <c r="M17" s="52"/>
      <c r="N17" s="52"/>
      <c r="O17" s="3"/>
    </row>
    <row r="18" spans="2:15" x14ac:dyDescent="0.15">
      <c r="B18" s="42" t="s">
        <v>92</v>
      </c>
      <c r="C18" s="52"/>
      <c r="D18" s="52"/>
      <c r="E18" s="52"/>
      <c r="F18" s="52"/>
      <c r="G18" s="52"/>
      <c r="H18" s="52"/>
      <c r="I18" s="52"/>
      <c r="J18" s="52"/>
      <c r="K18" s="52"/>
      <c r="L18" s="52"/>
      <c r="M18" s="52"/>
      <c r="N18" s="52"/>
      <c r="O18" s="3"/>
    </row>
    <row r="19" spans="2:15" x14ac:dyDescent="0.15">
      <c r="B19" s="42" t="s">
        <v>93</v>
      </c>
      <c r="C19" s="51"/>
      <c r="D19" s="51"/>
      <c r="E19" s="51"/>
      <c r="F19" s="51"/>
      <c r="G19" s="51"/>
      <c r="H19" s="51"/>
      <c r="I19" s="51"/>
      <c r="J19" s="51"/>
      <c r="K19" s="51"/>
      <c r="L19" s="51"/>
      <c r="M19" s="51"/>
      <c r="N19" s="51"/>
      <c r="O19" s="3" t="s">
        <v>95</v>
      </c>
    </row>
    <row r="20" spans="2:15" x14ac:dyDescent="0.15">
      <c r="B20" s="9" t="s">
        <v>107</v>
      </c>
      <c r="C20" s="61">
        <f>ROUND((C17*C18*C19/1000),2)</f>
        <v>0</v>
      </c>
      <c r="D20" s="61">
        <f t="shared" ref="D20:N20" si="1">ROUND((D17*D18*D19/1000),2)</f>
        <v>0</v>
      </c>
      <c r="E20" s="61">
        <f t="shared" si="1"/>
        <v>0</v>
      </c>
      <c r="F20" s="61">
        <f t="shared" si="1"/>
        <v>0</v>
      </c>
      <c r="G20" s="61">
        <f t="shared" si="1"/>
        <v>0</v>
      </c>
      <c r="H20" s="61">
        <f t="shared" si="1"/>
        <v>0</v>
      </c>
      <c r="I20" s="61">
        <f t="shared" si="1"/>
        <v>0</v>
      </c>
      <c r="J20" s="61">
        <f t="shared" si="1"/>
        <v>0</v>
      </c>
      <c r="K20" s="61">
        <f t="shared" si="1"/>
        <v>0</v>
      </c>
      <c r="L20" s="61">
        <f t="shared" si="1"/>
        <v>0</v>
      </c>
      <c r="M20" s="61">
        <f t="shared" si="1"/>
        <v>0</v>
      </c>
      <c r="N20" s="61">
        <f t="shared" si="1"/>
        <v>0</v>
      </c>
      <c r="O20" s="61">
        <f>SUM(C20:N20)</f>
        <v>0</v>
      </c>
    </row>
    <row r="21" spans="2:15" x14ac:dyDescent="0.15">
      <c r="B21" s="29"/>
      <c r="C21" s="33"/>
      <c r="D21" s="33"/>
      <c r="E21" s="33"/>
      <c r="F21" s="33"/>
      <c r="G21" s="33"/>
      <c r="H21" s="33"/>
      <c r="I21" s="33"/>
      <c r="J21" s="33"/>
      <c r="K21" s="34"/>
      <c r="L21" s="34"/>
      <c r="M21" s="34"/>
      <c r="N21" s="34"/>
    </row>
    <row r="22" spans="2:15" x14ac:dyDescent="0.15">
      <c r="B22" s="69" t="s">
        <v>90</v>
      </c>
      <c r="C22" s="35"/>
      <c r="D22" s="36"/>
      <c r="E22" s="36"/>
      <c r="F22" s="36"/>
      <c r="G22" s="36"/>
      <c r="H22" s="36"/>
      <c r="I22" s="36"/>
      <c r="J22" s="36"/>
      <c r="K22" s="28"/>
      <c r="L22" s="28"/>
      <c r="M22" s="28"/>
      <c r="N22" s="28"/>
    </row>
    <row r="23" spans="2:15" x14ac:dyDescent="0.15">
      <c r="B23" s="90" t="s">
        <v>85</v>
      </c>
      <c r="C23" s="23" t="s">
        <v>77</v>
      </c>
      <c r="D23" s="93"/>
      <c r="E23" s="94"/>
      <c r="F23" s="95"/>
      <c r="G23" s="23" t="s">
        <v>77</v>
      </c>
      <c r="H23" s="93"/>
      <c r="I23" s="94"/>
      <c r="J23" s="95"/>
      <c r="K23" s="23" t="s">
        <v>77</v>
      </c>
      <c r="L23" s="93"/>
      <c r="M23" s="94"/>
      <c r="N23" s="96"/>
      <c r="O23" s="2" t="s">
        <v>80</v>
      </c>
    </row>
    <row r="24" spans="2:15" x14ac:dyDescent="0.15">
      <c r="B24" s="91"/>
      <c r="C24" s="21" t="s">
        <v>72</v>
      </c>
      <c r="D24" s="53"/>
      <c r="E24" s="11" t="s">
        <v>75</v>
      </c>
      <c r="F24" s="54"/>
      <c r="G24" s="21" t="s">
        <v>72</v>
      </c>
      <c r="H24" s="22"/>
      <c r="I24" s="11" t="s">
        <v>75</v>
      </c>
      <c r="J24" s="8"/>
      <c r="K24" s="21" t="s">
        <v>72</v>
      </c>
      <c r="L24" s="53"/>
      <c r="M24" s="11" t="s">
        <v>75</v>
      </c>
      <c r="N24" s="55"/>
      <c r="O24" s="61">
        <f>D24*D26+H24*H26+L24*L26</f>
        <v>0</v>
      </c>
    </row>
    <row r="25" spans="2:15" x14ac:dyDescent="0.15">
      <c r="B25" s="91"/>
      <c r="C25" s="11" t="s">
        <v>73</v>
      </c>
      <c r="D25" s="54"/>
      <c r="E25" s="11" t="s">
        <v>76</v>
      </c>
      <c r="F25" s="54"/>
      <c r="G25" s="11" t="s">
        <v>73</v>
      </c>
      <c r="H25" s="8"/>
      <c r="I25" s="11" t="s">
        <v>76</v>
      </c>
      <c r="J25" s="8"/>
      <c r="K25" s="11" t="s">
        <v>73</v>
      </c>
      <c r="L25" s="54"/>
      <c r="M25" s="11" t="s">
        <v>76</v>
      </c>
      <c r="N25" s="55"/>
      <c r="O25" s="56" t="s">
        <v>81</v>
      </c>
    </row>
    <row r="26" spans="2:15" x14ac:dyDescent="0.15">
      <c r="B26" s="92"/>
      <c r="C26" s="11" t="s">
        <v>74</v>
      </c>
      <c r="D26" s="51"/>
      <c r="E26" s="19"/>
      <c r="F26" s="19"/>
      <c r="G26" s="11" t="s">
        <v>74</v>
      </c>
      <c r="H26" s="51"/>
      <c r="I26" s="19"/>
      <c r="J26" s="19"/>
      <c r="K26" s="11" t="s">
        <v>74</v>
      </c>
      <c r="L26" s="51"/>
      <c r="M26" s="19"/>
      <c r="N26" s="19"/>
      <c r="O26" s="61">
        <f>D25*D26+H25*H26+L25*L26</f>
        <v>0</v>
      </c>
    </row>
    <row r="27" spans="2:15" x14ac:dyDescent="0.15">
      <c r="B27" s="19" t="s">
        <v>115</v>
      </c>
      <c r="C27" s="97" t="s">
        <v>83</v>
      </c>
      <c r="D27" s="98"/>
      <c r="E27" s="50" t="e">
        <f>ROUND(((F24*D24*D26+J24*H24*H26+N24*L24*L26)/O24),2)</f>
        <v>#DIV/0!</v>
      </c>
      <c r="F27" s="18"/>
      <c r="G27" s="97" t="s">
        <v>84</v>
      </c>
      <c r="H27" s="99"/>
      <c r="I27" s="50" t="e">
        <f>ROUND(((F25*D25*D26+J25*H25*H26+N25*L25*L26)/O26),2)</f>
        <v>#DIV/0!</v>
      </c>
      <c r="J27" s="100"/>
      <c r="K27" s="100"/>
      <c r="L27" s="20"/>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108</v>
      </c>
      <c r="C29" s="59" t="e">
        <f>ROUND((C16/$E$27),2)</f>
        <v>#DIV/0!</v>
      </c>
      <c r="D29" s="59" t="e">
        <f t="shared" ref="D29:N29" si="2">ROUND((D16/$E$27),2)</f>
        <v>#DIV/0!</v>
      </c>
      <c r="E29" s="59" t="e">
        <f t="shared" si="2"/>
        <v>#DIV/0!</v>
      </c>
      <c r="F29" s="59" t="e">
        <f t="shared" si="2"/>
        <v>#DIV/0!</v>
      </c>
      <c r="G29" s="59" t="e">
        <f t="shared" si="2"/>
        <v>#DIV/0!</v>
      </c>
      <c r="H29" s="59" t="e">
        <f t="shared" si="2"/>
        <v>#DIV/0!</v>
      </c>
      <c r="I29" s="59" t="e">
        <f t="shared" si="2"/>
        <v>#DIV/0!</v>
      </c>
      <c r="J29" s="59" t="e">
        <f t="shared" si="2"/>
        <v>#DIV/0!</v>
      </c>
      <c r="K29" s="59" t="e">
        <f t="shared" si="2"/>
        <v>#DIV/0!</v>
      </c>
      <c r="L29" s="59" t="e">
        <f t="shared" si="2"/>
        <v>#DIV/0!</v>
      </c>
      <c r="M29" s="59" t="e">
        <f t="shared" si="2"/>
        <v>#DIV/0!</v>
      </c>
      <c r="N29" s="59" t="e">
        <f t="shared" si="2"/>
        <v>#DIV/0!</v>
      </c>
      <c r="O29" s="59" t="e">
        <f>SUM(C29:N29)</f>
        <v>#DIV/0!</v>
      </c>
    </row>
    <row r="30" spans="2:15" ht="24" customHeight="1" x14ac:dyDescent="0.15">
      <c r="B30" s="9" t="s">
        <v>109</v>
      </c>
      <c r="C30" s="59" t="e">
        <f>ROUND((C20/$I$27),2)</f>
        <v>#DIV/0!</v>
      </c>
      <c r="D30" s="59" t="e">
        <f t="shared" ref="D30:N30" si="3">ROUND((D20/$I$27),2)</f>
        <v>#DIV/0!</v>
      </c>
      <c r="E30" s="59" t="e">
        <f t="shared" si="3"/>
        <v>#DIV/0!</v>
      </c>
      <c r="F30" s="59" t="e">
        <f t="shared" si="3"/>
        <v>#DIV/0!</v>
      </c>
      <c r="G30" s="59" t="e">
        <f t="shared" si="3"/>
        <v>#DIV/0!</v>
      </c>
      <c r="H30" s="59" t="e">
        <f t="shared" si="3"/>
        <v>#DIV/0!</v>
      </c>
      <c r="I30" s="59" t="e">
        <f t="shared" si="3"/>
        <v>#DIV/0!</v>
      </c>
      <c r="J30" s="59" t="e">
        <f t="shared" si="3"/>
        <v>#DIV/0!</v>
      </c>
      <c r="K30" s="59" t="e">
        <f t="shared" si="3"/>
        <v>#DIV/0!</v>
      </c>
      <c r="L30" s="59" t="e">
        <f t="shared" si="3"/>
        <v>#DIV/0!</v>
      </c>
      <c r="M30" s="59" t="e">
        <f t="shared" si="3"/>
        <v>#DIV/0!</v>
      </c>
      <c r="N30" s="59" t="e">
        <f t="shared" si="3"/>
        <v>#DIV/0!</v>
      </c>
      <c r="O30" s="59" t="e">
        <f>SUM(C30:N30)</f>
        <v>#DIV/0!</v>
      </c>
    </row>
    <row r="31" spans="2:15" ht="10.9" customHeight="1" x14ac:dyDescent="0.15">
      <c r="B31" s="29"/>
      <c r="C31" s="33"/>
      <c r="D31" s="33"/>
      <c r="E31" s="33"/>
      <c r="F31" s="33"/>
      <c r="G31" s="33"/>
      <c r="H31" s="33"/>
      <c r="I31" s="33"/>
      <c r="J31" s="33"/>
      <c r="K31" s="33"/>
      <c r="L31" s="33"/>
      <c r="M31" s="33"/>
      <c r="N31" s="33"/>
      <c r="O31" s="38"/>
    </row>
    <row r="32" spans="2:15" ht="15.6" customHeight="1" x14ac:dyDescent="0.15">
      <c r="B32" s="69" t="s">
        <v>96</v>
      </c>
      <c r="C32" s="32"/>
      <c r="D32" s="32"/>
      <c r="E32" s="32"/>
      <c r="F32" s="32"/>
      <c r="G32" s="32"/>
      <c r="H32" s="32"/>
      <c r="I32" s="32"/>
      <c r="J32" s="32"/>
      <c r="K32" s="32"/>
      <c r="L32" s="32"/>
      <c r="M32" s="32"/>
      <c r="N32" s="32"/>
    </row>
    <row r="33" spans="2:15" ht="13.15" customHeight="1" x14ac:dyDescent="0.15">
      <c r="B33" s="90" t="s">
        <v>79</v>
      </c>
      <c r="C33" s="23" t="s">
        <v>77</v>
      </c>
      <c r="D33" s="93"/>
      <c r="E33" s="94"/>
      <c r="F33" s="95"/>
      <c r="G33" s="23" t="s">
        <v>77</v>
      </c>
      <c r="H33" s="93"/>
      <c r="I33" s="94"/>
      <c r="J33" s="95"/>
      <c r="K33" s="23" t="s">
        <v>77</v>
      </c>
      <c r="L33" s="93"/>
      <c r="M33" s="94"/>
      <c r="N33" s="96"/>
      <c r="O33" s="2" t="s">
        <v>80</v>
      </c>
    </row>
    <row r="34" spans="2:15" x14ac:dyDescent="0.15">
      <c r="B34" s="104"/>
      <c r="C34" s="21" t="s">
        <v>72</v>
      </c>
      <c r="D34" s="22"/>
      <c r="E34" s="11" t="s">
        <v>75</v>
      </c>
      <c r="F34" s="8"/>
      <c r="G34" s="21" t="s">
        <v>72</v>
      </c>
      <c r="H34" s="22"/>
      <c r="I34" s="11" t="s">
        <v>75</v>
      </c>
      <c r="J34" s="8"/>
      <c r="K34" s="21" t="s">
        <v>72</v>
      </c>
      <c r="L34" s="22"/>
      <c r="M34" s="11" t="s">
        <v>75</v>
      </c>
      <c r="N34" s="26"/>
      <c r="O34" s="62">
        <f>D34*D36+H34*H36+L34*L36</f>
        <v>0</v>
      </c>
    </row>
    <row r="35" spans="2:15" x14ac:dyDescent="0.15">
      <c r="B35" s="104"/>
      <c r="C35" s="11" t="s">
        <v>73</v>
      </c>
      <c r="D35" s="8"/>
      <c r="E35" s="11" t="s">
        <v>76</v>
      </c>
      <c r="F35" s="8"/>
      <c r="G35" s="11" t="s">
        <v>73</v>
      </c>
      <c r="H35" s="8"/>
      <c r="I35" s="11" t="s">
        <v>76</v>
      </c>
      <c r="J35" s="8"/>
      <c r="K35" s="11" t="s">
        <v>73</v>
      </c>
      <c r="L35" s="8"/>
      <c r="M35" s="11" t="s">
        <v>76</v>
      </c>
      <c r="N35" s="26"/>
      <c r="O35" s="2" t="s">
        <v>81</v>
      </c>
    </row>
    <row r="36" spans="2:15" x14ac:dyDescent="0.15">
      <c r="B36" s="105"/>
      <c r="C36" s="11" t="s">
        <v>74</v>
      </c>
      <c r="D36" s="5"/>
      <c r="E36" s="19"/>
      <c r="F36" s="19"/>
      <c r="G36" s="11" t="s">
        <v>74</v>
      </c>
      <c r="H36" s="5"/>
      <c r="I36" s="19"/>
      <c r="J36" s="19"/>
      <c r="K36" s="11" t="s">
        <v>74</v>
      </c>
      <c r="L36" s="5"/>
      <c r="M36" s="19"/>
      <c r="N36" s="19"/>
      <c r="O36" s="62">
        <f>D35*D36+H35*H36+L35*L36</f>
        <v>0</v>
      </c>
    </row>
    <row r="37" spans="2:15" x14ac:dyDescent="0.15">
      <c r="B37" s="19" t="s">
        <v>115</v>
      </c>
      <c r="C37" s="97" t="s">
        <v>83</v>
      </c>
      <c r="D37" s="106"/>
      <c r="E37" s="50" t="e">
        <f>ROUND(((F34*D34*D36+J34*H34*H36+N34*L34*L36)/O34),2)</f>
        <v>#DIV/0!</v>
      </c>
      <c r="F37" s="18"/>
      <c r="G37" s="97" t="s">
        <v>84</v>
      </c>
      <c r="H37" s="106"/>
      <c r="I37" s="50" t="e">
        <f>ROUND(((F35*D35*D36+J35*H35*H36+N35*L35*L36)/O36),2)</f>
        <v>#DIV/0!</v>
      </c>
      <c r="J37" s="100"/>
      <c r="K37" s="107"/>
      <c r="L37" s="20"/>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7" t="s">
        <v>91</v>
      </c>
    </row>
    <row r="39" spans="2:15" ht="24" x14ac:dyDescent="0.15">
      <c r="B39" s="9" t="s">
        <v>108</v>
      </c>
      <c r="C39" s="59" t="e">
        <f>ROUND((C16/$E$37),2)</f>
        <v>#DIV/0!</v>
      </c>
      <c r="D39" s="59" t="e">
        <f t="shared" ref="D39:N39" si="4">ROUND((D16/$E$37),2)</f>
        <v>#DIV/0!</v>
      </c>
      <c r="E39" s="59" t="e">
        <f t="shared" si="4"/>
        <v>#DIV/0!</v>
      </c>
      <c r="F39" s="59" t="e">
        <f t="shared" si="4"/>
        <v>#DIV/0!</v>
      </c>
      <c r="G39" s="59" t="e">
        <f t="shared" si="4"/>
        <v>#DIV/0!</v>
      </c>
      <c r="H39" s="59" t="e">
        <f t="shared" si="4"/>
        <v>#DIV/0!</v>
      </c>
      <c r="I39" s="59" t="e">
        <f t="shared" si="4"/>
        <v>#DIV/0!</v>
      </c>
      <c r="J39" s="59" t="e">
        <f t="shared" si="4"/>
        <v>#DIV/0!</v>
      </c>
      <c r="K39" s="59" t="e">
        <f t="shared" si="4"/>
        <v>#DIV/0!</v>
      </c>
      <c r="L39" s="59" t="e">
        <f t="shared" si="4"/>
        <v>#DIV/0!</v>
      </c>
      <c r="M39" s="59" t="e">
        <f t="shared" si="4"/>
        <v>#DIV/0!</v>
      </c>
      <c r="N39" s="59" t="e">
        <f t="shared" si="4"/>
        <v>#DIV/0!</v>
      </c>
      <c r="O39" s="60" t="e">
        <f>SUM(C39:N39)</f>
        <v>#DIV/0!</v>
      </c>
    </row>
    <row r="40" spans="2:15" ht="24" x14ac:dyDescent="0.15">
      <c r="B40" s="9" t="s">
        <v>109</v>
      </c>
      <c r="C40" s="59" t="e">
        <f>ROUND((C20/$I$37),2)</f>
        <v>#DIV/0!</v>
      </c>
      <c r="D40" s="59" t="e">
        <f t="shared" ref="D40:N40" si="5">ROUND((D20/$I$37),2)</f>
        <v>#DIV/0!</v>
      </c>
      <c r="E40" s="59" t="e">
        <f t="shared" si="5"/>
        <v>#DIV/0!</v>
      </c>
      <c r="F40" s="59" t="e">
        <f t="shared" si="5"/>
        <v>#DIV/0!</v>
      </c>
      <c r="G40" s="59" t="e">
        <f t="shared" si="5"/>
        <v>#DIV/0!</v>
      </c>
      <c r="H40" s="59" t="e">
        <f t="shared" si="5"/>
        <v>#DIV/0!</v>
      </c>
      <c r="I40" s="59" t="e">
        <f t="shared" si="5"/>
        <v>#DIV/0!</v>
      </c>
      <c r="J40" s="59" t="e">
        <f t="shared" si="5"/>
        <v>#DIV/0!</v>
      </c>
      <c r="K40" s="59" t="e">
        <f t="shared" si="5"/>
        <v>#DIV/0!</v>
      </c>
      <c r="L40" s="59" t="e">
        <f t="shared" si="5"/>
        <v>#DIV/0!</v>
      </c>
      <c r="M40" s="59" t="e">
        <f t="shared" si="5"/>
        <v>#DIV/0!</v>
      </c>
      <c r="N40" s="59" t="e">
        <f t="shared" si="5"/>
        <v>#DIV/0!</v>
      </c>
      <c r="O40" s="60" t="e">
        <f>SUM(C40:N40)</f>
        <v>#DIV/0!</v>
      </c>
    </row>
    <row r="42" spans="2:15" x14ac:dyDescent="0.15">
      <c r="B42" s="63" t="s">
        <v>120</v>
      </c>
      <c r="C42" s="3"/>
      <c r="D42" s="3"/>
      <c r="E42" s="3"/>
      <c r="F42" s="3"/>
      <c r="G42" s="3"/>
      <c r="H42" s="3"/>
      <c r="I42" s="3"/>
      <c r="J42" s="3"/>
      <c r="K42" s="3"/>
      <c r="L42" s="3"/>
      <c r="M42" s="3"/>
      <c r="N42" s="3"/>
      <c r="O42" s="3"/>
    </row>
    <row r="43" spans="2:15" x14ac:dyDescent="0.15">
      <c r="B43" s="64" t="s">
        <v>2</v>
      </c>
      <c r="C43" s="65" t="s">
        <v>0</v>
      </c>
      <c r="D43" s="65"/>
      <c r="E43" s="65"/>
      <c r="F43" s="65"/>
      <c r="G43" s="65"/>
      <c r="H43" s="65"/>
      <c r="I43" s="65"/>
      <c r="J43" s="65"/>
      <c r="K43" s="65"/>
      <c r="L43" s="65"/>
      <c r="M43" s="65"/>
      <c r="N43" s="64" t="s">
        <v>1</v>
      </c>
      <c r="O43" s="67" t="e">
        <f>ROUNDDOWN((O49-O56),0)</f>
        <v>#DIV/0!</v>
      </c>
    </row>
    <row r="44" spans="2:15" x14ac:dyDescent="0.15">
      <c r="B44" s="64"/>
      <c r="C44" s="65" t="s">
        <v>100</v>
      </c>
      <c r="D44" s="65"/>
      <c r="E44" s="65"/>
      <c r="F44" s="65"/>
      <c r="G44" s="65"/>
      <c r="H44" s="65"/>
      <c r="I44" s="65"/>
      <c r="J44" s="65"/>
      <c r="K44" s="65"/>
      <c r="L44" s="65"/>
      <c r="M44" s="65"/>
      <c r="N44" s="65"/>
      <c r="O44" s="70" t="s">
        <v>121</v>
      </c>
    </row>
    <row r="45" spans="2:15" x14ac:dyDescent="0.15">
      <c r="B45" s="64" t="s">
        <v>101</v>
      </c>
      <c r="C45" s="65" t="s">
        <v>102</v>
      </c>
      <c r="D45" s="65"/>
      <c r="E45" s="65"/>
      <c r="F45" s="65"/>
      <c r="G45" s="65"/>
      <c r="H45" s="65"/>
      <c r="I45" s="65"/>
      <c r="J45" s="65"/>
      <c r="K45" s="65"/>
      <c r="L45" s="65"/>
      <c r="M45" s="65"/>
      <c r="N45" s="64" t="s">
        <v>1</v>
      </c>
      <c r="O45" s="67" t="e">
        <f>O49</f>
        <v>#DIV/0!</v>
      </c>
    </row>
    <row r="46" spans="2:15" x14ac:dyDescent="0.15">
      <c r="B46" s="64" t="s">
        <v>103</v>
      </c>
      <c r="C46" s="65" t="s">
        <v>104</v>
      </c>
      <c r="D46" s="65"/>
      <c r="E46" s="65"/>
      <c r="F46" s="65"/>
      <c r="G46" s="65"/>
      <c r="H46" s="65"/>
      <c r="I46" s="65"/>
      <c r="J46" s="65"/>
      <c r="K46" s="65"/>
      <c r="L46" s="65"/>
      <c r="M46" s="65"/>
      <c r="N46" s="64" t="s">
        <v>1</v>
      </c>
      <c r="O46" s="67" t="e">
        <f>O56</f>
        <v>#DIV/0!</v>
      </c>
    </row>
    <row r="47" spans="2:15" x14ac:dyDescent="0.15">
      <c r="B47" s="65"/>
      <c r="C47" s="65"/>
      <c r="D47" s="65"/>
      <c r="E47" s="65"/>
      <c r="F47" s="65"/>
      <c r="G47" s="65"/>
      <c r="H47" s="65"/>
      <c r="I47" s="65"/>
      <c r="J47" s="65"/>
      <c r="K47" s="65"/>
      <c r="L47" s="65"/>
      <c r="M47" s="65"/>
      <c r="N47" s="65"/>
      <c r="O47" s="65"/>
    </row>
    <row r="48" spans="2:15" x14ac:dyDescent="0.15">
      <c r="B48" s="65" t="s">
        <v>3</v>
      </c>
      <c r="C48" s="65"/>
      <c r="D48" s="65"/>
      <c r="E48" s="65"/>
      <c r="F48" s="65"/>
      <c r="G48" s="65"/>
      <c r="H48" s="65"/>
      <c r="I48" s="65"/>
      <c r="J48" s="65"/>
      <c r="K48" s="65"/>
      <c r="L48" s="65"/>
      <c r="M48" s="65"/>
      <c r="N48" s="65"/>
      <c r="O48" s="65"/>
    </row>
    <row r="49" spans="2:16" x14ac:dyDescent="0.15">
      <c r="B49" s="65"/>
      <c r="C49" s="65" t="s">
        <v>29</v>
      </c>
      <c r="D49" s="65"/>
      <c r="E49" s="65"/>
      <c r="F49" s="65"/>
      <c r="G49" s="65"/>
      <c r="H49" s="65"/>
      <c r="I49" s="65"/>
      <c r="J49" s="65"/>
      <c r="K49" s="65"/>
      <c r="L49" s="65"/>
      <c r="M49" s="65"/>
      <c r="N49" s="64" t="s">
        <v>1</v>
      </c>
      <c r="O49" s="67" t="e">
        <f>((O50+O51)*O52)</f>
        <v>#DIV/0!</v>
      </c>
    </row>
    <row r="50" spans="2:16" x14ac:dyDescent="0.15">
      <c r="B50" s="64" t="s">
        <v>30</v>
      </c>
      <c r="C50" s="65" t="s">
        <v>31</v>
      </c>
      <c r="D50" s="65"/>
      <c r="E50" s="65"/>
      <c r="F50" s="65"/>
      <c r="G50" s="65"/>
      <c r="H50" s="65"/>
      <c r="I50" s="65"/>
      <c r="J50" s="65"/>
      <c r="K50" s="65"/>
      <c r="L50" s="65"/>
      <c r="M50" s="65"/>
      <c r="N50" s="64" t="s">
        <v>7</v>
      </c>
      <c r="O50" s="67" t="e">
        <f>O29</f>
        <v>#DIV/0!</v>
      </c>
    </row>
    <row r="51" spans="2:16" x14ac:dyDescent="0.15">
      <c r="B51" s="64" t="s">
        <v>34</v>
      </c>
      <c r="C51" s="65" t="s">
        <v>37</v>
      </c>
      <c r="D51" s="65"/>
      <c r="E51" s="65"/>
      <c r="F51" s="65"/>
      <c r="G51" s="65"/>
      <c r="H51" s="65"/>
      <c r="I51" s="65"/>
      <c r="J51" s="65"/>
      <c r="K51" s="65"/>
      <c r="L51" s="65"/>
      <c r="M51" s="65"/>
      <c r="N51" s="64" t="s">
        <v>7</v>
      </c>
      <c r="O51" s="67" t="e">
        <f>O30</f>
        <v>#DIV/0!</v>
      </c>
    </row>
    <row r="52" spans="2:16" x14ac:dyDescent="0.15">
      <c r="B52" s="64" t="s">
        <v>8</v>
      </c>
      <c r="C52" s="65" t="s">
        <v>4</v>
      </c>
      <c r="D52" s="65"/>
      <c r="E52" s="65"/>
      <c r="F52" s="65"/>
      <c r="G52" s="65"/>
      <c r="N52" s="64" t="s">
        <v>1</v>
      </c>
      <c r="O52" s="68">
        <v>0.56000000000000005</v>
      </c>
    </row>
    <row r="53" spans="2:16" x14ac:dyDescent="0.15">
      <c r="B53" s="65"/>
      <c r="C53" s="64" t="s">
        <v>113</v>
      </c>
      <c r="D53" s="101" t="s">
        <v>114</v>
      </c>
      <c r="E53" s="102"/>
      <c r="F53" s="102"/>
      <c r="G53" s="103"/>
      <c r="H53" s="65"/>
      <c r="I53" s="65"/>
      <c r="J53" s="65"/>
      <c r="K53" s="65"/>
      <c r="L53" s="65"/>
      <c r="M53" s="65"/>
      <c r="N53" s="65"/>
      <c r="O53" s="65"/>
    </row>
    <row r="54" spans="2:16" x14ac:dyDescent="0.15">
      <c r="B54" s="65"/>
      <c r="C54" s="65"/>
      <c r="D54" s="65"/>
      <c r="E54" s="65"/>
      <c r="F54" s="65"/>
      <c r="G54" s="65"/>
      <c r="H54" s="65"/>
      <c r="I54" s="65"/>
      <c r="J54" s="65"/>
      <c r="K54" s="65"/>
      <c r="L54" s="65"/>
      <c r="M54" s="65"/>
      <c r="N54" s="65"/>
      <c r="O54" s="65"/>
    </row>
    <row r="55" spans="2:16" x14ac:dyDescent="0.15">
      <c r="B55" s="65" t="s">
        <v>6</v>
      </c>
      <c r="C55" s="65"/>
      <c r="D55" s="65"/>
      <c r="E55" s="65"/>
      <c r="F55" s="65"/>
      <c r="G55" s="65"/>
      <c r="H55" s="65"/>
      <c r="I55" s="65"/>
      <c r="J55" s="65"/>
      <c r="K55" s="65"/>
      <c r="L55" s="65"/>
      <c r="M55" s="65"/>
      <c r="N55" s="65"/>
      <c r="O55" s="65"/>
    </row>
    <row r="56" spans="2:16" x14ac:dyDescent="0.15">
      <c r="B56" s="65"/>
      <c r="C56" s="65" t="s">
        <v>40</v>
      </c>
      <c r="D56" s="65"/>
      <c r="E56" s="65"/>
      <c r="F56" s="65" t="s">
        <v>1</v>
      </c>
      <c r="G56" s="65"/>
      <c r="H56" s="65"/>
      <c r="I56" s="65"/>
      <c r="J56" s="65"/>
      <c r="K56" s="65"/>
      <c r="L56" s="65"/>
      <c r="M56" s="65"/>
      <c r="N56" s="64" t="s">
        <v>1</v>
      </c>
      <c r="O56" s="67" t="e">
        <f>((O57+O58)*O59)</f>
        <v>#DIV/0!</v>
      </c>
    </row>
    <row r="57" spans="2:16" x14ac:dyDescent="0.15">
      <c r="B57" s="64" t="s">
        <v>45</v>
      </c>
      <c r="C57" s="65" t="s">
        <v>43</v>
      </c>
      <c r="D57" s="65"/>
      <c r="E57" s="65"/>
      <c r="F57" s="65"/>
      <c r="G57" s="65"/>
      <c r="H57" s="65" t="s">
        <v>7</v>
      </c>
      <c r="I57" s="65"/>
      <c r="J57" s="65"/>
      <c r="K57" s="65"/>
      <c r="L57" s="65"/>
      <c r="M57" s="65"/>
      <c r="N57" s="64" t="s">
        <v>7</v>
      </c>
      <c r="O57" s="67" t="e">
        <f>O39</f>
        <v>#DIV/0!</v>
      </c>
    </row>
    <row r="58" spans="2:16" x14ac:dyDescent="0.15">
      <c r="B58" s="64" t="s">
        <v>48</v>
      </c>
      <c r="C58" s="65" t="s">
        <v>42</v>
      </c>
      <c r="D58" s="65"/>
      <c r="E58" s="65"/>
      <c r="F58" s="65"/>
      <c r="G58" s="65"/>
      <c r="H58" s="65" t="s">
        <v>7</v>
      </c>
      <c r="I58" s="65"/>
      <c r="J58" s="65"/>
      <c r="K58" s="65"/>
      <c r="L58" s="65"/>
      <c r="M58" s="65"/>
      <c r="N58" s="64" t="s">
        <v>7</v>
      </c>
      <c r="O58" s="67" t="e">
        <f>O40</f>
        <v>#DIV/0!</v>
      </c>
    </row>
    <row r="59" spans="2:16" x14ac:dyDescent="0.15">
      <c r="B59" s="64" t="s">
        <v>8</v>
      </c>
      <c r="C59" s="65" t="s">
        <v>4</v>
      </c>
      <c r="D59" s="65"/>
      <c r="E59" s="65"/>
      <c r="F59" s="65" t="s">
        <v>5</v>
      </c>
      <c r="G59" s="65"/>
      <c r="N59" s="64" t="s">
        <v>1</v>
      </c>
      <c r="O59" s="68">
        <v>0.56000000000000005</v>
      </c>
      <c r="P59"/>
    </row>
    <row r="60" spans="2:16" x14ac:dyDescent="0.15">
      <c r="B60"/>
      <c r="C60" s="64" t="s">
        <v>113</v>
      </c>
      <c r="D60" s="101" t="s">
        <v>114</v>
      </c>
      <c r="E60" s="102"/>
      <c r="F60" s="102"/>
      <c r="G60" s="103"/>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C8:J8"/>
    <mergeCell ref="C4:J4"/>
    <mergeCell ref="B5:B7"/>
    <mergeCell ref="D5:J5"/>
    <mergeCell ref="D6:F6"/>
    <mergeCell ref="H6:J6"/>
    <mergeCell ref="L33:N33"/>
    <mergeCell ref="C37:D37"/>
    <mergeCell ref="G37:H37"/>
    <mergeCell ref="J37:K37"/>
    <mergeCell ref="B23:B26"/>
    <mergeCell ref="D23:F23"/>
    <mergeCell ref="H23:J23"/>
    <mergeCell ref="L23:N23"/>
    <mergeCell ref="C27:D27"/>
    <mergeCell ref="G27:H27"/>
    <mergeCell ref="J27:K27"/>
    <mergeCell ref="D53:G53"/>
    <mergeCell ref="D60:G60"/>
    <mergeCell ref="B33:B36"/>
    <mergeCell ref="D33:F33"/>
    <mergeCell ref="H33:J33"/>
  </mergeCells>
  <phoneticPr fontId="1"/>
  <printOptions horizontalCentered="1"/>
  <pageMargins left="0.23622047244094491" right="0.23622047244094491" top="0.74803149606299213" bottom="0.74803149606299213" header="0.31496062992125984" footer="0.31496062992125984"/>
  <pageSetup paperSize="9" scale="90" orientation="landscape" r:id="rId1"/>
  <headerFooter>
    <oddFooter>&amp;C&amp;P/&amp;N</oddFoot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56"/>
  <sheetViews>
    <sheetView tabSelected="1" view="pageBreakPreview" zoomScale="85" zoomScaleNormal="100" zoomScaleSheetLayoutView="85" workbookViewId="0">
      <selection activeCell="B3" sqref="B3"/>
    </sheetView>
  </sheetViews>
  <sheetFormatPr defaultColWidth="8.875" defaultRowHeight="12" x14ac:dyDescent="0.15"/>
  <cols>
    <col min="1" max="1" width="3.375" style="65" customWidth="1"/>
    <col min="2" max="2" width="22.5" style="65" customWidth="1"/>
    <col min="3" max="14" width="8.875" style="65"/>
    <col min="15" max="15" width="3" style="65" customWidth="1"/>
    <col min="16" max="16" width="8.875" style="65" customWidth="1"/>
    <col min="17" max="16384" width="8.875" style="65"/>
  </cols>
  <sheetData>
    <row r="2" spans="2:14" s="78" customFormat="1" ht="15.6" customHeight="1" x14ac:dyDescent="0.15">
      <c r="B2" s="45" t="s">
        <v>125</v>
      </c>
    </row>
    <row r="3" spans="2:14" s="78" customFormat="1" ht="15.6" customHeight="1" x14ac:dyDescent="0.15">
      <c r="B3" s="45"/>
    </row>
    <row r="5" spans="2:14" s="3" customFormat="1" x14ac:dyDescent="0.15">
      <c r="B5" s="2" t="s">
        <v>51</v>
      </c>
      <c r="C5" s="79" t="s">
        <v>105</v>
      </c>
      <c r="D5" s="79"/>
      <c r="E5" s="79"/>
      <c r="F5" s="79"/>
      <c r="G5" s="79"/>
      <c r="H5" s="79"/>
      <c r="I5" s="79"/>
      <c r="J5" s="79"/>
      <c r="K5" s="71"/>
      <c r="L5" s="71"/>
      <c r="M5" s="71"/>
    </row>
    <row r="6" spans="2:14" s="3" customFormat="1" x14ac:dyDescent="0.15">
      <c r="B6" s="80" t="s">
        <v>52</v>
      </c>
      <c r="C6" s="2" t="s">
        <v>53</v>
      </c>
      <c r="D6" s="79"/>
      <c r="E6" s="83"/>
      <c r="F6" s="83"/>
      <c r="G6" s="83"/>
      <c r="H6" s="83"/>
      <c r="I6" s="83"/>
      <c r="J6" s="83"/>
      <c r="K6" s="71"/>
      <c r="L6" s="71"/>
      <c r="M6" s="71"/>
    </row>
    <row r="7" spans="2:14" s="3" customFormat="1" x14ac:dyDescent="0.15">
      <c r="B7" s="81"/>
      <c r="C7" s="2" t="s">
        <v>66</v>
      </c>
      <c r="D7" s="84" t="s">
        <v>116</v>
      </c>
      <c r="E7" s="85"/>
      <c r="F7" s="86"/>
      <c r="G7" s="10" t="s">
        <v>67</v>
      </c>
      <c r="H7" s="85" t="s">
        <v>117</v>
      </c>
      <c r="I7" s="85"/>
      <c r="J7" s="86"/>
      <c r="K7" s="71"/>
      <c r="L7" s="71"/>
      <c r="M7" s="71"/>
    </row>
    <row r="8" spans="2:14" s="3" customFormat="1" x14ac:dyDescent="0.15">
      <c r="B8" s="108"/>
      <c r="C8" s="2" t="s">
        <v>68</v>
      </c>
      <c r="D8" s="17">
        <v>1300</v>
      </c>
      <c r="E8" s="16" t="s">
        <v>69</v>
      </c>
      <c r="F8" s="43"/>
      <c r="G8" s="13"/>
      <c r="H8" s="15"/>
      <c r="I8" s="43"/>
      <c r="J8" s="44"/>
      <c r="K8" s="71"/>
      <c r="L8" s="71"/>
      <c r="M8" s="46"/>
      <c r="N8" s="47" t="s">
        <v>118</v>
      </c>
    </row>
    <row r="9" spans="2:14" s="3" customFormat="1" x14ac:dyDescent="0.15">
      <c r="B9" s="6" t="s">
        <v>70</v>
      </c>
      <c r="C9" s="87" t="s">
        <v>71</v>
      </c>
      <c r="D9" s="109"/>
      <c r="E9" s="109"/>
      <c r="F9" s="109"/>
      <c r="G9" s="109"/>
      <c r="H9" s="109"/>
      <c r="I9" s="109"/>
      <c r="J9" s="110"/>
      <c r="K9" s="71"/>
      <c r="L9" s="71"/>
      <c r="M9" s="48"/>
      <c r="N9" s="49" t="s">
        <v>119</v>
      </c>
    </row>
    <row r="11" spans="2:14" x14ac:dyDescent="0.15">
      <c r="B11" s="63" t="s">
        <v>120</v>
      </c>
    </row>
    <row r="12" spans="2:14" x14ac:dyDescent="0.15">
      <c r="B12" s="64" t="s">
        <v>2</v>
      </c>
      <c r="C12" s="65" t="s">
        <v>0</v>
      </c>
      <c r="M12" s="64" t="s">
        <v>1</v>
      </c>
      <c r="N12" s="66" t="e">
        <f>ROUNDDOWN(N33-N45,0)</f>
        <v>#DIV/0!</v>
      </c>
    </row>
    <row r="13" spans="2:14" x14ac:dyDescent="0.15">
      <c r="B13" s="64"/>
      <c r="C13" s="65" t="s">
        <v>12</v>
      </c>
    </row>
    <row r="14" spans="2:14" x14ac:dyDescent="0.15">
      <c r="B14" s="64" t="s">
        <v>17</v>
      </c>
      <c r="C14" s="65" t="s">
        <v>13</v>
      </c>
      <c r="M14" s="64"/>
    </row>
    <row r="15" spans="2:14" x14ac:dyDescent="0.15">
      <c r="B15" s="64" t="s">
        <v>18</v>
      </c>
      <c r="C15" s="65" t="s">
        <v>14</v>
      </c>
      <c r="M15" s="64"/>
    </row>
    <row r="16" spans="2:14" x14ac:dyDescent="0.15">
      <c r="B16" s="64" t="s">
        <v>15</v>
      </c>
      <c r="C16" s="65" t="s">
        <v>19</v>
      </c>
      <c r="M16" s="64"/>
    </row>
    <row r="17" spans="2:14" x14ac:dyDescent="0.15">
      <c r="B17" s="64" t="s">
        <v>16</v>
      </c>
      <c r="C17" s="65" t="s">
        <v>20</v>
      </c>
      <c r="M17" s="64"/>
    </row>
    <row r="19" spans="2:14" x14ac:dyDescent="0.15">
      <c r="B19" s="72" t="s">
        <v>21</v>
      </c>
    </row>
    <row r="20" spans="2:14" x14ac:dyDescent="0.15">
      <c r="B20" s="72"/>
    </row>
    <row r="21" spans="2:14" x14ac:dyDescent="0.15">
      <c r="B21" s="72"/>
    </row>
    <row r="22" spans="2:14" x14ac:dyDescent="0.15">
      <c r="B22" s="64" t="s">
        <v>11</v>
      </c>
      <c r="C22" s="65" t="s">
        <v>9</v>
      </c>
      <c r="M22" s="64" t="s">
        <v>122</v>
      </c>
      <c r="N22" s="73">
        <f>(N24*N25/1000)</f>
        <v>0</v>
      </c>
    </row>
    <row r="23" spans="2:14" x14ac:dyDescent="0.15">
      <c r="C23" s="65" t="s">
        <v>25</v>
      </c>
    </row>
    <row r="24" spans="2:14" x14ac:dyDescent="0.15">
      <c r="M24" s="64" t="s">
        <v>10</v>
      </c>
      <c r="N24" s="74"/>
    </row>
    <row r="25" spans="2:14" x14ac:dyDescent="0.15">
      <c r="M25" s="64" t="s">
        <v>27</v>
      </c>
      <c r="N25" s="75"/>
    </row>
    <row r="27" spans="2:14" x14ac:dyDescent="0.15">
      <c r="B27" s="64" t="s">
        <v>23</v>
      </c>
      <c r="C27" s="65" t="s">
        <v>22</v>
      </c>
      <c r="E27" s="65" t="s">
        <v>7</v>
      </c>
      <c r="N27" s="73">
        <f>(N29*N30/1000)</f>
        <v>0</v>
      </c>
    </row>
    <row r="28" spans="2:14" x14ac:dyDescent="0.15">
      <c r="C28" s="65" t="s">
        <v>26</v>
      </c>
    </row>
    <row r="29" spans="2:14" x14ac:dyDescent="0.15">
      <c r="M29" s="64" t="s">
        <v>24</v>
      </c>
      <c r="N29" s="74"/>
    </row>
    <row r="30" spans="2:14" x14ac:dyDescent="0.15">
      <c r="M30" s="64" t="s">
        <v>28</v>
      </c>
      <c r="N30" s="75"/>
    </row>
    <row r="32" spans="2:14" x14ac:dyDescent="0.15">
      <c r="B32" s="65" t="s">
        <v>3</v>
      </c>
    </row>
    <row r="33" spans="2:15" x14ac:dyDescent="0.15">
      <c r="C33" s="65" t="s">
        <v>29</v>
      </c>
      <c r="M33" s="64" t="s">
        <v>1</v>
      </c>
      <c r="N33" s="66" t="e">
        <f>((N34+N40)*N41)</f>
        <v>#DIV/0!</v>
      </c>
    </row>
    <row r="34" spans="2:15" x14ac:dyDescent="0.15">
      <c r="C34" s="65" t="s">
        <v>38</v>
      </c>
      <c r="M34" s="64" t="s">
        <v>7</v>
      </c>
      <c r="N34" s="66" t="e">
        <f>(N22/N36)</f>
        <v>#DIV/0!</v>
      </c>
    </row>
    <row r="35" spans="2:15" x14ac:dyDescent="0.15">
      <c r="B35" s="64" t="s">
        <v>30</v>
      </c>
      <c r="C35" s="65" t="s">
        <v>31</v>
      </c>
      <c r="O35" s="76"/>
    </row>
    <row r="36" spans="2:15" x14ac:dyDescent="0.15">
      <c r="B36" s="64" t="s">
        <v>32</v>
      </c>
      <c r="C36" s="65" t="s">
        <v>33</v>
      </c>
      <c r="M36" s="64"/>
      <c r="N36" s="74"/>
    </row>
    <row r="37" spans="2:15" x14ac:dyDescent="0.15">
      <c r="B37" s="64"/>
      <c r="C37" s="65" t="s">
        <v>39</v>
      </c>
      <c r="N37" s="66" t="e">
        <f>N27/N40</f>
        <v>#DIV/0!</v>
      </c>
    </row>
    <row r="39" spans="2:15" x14ac:dyDescent="0.15">
      <c r="B39" s="64" t="s">
        <v>34</v>
      </c>
      <c r="C39" s="65" t="s">
        <v>37</v>
      </c>
    </row>
    <row r="40" spans="2:15" x14ac:dyDescent="0.15">
      <c r="B40" s="64" t="s">
        <v>35</v>
      </c>
      <c r="C40" s="65" t="s">
        <v>36</v>
      </c>
      <c r="M40" s="64"/>
      <c r="N40" s="74"/>
    </row>
    <row r="41" spans="2:15" x14ac:dyDescent="0.15">
      <c r="B41" s="64" t="s">
        <v>8</v>
      </c>
      <c r="C41" s="65" t="s">
        <v>4</v>
      </c>
      <c r="M41" s="64" t="s">
        <v>5</v>
      </c>
      <c r="N41" s="77"/>
    </row>
    <row r="42" spans="2:15" x14ac:dyDescent="0.15">
      <c r="E42" s="64" t="s">
        <v>113</v>
      </c>
      <c r="F42" s="101"/>
      <c r="G42" s="102"/>
      <c r="H42" s="102"/>
      <c r="I42" s="103"/>
    </row>
    <row r="44" spans="2:15" x14ac:dyDescent="0.15">
      <c r="B44" s="65" t="s">
        <v>6</v>
      </c>
    </row>
    <row r="45" spans="2:15" x14ac:dyDescent="0.15">
      <c r="C45" s="65" t="s">
        <v>40</v>
      </c>
      <c r="M45" s="64" t="s">
        <v>1</v>
      </c>
      <c r="N45" s="66" t="e">
        <f>(N46+N50)*N53</f>
        <v>#DIV/0!</v>
      </c>
    </row>
    <row r="46" spans="2:15" x14ac:dyDescent="0.15">
      <c r="C46" s="65" t="s">
        <v>44</v>
      </c>
      <c r="M46" s="64" t="s">
        <v>7</v>
      </c>
      <c r="N46" s="66" t="e">
        <f>(N22/N48)</f>
        <v>#DIV/0!</v>
      </c>
    </row>
    <row r="47" spans="2:15" x14ac:dyDescent="0.15">
      <c r="B47" s="64" t="s">
        <v>45</v>
      </c>
      <c r="C47" s="65" t="s">
        <v>43</v>
      </c>
      <c r="O47" s="76"/>
    </row>
    <row r="48" spans="2:15" x14ac:dyDescent="0.15">
      <c r="B48" s="64" t="s">
        <v>46</v>
      </c>
      <c r="C48" s="65" t="s">
        <v>47</v>
      </c>
      <c r="M48" s="64"/>
      <c r="N48" s="74"/>
    </row>
    <row r="50" spans="2:15" x14ac:dyDescent="0.15">
      <c r="C50" s="65" t="s">
        <v>41</v>
      </c>
      <c r="M50" s="64" t="s">
        <v>7</v>
      </c>
      <c r="N50" s="66" t="e">
        <f>(N52/N27)</f>
        <v>#DIV/0!</v>
      </c>
    </row>
    <row r="51" spans="2:15" x14ac:dyDescent="0.15">
      <c r="B51" s="64" t="s">
        <v>48</v>
      </c>
      <c r="C51" s="65" t="s">
        <v>42</v>
      </c>
      <c r="O51" s="76"/>
    </row>
    <row r="52" spans="2:15" x14ac:dyDescent="0.15">
      <c r="B52" s="64" t="s">
        <v>49</v>
      </c>
      <c r="C52" s="65" t="s">
        <v>50</v>
      </c>
      <c r="M52" s="64"/>
      <c r="N52" s="74"/>
    </row>
    <row r="53" spans="2:15" x14ac:dyDescent="0.15">
      <c r="B53" s="64" t="s">
        <v>8</v>
      </c>
      <c r="C53" s="65" t="s">
        <v>4</v>
      </c>
      <c r="I53" s="64"/>
      <c r="M53" s="64" t="s">
        <v>5</v>
      </c>
      <c r="N53" s="77"/>
    </row>
    <row r="54" spans="2:15" x14ac:dyDescent="0.15">
      <c r="E54" s="64" t="s">
        <v>113</v>
      </c>
      <c r="F54" s="101"/>
      <c r="G54" s="102"/>
      <c r="H54" s="102"/>
      <c r="I54" s="103"/>
    </row>
    <row r="56" spans="2:15" x14ac:dyDescent="0.15">
      <c r="B56" s="72"/>
    </row>
  </sheetData>
  <mergeCells count="8">
    <mergeCell ref="C5:J5"/>
    <mergeCell ref="F54:I54"/>
    <mergeCell ref="B6:B8"/>
    <mergeCell ref="D6:J6"/>
    <mergeCell ref="D7:F7"/>
    <mergeCell ref="H7:J7"/>
    <mergeCell ref="C9:J9"/>
    <mergeCell ref="F42:I42"/>
  </mergeCells>
  <phoneticPr fontId="1"/>
  <pageMargins left="0.23622047244094491" right="0.23622047244094491" top="0.74803149606299213" bottom="0.74803149606299213" header="0.31496062992125984" footer="0.31496062992125984"/>
  <pageSetup paperSize="9" orientation="landscape" r:id="rId1"/>
  <headerFooter>
    <oddFooter>&amp;C&amp;P/&amp;N</oddFooter>
  </headerFooter>
  <rowBreaks count="1" manualBreakCount="1">
    <brk id="3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5E6567-EAEE-485D-B995-705C42C00191}"/>
</file>

<file path=customXml/itemProps2.xml><?xml version="1.0" encoding="utf-8"?>
<ds:datastoreItem xmlns:ds="http://schemas.openxmlformats.org/officeDocument/2006/customXml" ds:itemID="{EAE1C5BC-188A-4B4A-95B6-A7EC4D9F9DF7}"/>
</file>

<file path=customXml/itemProps3.xml><?xml version="1.0" encoding="utf-8"?>
<ds:datastoreItem xmlns:ds="http://schemas.openxmlformats.org/officeDocument/2006/customXml" ds:itemID="{9F952AA9-C240-4992-9AE7-26DC42046D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エアコンCO2＆冷暖房負荷 (記入例) </vt:lpstr>
      <vt:lpstr>エアコンCO2＆冷暖房負荷 (記入用 )</vt:lpstr>
      <vt:lpstr>エアコンCO2(簡易版）作成例</vt:lpstr>
      <vt:lpstr>'エアコンCO2＆冷暖房負荷 (記入用 )'!Print_Area</vt:lpstr>
      <vt:lpstr>'エアコンCO2＆冷暖房負荷 (記入例) '!Print_Area</vt:lpstr>
      <vt:lpstr>'エアコンCO2(簡易版）作成例'!Print_Area</vt:lpstr>
      <vt:lpstr>'エアコンCO2＆冷暖房負荷 (記入用 )'!Print_Titles</vt:lpstr>
      <vt:lpstr>'エアコンCO2＆冷暖房負荷 (記入例) '!Print_Titles</vt:lpstr>
      <vt:lpstr>'エアコンCO2(簡易版）作成例'!Print_Titles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2020-04-06T05:43:58Z</dcterms:created>
  <dcterms:modified xsi:type="dcterms:W3CDTF">2020-04-06T05:44:07Z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