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太陽光発電+蓄電池 (記入例) " sheetId="1" r:id="rId1"/>
    <sheet name="太陽光発電+蓄電池 (計算)" sheetId="2" r:id="rId2"/>
  </sheets>
  <definedNames/>
  <calcPr fullCalcOnLoad="1"/>
</workbook>
</file>

<file path=xl/sharedStrings.xml><?xml version="1.0" encoding="utf-8"?>
<sst xmlns="http://schemas.openxmlformats.org/spreadsheetml/2006/main" count="170" uniqueCount="81">
  <si>
    <t>実施サイト</t>
  </si>
  <si>
    <t>事業名</t>
  </si>
  <si>
    <t>住所</t>
  </si>
  <si>
    <t>方位角</t>
  </si>
  <si>
    <t>（　北：０°、東：９０°、南：180°、西：270°）</t>
  </si>
  <si>
    <t>傾斜角</t>
  </si>
  <si>
    <t>（　水平面に対するモジュールの設置角度）</t>
  </si>
  <si>
    <t>太陽電池モジュールの容量（公称最大出力W）＝</t>
  </si>
  <si>
    <t>設置モジュール枚数＝</t>
  </si>
  <si>
    <t>枚</t>
  </si>
  <si>
    <t>(kW)</t>
  </si>
  <si>
    <t>緯度</t>
  </si>
  <si>
    <t>経度</t>
  </si>
  <si>
    <t>設置角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</si>
  <si>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</si>
  <si>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</si>
  <si>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</si>
  <si>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</si>
  <si>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</si>
  <si>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</si>
  <si>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</si>
  <si>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</si>
  <si>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</si>
  <si>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</si>
  <si>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</si>
  <si>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</si>
  <si>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影による損失係数（無い場合は､1.0）</t>
  </si>
  <si>
    <t>パワコンデショナー変換効率（定格負荷時電力効率）</t>
  </si>
  <si>
    <t>kWh/年</t>
  </si>
  <si>
    <t>月間推定有効発電
電力量（ｋWh/月)</t>
  </si>
  <si>
    <t>年間推定有効総発電量</t>
  </si>
  <si>
    <t>kg-CO2/kWh</t>
  </si>
  <si>
    <t>ton-CO2/年</t>
  </si>
  <si>
    <t>自家消費電力のCO2排出係数</t>
  </si>
  <si>
    <t>リファレンスのCO2排出量Re1</t>
  </si>
  <si>
    <t>プロジェクトのCO2排出量Pj1</t>
  </si>
  <si>
    <t>CO2排出削減量
Q1=（Re1-Pj1）</t>
  </si>
  <si>
    <t>（JIS C8918の条件における）</t>
  </si>
  <si>
    <t>※リファレンスとしてディーゼル発電を想定する場合、発電効率が高い最新のものとする</t>
  </si>
  <si>
    <t>工場等の稼働日における平均1日消費電力量（ｋWh/日)</t>
  </si>
  <si>
    <t>160°</t>
  </si>
  <si>
    <t>12°</t>
  </si>
  <si>
    <t>各月の１日平均日射量(実施サイトにおける値：ｋWh/㎡・日）</t>
  </si>
  <si>
    <t>各月の１日平均有効日射量(方位角、傾斜角における補正値：ｋWh/㎡・日）</t>
  </si>
  <si>
    <t>モジュールの温度補正係数（損失が無い場合=1.0）</t>
  </si>
  <si>
    <t>その他損失(無い場合:1.0）
（送電ロスなど）</t>
  </si>
  <si>
    <t>（ｋW)</t>
  </si>
  <si>
    <t>（ｋW)</t>
  </si>
  <si>
    <t>設置台数＝</t>
  </si>
  <si>
    <t>（台）</t>
  </si>
  <si>
    <t>パワコンの最大定格出力（PW)＝</t>
  </si>
  <si>
    <t>システムの太陽電池容量（MW)＝</t>
  </si>
  <si>
    <r>
      <t xml:space="preserve">劣化損失(無い場合:1.0）
（モジュール汚れ、経年劣化など）
</t>
    </r>
    <r>
      <rPr>
        <sz val="9"/>
        <rFont val="ＭＳ Ｐゴシック"/>
        <family val="3"/>
      </rPr>
      <t>（経年劣化は法定耐用年数の中間年の数値とする）17年なら8年後の数値</t>
    </r>
  </si>
  <si>
    <t>PW/MW＝</t>
  </si>
  <si>
    <t>蓄電池容量＝</t>
  </si>
  <si>
    <t>（ｋWh)</t>
  </si>
  <si>
    <t>蓄電池１台当り容量＝</t>
  </si>
  <si>
    <t>(台）</t>
  </si>
  <si>
    <r>
      <rPr>
        <sz val="9"/>
        <rFont val="ＭＳ Ｐゴシック"/>
        <family val="3"/>
      </rPr>
      <t>パワコン最大定格出力</t>
    </r>
    <r>
      <rPr>
        <sz val="10"/>
        <rFont val="ＭＳ Ｐゴシック"/>
        <family val="3"/>
      </rPr>
      <t>＝</t>
    </r>
  </si>
  <si>
    <t>上記余剰電力量のうち蓄電可能な電力量(kWh/日）</t>
  </si>
  <si>
    <t>1日推定発電電力量
（ｋWh/日）：ＰＷ</t>
  </si>
  <si>
    <t>工場等の稼働日における平均余剰電力量（ｋWh/日)：ＰＡ</t>
  </si>
  <si>
    <t>工場等の非稼働日における平均余剰電力量（ｋWh/日)：ＰＣ</t>
  </si>
  <si>
    <t>蓄電可能な電力量のうち自家消費可能な電力量(ｋＷｈ/日）：ＢＣ</t>
  </si>
  <si>
    <t>（２）下図パターンＣの場合</t>
  </si>
  <si>
    <t>（１）下図パターンＡ、Ｂの場合</t>
  </si>
  <si>
    <t>蓄電可能な電力量のうち自家消費可能な電力量(ｋＷｈ/日）：ＢＡ</t>
  </si>
  <si>
    <t>工場等の稼働日：ＤＡ</t>
  </si>
  <si>
    <t>工場等の非稼働日：ＤＣ</t>
  </si>
  <si>
    <t>工場等の稼働日における月間推定有効発電量(ｋＷｈ/月）：
（ＰＷ－ＰＡ+ＢＡ）*ＤＡ</t>
  </si>
  <si>
    <t>工場等の非稼働日における太陽光発電による月間推定有効発電量(ｋＷｈ/月）：
（ＰＷ－ＰＣ+ＢＣ）*ＤＣ</t>
  </si>
  <si>
    <t>※ＣＯ２排出削減量</t>
  </si>
  <si>
    <t>※方位角、傾斜角が異なるモジュール設置があるケースや、自家消費する負荷対象が異なるケースは、適宜Sheetをコピーし、ケース毎に計算し、先頭の１Sheetに合計値（行1～11、行20以降）を記載のこと</t>
  </si>
  <si>
    <t>記入</t>
  </si>
  <si>
    <t>自動計算</t>
  </si>
  <si>
    <t>出展根拠</t>
  </si>
  <si>
    <t>※データの出展を記載</t>
  </si>
  <si>
    <t>※補正計算根拠（ソフト）を記載</t>
  </si>
  <si>
    <t>データベース：Meteonorm</t>
  </si>
  <si>
    <t>排出係数の根拠</t>
  </si>
  <si>
    <t>H30年度JCM設備補助公募要領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</si>
</sst>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%"/>
    <numFmt numFmtId="177" formatCode="0;_"/>
    <numFmt numFmtId="178" formatCode="0;_ꐀ"/>
    <numFmt numFmtId="179" formatCode="0.000_ "/>
    <numFmt numFmtId="180" formatCode="0.00_ "/>
    <numFmt numFmtId="181" formatCode="0.0_ "/>
    <numFmt numFmtId="182" formatCode="0_ "/>
    <numFmt numFmtId="183" formatCode="0.0000_ "/>
    <numFmt numFmtId="184" formatCode="0.0000000_ "/>
    <numFmt numFmtId="185" formatCode="0.000000_ "/>
    <numFmt numFmtId="186" formatCode="0.0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81" fontId="2" fillId="33" borderId="10" xfId="0" applyNumberFormat="1" applyFont="1" applyFill="1" applyBorder="1" applyAlignment="1">
      <alignment vertical="center"/>
    </xf>
    <xf numFmtId="180" fontId="2" fillId="34" borderId="10" xfId="0" applyNumberFormat="1" applyFont="1" applyFill="1" applyBorder="1" applyAlignment="1">
      <alignment vertical="center"/>
    </xf>
    <xf numFmtId="181" fontId="2" fillId="34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81" fontId="2" fillId="33" borderId="0" xfId="0" applyNumberFormat="1" applyFont="1" applyFill="1" applyAlignment="1">
      <alignment vertical="center"/>
    </xf>
    <xf numFmtId="182" fontId="2" fillId="33" borderId="0" xfId="0" applyNumberFormat="1" applyFont="1" applyFill="1" applyAlignment="1">
      <alignment vertical="center"/>
    </xf>
    <xf numFmtId="180" fontId="2" fillId="34" borderId="0" xfId="0" applyNumberFormat="1" applyFont="1" applyFill="1" applyAlignment="1">
      <alignment vertical="center"/>
    </xf>
    <xf numFmtId="180" fontId="2" fillId="33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vertical="center"/>
    </xf>
    <xf numFmtId="182" fontId="2" fillId="34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2" xfId="0" applyFont="1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142875</xdr:rowOff>
    </xdr:from>
    <xdr:to>
      <xdr:col>4</xdr:col>
      <xdr:colOff>609600</xdr:colOff>
      <xdr:row>60</xdr:row>
      <xdr:rowOff>142875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13658850"/>
          <a:ext cx="4772025" cy="2400300"/>
          <a:chOff x="179512" y="428465"/>
          <a:chExt cx="5170279" cy="2819892"/>
        </a:xfrm>
        <a:solidFill>
          <a:srgbClr val="FFFFFF"/>
        </a:solidFill>
      </xdr:grpSpPr>
      <xdr:pic>
        <xdr:nvPicPr>
          <xdr:cNvPr id="2" name="図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000" y="656171"/>
            <a:ext cx="4266773" cy="25921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線吹き出し 1 (枠付き) 3"/>
          <xdr:cNvSpPr>
            <a:spLocks/>
          </xdr:cNvSpPr>
        </xdr:nvSpPr>
        <xdr:spPr>
          <a:xfrm>
            <a:off x="3471687" y="730898"/>
            <a:ext cx="1878104" cy="380685"/>
          </a:xfrm>
          <a:prstGeom prst="borderCallout1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負荷の消費電力量</a:t>
            </a:r>
          </a:p>
        </xdr:txBody>
      </xdr:sp>
      <xdr:sp>
        <xdr:nvSpPr>
          <xdr:cNvPr id="4" name="線吹き出し 1 (枠付き) 4"/>
          <xdr:cNvSpPr>
            <a:spLocks/>
          </xdr:cNvSpPr>
        </xdr:nvSpPr>
        <xdr:spPr>
          <a:xfrm>
            <a:off x="3306238" y="1558537"/>
            <a:ext cx="1414071" cy="358126"/>
          </a:xfrm>
          <a:prstGeom prst="borderCallout1">
            <a:avLst/>
          </a:prstGeom>
          <a:solidFill>
            <a:srgbClr val="FF0000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太陽光発電量</a:t>
            </a:r>
          </a:p>
        </xdr:txBody>
      </xdr:sp>
      <xdr:sp>
        <xdr:nvSpPr>
          <xdr:cNvPr id="5" name="線吹き出し 1 (枠付き) 5"/>
          <xdr:cNvSpPr>
            <a:spLocks/>
          </xdr:cNvSpPr>
        </xdr:nvSpPr>
        <xdr:spPr>
          <a:xfrm>
            <a:off x="396664" y="1950502"/>
            <a:ext cx="1238282" cy="402540"/>
          </a:xfrm>
          <a:prstGeom prst="borderCallout1">
            <a:avLst>
              <a:gd name="adj1" fmla="val 115152"/>
              <a:gd name="adj2" fmla="val 7912"/>
              <a:gd name="adj3" fmla="val 50708"/>
              <a:gd name="adj4" fmla="val -3694"/>
            </a:avLst>
          </a:prstGeom>
          <a:solidFill>
            <a:srgbClr val="00B050"/>
          </a:solidFill>
          <a:ln w="25400" cmpd="sng">
            <a:solidFill>
              <a:srgbClr val="92D05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余剰電力量</a:t>
            </a:r>
          </a:p>
        </xdr:txBody>
      </xdr:sp>
      <xdr:sp>
        <xdr:nvSpPr>
          <xdr:cNvPr id="6" name="テキスト ボックス 1039"/>
          <xdr:cNvSpPr txBox="1">
            <a:spLocks noChangeArrowheads="1"/>
          </xdr:cNvSpPr>
        </xdr:nvSpPr>
        <xdr:spPr>
          <a:xfrm>
            <a:off x="179512" y="428465"/>
            <a:ext cx="2900527" cy="671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パターンＡ：昼休みに設備等が停止し、余剰となる</a:t>
            </a:r>
          </a:p>
        </xdr:txBody>
      </xdr:sp>
    </xdr:grpSp>
    <xdr:clientData/>
  </xdr:twoCellAnchor>
  <xdr:twoCellAnchor>
    <xdr:from>
      <xdr:col>5</xdr:col>
      <xdr:colOff>390525</xdr:colOff>
      <xdr:row>46</xdr:row>
      <xdr:rowOff>161925</xdr:rowOff>
    </xdr:from>
    <xdr:to>
      <xdr:col>11</xdr:col>
      <xdr:colOff>152400</xdr:colOff>
      <xdr:row>62</xdr:row>
      <xdr:rowOff>114300</xdr:rowOff>
    </xdr:to>
    <xdr:grpSp>
      <xdr:nvGrpSpPr>
        <xdr:cNvPr id="7" name="グループ化 7"/>
        <xdr:cNvGrpSpPr>
          <a:grpSpLocks/>
        </xdr:cNvGrpSpPr>
      </xdr:nvGrpSpPr>
      <xdr:grpSpPr>
        <a:xfrm>
          <a:off x="5276850" y="13677900"/>
          <a:ext cx="4105275" cy="2695575"/>
          <a:chOff x="4805920" y="421463"/>
          <a:chExt cx="4286250" cy="3121585"/>
        </a:xfrm>
        <a:solidFill>
          <a:srgbClr val="FFFFFF"/>
        </a:solidFill>
      </xdr:grpSpPr>
      <xdr:pic>
        <xdr:nvPicPr>
          <xdr:cNvPr id="8" name="図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5920" y="445655"/>
            <a:ext cx="4286250" cy="30973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テキスト ボックス 95"/>
          <xdr:cNvSpPr txBox="1">
            <a:spLocks noChangeArrowheads="1"/>
          </xdr:cNvSpPr>
        </xdr:nvSpPr>
        <xdr:spPr>
          <a:xfrm>
            <a:off x="5014875" y="421463"/>
            <a:ext cx="2397085" cy="661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パターン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：昼の余剰分を夜間利用とする</a:t>
            </a:r>
          </a:p>
        </xdr:txBody>
      </xdr:sp>
    </xdr:grpSp>
    <xdr:clientData/>
  </xdr:twoCellAnchor>
  <xdr:twoCellAnchor>
    <xdr:from>
      <xdr:col>0</xdr:col>
      <xdr:colOff>180975</xdr:colOff>
      <xdr:row>63</xdr:row>
      <xdr:rowOff>161925</xdr:rowOff>
    </xdr:from>
    <xdr:to>
      <xdr:col>10</xdr:col>
      <xdr:colOff>438150</xdr:colOff>
      <xdr:row>77</xdr:row>
      <xdr:rowOff>0</xdr:rowOff>
    </xdr:to>
    <xdr:grpSp>
      <xdr:nvGrpSpPr>
        <xdr:cNvPr id="10" name="グループ化 10"/>
        <xdr:cNvGrpSpPr>
          <a:grpSpLocks/>
        </xdr:cNvGrpSpPr>
      </xdr:nvGrpSpPr>
      <xdr:grpSpPr>
        <a:xfrm>
          <a:off x="180975" y="16592550"/>
          <a:ext cx="8763000" cy="2238375"/>
          <a:chOff x="125288" y="3707740"/>
          <a:chExt cx="8839200" cy="2673588"/>
        </a:xfrm>
        <a:solidFill>
          <a:srgbClr val="FFFFFF"/>
        </a:solidFill>
      </xdr:grpSpPr>
      <xdr:pic>
        <xdr:nvPicPr>
          <xdr:cNvPr id="11" name="図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5288" y="3981114"/>
            <a:ext cx="8839200" cy="240021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テキスト ボックス 96"/>
          <xdr:cNvSpPr txBox="1">
            <a:spLocks noChangeArrowheads="1"/>
          </xdr:cNvSpPr>
        </xdr:nvSpPr>
        <xdr:spPr>
          <a:xfrm>
            <a:off x="403723" y="3707740"/>
            <a:ext cx="5754319" cy="330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パターン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：休日に太陽光発電量がほぼ全量余剰となる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142875</xdr:rowOff>
    </xdr:from>
    <xdr:to>
      <xdr:col>4</xdr:col>
      <xdr:colOff>609600</xdr:colOff>
      <xdr:row>60</xdr:row>
      <xdr:rowOff>142875</xdr:rowOff>
    </xdr:to>
    <xdr:grpSp>
      <xdr:nvGrpSpPr>
        <xdr:cNvPr id="1" name="グループ化 7"/>
        <xdr:cNvGrpSpPr>
          <a:grpSpLocks/>
        </xdr:cNvGrpSpPr>
      </xdr:nvGrpSpPr>
      <xdr:grpSpPr>
        <a:xfrm>
          <a:off x="0" y="13525500"/>
          <a:ext cx="4772025" cy="2400300"/>
          <a:chOff x="179512" y="428465"/>
          <a:chExt cx="5170279" cy="2819892"/>
        </a:xfrm>
        <a:solidFill>
          <a:srgbClr val="FFFFFF"/>
        </a:solidFill>
      </xdr:grpSpPr>
      <xdr:pic>
        <xdr:nvPicPr>
          <xdr:cNvPr id="2" name="図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000" y="656171"/>
            <a:ext cx="4266773" cy="25921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線吹き出し 1 (枠付き) 9"/>
          <xdr:cNvSpPr>
            <a:spLocks/>
          </xdr:cNvSpPr>
        </xdr:nvSpPr>
        <xdr:spPr>
          <a:xfrm>
            <a:off x="3471687" y="730898"/>
            <a:ext cx="1878104" cy="380685"/>
          </a:xfrm>
          <a:prstGeom prst="borderCallout1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負荷の消費電力量</a:t>
            </a:r>
          </a:p>
        </xdr:txBody>
      </xdr:sp>
      <xdr:sp>
        <xdr:nvSpPr>
          <xdr:cNvPr id="4" name="線吹き出し 1 (枠付き) 10"/>
          <xdr:cNvSpPr>
            <a:spLocks/>
          </xdr:cNvSpPr>
        </xdr:nvSpPr>
        <xdr:spPr>
          <a:xfrm>
            <a:off x="3306238" y="1558537"/>
            <a:ext cx="1414071" cy="358126"/>
          </a:xfrm>
          <a:prstGeom prst="borderCallout1">
            <a:avLst/>
          </a:prstGeom>
          <a:solidFill>
            <a:srgbClr val="FF0000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太陽光発電量</a:t>
            </a:r>
          </a:p>
        </xdr:txBody>
      </xdr:sp>
      <xdr:sp>
        <xdr:nvSpPr>
          <xdr:cNvPr id="5" name="線吹き出し 1 (枠付き) 11"/>
          <xdr:cNvSpPr>
            <a:spLocks/>
          </xdr:cNvSpPr>
        </xdr:nvSpPr>
        <xdr:spPr>
          <a:xfrm>
            <a:off x="396664" y="1950502"/>
            <a:ext cx="1238282" cy="402540"/>
          </a:xfrm>
          <a:prstGeom prst="borderCallout1">
            <a:avLst>
              <a:gd name="adj1" fmla="val 115152"/>
              <a:gd name="adj2" fmla="val 7912"/>
              <a:gd name="adj3" fmla="val 50708"/>
              <a:gd name="adj4" fmla="val -3694"/>
            </a:avLst>
          </a:prstGeom>
          <a:solidFill>
            <a:srgbClr val="00B050"/>
          </a:solidFill>
          <a:ln w="25400" cmpd="sng">
            <a:solidFill>
              <a:srgbClr val="92D05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余剰電力量</a:t>
            </a:r>
          </a:p>
        </xdr:txBody>
      </xdr:sp>
      <xdr:sp>
        <xdr:nvSpPr>
          <xdr:cNvPr id="6" name="テキスト ボックス 1039"/>
          <xdr:cNvSpPr txBox="1">
            <a:spLocks noChangeArrowheads="1"/>
          </xdr:cNvSpPr>
        </xdr:nvSpPr>
        <xdr:spPr>
          <a:xfrm>
            <a:off x="179512" y="428465"/>
            <a:ext cx="2900527" cy="671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パターンＡ：昼休みに設備等が停止し、余剰となる</a:t>
            </a:r>
          </a:p>
        </xdr:txBody>
      </xdr:sp>
    </xdr:grpSp>
    <xdr:clientData/>
  </xdr:twoCellAnchor>
  <xdr:twoCellAnchor>
    <xdr:from>
      <xdr:col>5</xdr:col>
      <xdr:colOff>390525</xdr:colOff>
      <xdr:row>46</xdr:row>
      <xdr:rowOff>161925</xdr:rowOff>
    </xdr:from>
    <xdr:to>
      <xdr:col>11</xdr:col>
      <xdr:colOff>152400</xdr:colOff>
      <xdr:row>62</xdr:row>
      <xdr:rowOff>114300</xdr:rowOff>
    </xdr:to>
    <xdr:grpSp>
      <xdr:nvGrpSpPr>
        <xdr:cNvPr id="7" name="グループ化 13"/>
        <xdr:cNvGrpSpPr>
          <a:grpSpLocks/>
        </xdr:cNvGrpSpPr>
      </xdr:nvGrpSpPr>
      <xdr:grpSpPr>
        <a:xfrm>
          <a:off x="5276850" y="13544550"/>
          <a:ext cx="4105275" cy="2695575"/>
          <a:chOff x="4805920" y="421463"/>
          <a:chExt cx="4286250" cy="3121585"/>
        </a:xfrm>
        <a:solidFill>
          <a:srgbClr val="FFFFFF"/>
        </a:solidFill>
      </xdr:grpSpPr>
      <xdr:pic>
        <xdr:nvPicPr>
          <xdr:cNvPr id="8" name="図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5920" y="445655"/>
            <a:ext cx="4286250" cy="30973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テキスト ボックス 95"/>
          <xdr:cNvSpPr txBox="1">
            <a:spLocks noChangeArrowheads="1"/>
          </xdr:cNvSpPr>
        </xdr:nvSpPr>
        <xdr:spPr>
          <a:xfrm>
            <a:off x="5014875" y="421463"/>
            <a:ext cx="2397085" cy="661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パターン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：昼の余剰分を夜間利用とする</a:t>
            </a:r>
          </a:p>
        </xdr:txBody>
      </xdr:sp>
    </xdr:grpSp>
    <xdr:clientData/>
  </xdr:twoCellAnchor>
  <xdr:twoCellAnchor>
    <xdr:from>
      <xdr:col>0</xdr:col>
      <xdr:colOff>180975</xdr:colOff>
      <xdr:row>63</xdr:row>
      <xdr:rowOff>161925</xdr:rowOff>
    </xdr:from>
    <xdr:to>
      <xdr:col>10</xdr:col>
      <xdr:colOff>438150</xdr:colOff>
      <xdr:row>77</xdr:row>
      <xdr:rowOff>0</xdr:rowOff>
    </xdr:to>
    <xdr:grpSp>
      <xdr:nvGrpSpPr>
        <xdr:cNvPr id="10" name="グループ化 16"/>
        <xdr:cNvGrpSpPr>
          <a:grpSpLocks/>
        </xdr:cNvGrpSpPr>
      </xdr:nvGrpSpPr>
      <xdr:grpSpPr>
        <a:xfrm>
          <a:off x="180975" y="16459200"/>
          <a:ext cx="8763000" cy="2238375"/>
          <a:chOff x="125288" y="3707740"/>
          <a:chExt cx="8839200" cy="2673588"/>
        </a:xfrm>
        <a:solidFill>
          <a:srgbClr val="FFFFFF"/>
        </a:solidFill>
      </xdr:grpSpPr>
      <xdr:pic>
        <xdr:nvPicPr>
          <xdr:cNvPr id="11" name="図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5288" y="3981114"/>
            <a:ext cx="8839200" cy="240021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テキスト ボックス 96"/>
          <xdr:cNvSpPr txBox="1">
            <a:spLocks noChangeArrowheads="1"/>
          </xdr:cNvSpPr>
        </xdr:nvSpPr>
        <xdr:spPr>
          <a:xfrm>
            <a:off x="403723" y="3707740"/>
            <a:ext cx="5754319" cy="330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パターン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：休日に太陽光発電量がほぼ全量余剰となる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Layout" workbookViewId="0" topLeftCell="A1">
      <selection activeCell="E40" sqref="E40:K40"/>
    </sheetView>
  </sheetViews>
  <sheetFormatPr defaultColWidth="9.00390625" defaultRowHeight="13.5"/>
  <cols>
    <col min="1" max="1" width="27.375" style="0" customWidth="1"/>
    <col min="2" max="3" width="8.875" style="0" customWidth="1"/>
    <col min="4" max="13" width="9.50390625" style="0" bestFit="1" customWidth="1"/>
    <col min="14" max="14" width="17.50390625" style="0" customWidth="1"/>
    <col min="15" max="15" width="13.75390625" style="0" customWidth="1"/>
  </cols>
  <sheetData>
    <row r="1" spans="1:13" ht="13.5">
      <c r="A1" s="2" t="s">
        <v>1</v>
      </c>
      <c r="B1" s="42"/>
      <c r="C1" s="42"/>
      <c r="D1" s="42"/>
      <c r="E1" s="42"/>
      <c r="F1" s="42"/>
      <c r="G1" s="42"/>
      <c r="H1" s="42"/>
      <c r="I1" s="42"/>
      <c r="J1" s="43" t="s">
        <v>72</v>
      </c>
      <c r="K1" s="44"/>
      <c r="L1" s="44"/>
      <c r="M1" s="44"/>
    </row>
    <row r="2" spans="1:13" ht="13.5">
      <c r="A2" s="46" t="s">
        <v>0</v>
      </c>
      <c r="B2" s="2" t="s">
        <v>2</v>
      </c>
      <c r="C2" s="42"/>
      <c r="D2" s="48"/>
      <c r="E2" s="48"/>
      <c r="F2" s="48"/>
      <c r="G2" s="48"/>
      <c r="H2" s="48"/>
      <c r="I2" s="48"/>
      <c r="J2" s="45"/>
      <c r="K2" s="44"/>
      <c r="L2" s="44"/>
      <c r="M2" s="44"/>
    </row>
    <row r="3" spans="1:13" ht="13.5">
      <c r="A3" s="47"/>
      <c r="B3" s="2" t="s">
        <v>11</v>
      </c>
      <c r="C3" s="49">
        <v>-6.1234</v>
      </c>
      <c r="D3" s="50"/>
      <c r="E3" s="51"/>
      <c r="F3" s="4" t="s">
        <v>12</v>
      </c>
      <c r="G3" s="49">
        <v>106.5768</v>
      </c>
      <c r="H3" s="50"/>
      <c r="I3" s="51"/>
      <c r="J3" s="45"/>
      <c r="K3" s="44"/>
      <c r="L3" s="44"/>
      <c r="M3" s="44"/>
    </row>
    <row r="4" spans="1:13" ht="13.5">
      <c r="A4" s="46" t="s">
        <v>13</v>
      </c>
      <c r="B4" s="2" t="s">
        <v>3</v>
      </c>
      <c r="C4" s="5" t="s">
        <v>40</v>
      </c>
      <c r="D4" s="52" t="s">
        <v>4</v>
      </c>
      <c r="E4" s="50"/>
      <c r="F4" s="50"/>
      <c r="G4" s="50"/>
      <c r="H4" s="50"/>
      <c r="I4" s="51"/>
      <c r="J4" s="45"/>
      <c r="K4" s="44"/>
      <c r="L4" s="44"/>
      <c r="M4" s="44"/>
    </row>
    <row r="5" spans="1:13" ht="13.5">
      <c r="A5" s="47"/>
      <c r="B5" s="2" t="s">
        <v>5</v>
      </c>
      <c r="C5" s="5" t="s">
        <v>41</v>
      </c>
      <c r="D5" s="52" t="s">
        <v>6</v>
      </c>
      <c r="E5" s="50"/>
      <c r="F5" s="50"/>
      <c r="G5" s="50"/>
      <c r="H5" s="50"/>
      <c r="I5" s="51"/>
      <c r="J5" s="45"/>
      <c r="K5" s="44"/>
      <c r="L5" s="44"/>
      <c r="M5" s="44"/>
    </row>
    <row r="6" spans="1:13" ht="13.5">
      <c r="A6" s="38" t="s">
        <v>7</v>
      </c>
      <c r="B6" s="39"/>
      <c r="C6" s="39"/>
      <c r="D6" s="6">
        <v>250</v>
      </c>
      <c r="E6" s="1" t="s">
        <v>37</v>
      </c>
      <c r="G6" s="1"/>
      <c r="H6" s="1"/>
      <c r="I6" s="1"/>
      <c r="J6" s="6" t="s">
        <v>73</v>
      </c>
      <c r="K6" s="7" t="s">
        <v>74</v>
      </c>
      <c r="L6" s="1"/>
      <c r="M6" s="1"/>
    </row>
    <row r="7" spans="1:13" ht="13.5">
      <c r="A7" s="1" t="s">
        <v>8</v>
      </c>
      <c r="B7" s="6">
        <v>1000</v>
      </c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1" t="s">
        <v>51</v>
      </c>
      <c r="B8" s="7">
        <f>D6*B7/1000</f>
        <v>250</v>
      </c>
      <c r="C8" s="1" t="s">
        <v>10</v>
      </c>
      <c r="D8" s="40" t="s">
        <v>50</v>
      </c>
      <c r="E8" s="40"/>
      <c r="F8" s="40"/>
      <c r="G8" s="7">
        <f>K8*K9</f>
        <v>240</v>
      </c>
      <c r="H8" s="25" t="s">
        <v>46</v>
      </c>
      <c r="I8" s="41" t="s">
        <v>58</v>
      </c>
      <c r="J8" s="41"/>
      <c r="K8" s="20">
        <v>20</v>
      </c>
      <c r="L8" s="1" t="s">
        <v>46</v>
      </c>
      <c r="M8" s="1"/>
    </row>
    <row r="9" spans="1:13" ht="13.5">
      <c r="A9" s="1"/>
      <c r="B9" s="1"/>
      <c r="C9" s="1"/>
      <c r="D9" s="1"/>
      <c r="E9" s="1"/>
      <c r="F9" s="19" t="s">
        <v>53</v>
      </c>
      <c r="G9" s="22">
        <f>G8/B8</f>
        <v>0.96</v>
      </c>
      <c r="H9" s="1"/>
      <c r="I9" s="34" t="s">
        <v>48</v>
      </c>
      <c r="J9" s="34"/>
      <c r="K9" s="21">
        <v>12</v>
      </c>
      <c r="L9" s="1" t="s">
        <v>49</v>
      </c>
      <c r="M9" s="1"/>
    </row>
    <row r="10" spans="1:13" ht="13.5">
      <c r="A10" s="1"/>
      <c r="B10" s="1"/>
      <c r="C10" s="1"/>
      <c r="D10" s="1"/>
      <c r="E10" s="41" t="s">
        <v>54</v>
      </c>
      <c r="F10" s="40"/>
      <c r="G10" s="7">
        <f>K10*K11</f>
        <v>120</v>
      </c>
      <c r="H10" s="25" t="s">
        <v>55</v>
      </c>
      <c r="I10" s="41" t="s">
        <v>56</v>
      </c>
      <c r="J10" s="40"/>
      <c r="K10" s="23">
        <v>10</v>
      </c>
      <c r="L10" s="1" t="s">
        <v>55</v>
      </c>
      <c r="M10" s="1"/>
    </row>
    <row r="11" spans="1:13" ht="13.5">
      <c r="A11" s="1"/>
      <c r="B11" s="1"/>
      <c r="C11" s="1"/>
      <c r="D11" s="1"/>
      <c r="E11" s="1"/>
      <c r="F11" s="19"/>
      <c r="G11" s="24"/>
      <c r="H11" s="1"/>
      <c r="I11" s="34" t="s">
        <v>48</v>
      </c>
      <c r="J11" s="35"/>
      <c r="K11" s="21">
        <v>12</v>
      </c>
      <c r="L11" s="1" t="s">
        <v>57</v>
      </c>
      <c r="M11" s="1"/>
    </row>
    <row r="12" spans="1:14" ht="13.5">
      <c r="A12" s="1"/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4" t="s">
        <v>75</v>
      </c>
    </row>
    <row r="13" spans="1:15" ht="36" customHeight="1">
      <c r="A13" s="3" t="s">
        <v>42</v>
      </c>
      <c r="B13" s="14">
        <v>4</v>
      </c>
      <c r="C13" s="14">
        <v>4</v>
      </c>
      <c r="D13" s="14">
        <v>4.2</v>
      </c>
      <c r="E13" s="14">
        <v>4.2</v>
      </c>
      <c r="F13" s="14">
        <v>4.2</v>
      </c>
      <c r="G13" s="14">
        <v>3.8</v>
      </c>
      <c r="H13" s="14">
        <v>3.8</v>
      </c>
      <c r="I13" s="14">
        <v>3.8</v>
      </c>
      <c r="J13" s="14">
        <v>4</v>
      </c>
      <c r="K13" s="14">
        <v>4</v>
      </c>
      <c r="L13" s="14">
        <v>4</v>
      </c>
      <c r="M13" s="14">
        <v>4</v>
      </c>
      <c r="N13" s="32" t="s">
        <v>78</v>
      </c>
      <c r="O13" s="31" t="s">
        <v>76</v>
      </c>
    </row>
    <row r="14" spans="1:15" ht="41.25" customHeight="1">
      <c r="A14" s="3" t="s">
        <v>43</v>
      </c>
      <c r="B14" s="14">
        <v>3.8</v>
      </c>
      <c r="C14" s="14">
        <v>3.76</v>
      </c>
      <c r="D14" s="14">
        <v>3.91</v>
      </c>
      <c r="E14" s="14">
        <v>3.86</v>
      </c>
      <c r="F14" s="14">
        <v>3.82</v>
      </c>
      <c r="G14" s="14">
        <v>3.65</v>
      </c>
      <c r="H14" s="14">
        <v>3.46</v>
      </c>
      <c r="I14" s="14">
        <v>3.5</v>
      </c>
      <c r="J14" s="14">
        <v>3.72</v>
      </c>
      <c r="K14" s="14">
        <v>3.76</v>
      </c>
      <c r="L14" s="14">
        <v>3.8</v>
      </c>
      <c r="M14" s="14">
        <v>3.84</v>
      </c>
      <c r="N14" s="32" t="s">
        <v>78</v>
      </c>
      <c r="O14" s="31" t="s">
        <v>77</v>
      </c>
    </row>
    <row r="15" spans="1:13" ht="30.75" customHeight="1">
      <c r="A15" s="3" t="s">
        <v>44</v>
      </c>
      <c r="B15" s="5">
        <v>0.95</v>
      </c>
      <c r="C15" s="5">
        <v>0.95</v>
      </c>
      <c r="D15" s="5">
        <v>0.92</v>
      </c>
      <c r="E15" s="5">
        <v>0.92</v>
      </c>
      <c r="F15" s="5">
        <v>0.92</v>
      </c>
      <c r="G15" s="5">
        <v>0.93</v>
      </c>
      <c r="H15" s="5">
        <v>0.93</v>
      </c>
      <c r="I15" s="5">
        <v>0.93</v>
      </c>
      <c r="J15" s="5">
        <v>0.95</v>
      </c>
      <c r="K15" s="5">
        <v>0.95</v>
      </c>
      <c r="L15" s="5">
        <v>0.95</v>
      </c>
      <c r="M15" s="5">
        <v>0.95</v>
      </c>
    </row>
    <row r="16" spans="1:13" ht="27" customHeight="1">
      <c r="A16" s="3" t="s">
        <v>26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</row>
    <row r="17" spans="1:14" ht="53.25" customHeight="1">
      <c r="A17" s="9" t="s">
        <v>52</v>
      </c>
      <c r="B17" s="5">
        <v>0.85</v>
      </c>
      <c r="C17" s="5">
        <v>0.85</v>
      </c>
      <c r="D17" s="5">
        <v>0.85</v>
      </c>
      <c r="E17" s="5">
        <v>0.85</v>
      </c>
      <c r="F17" s="5">
        <v>0.85</v>
      </c>
      <c r="G17" s="5">
        <v>0.85</v>
      </c>
      <c r="H17" s="5">
        <v>0.85</v>
      </c>
      <c r="I17" s="5">
        <v>0.85</v>
      </c>
      <c r="J17" s="5">
        <v>0.85</v>
      </c>
      <c r="K17" s="5">
        <v>0.85</v>
      </c>
      <c r="L17" s="5">
        <v>0.85</v>
      </c>
      <c r="M17" s="5">
        <v>0.85</v>
      </c>
      <c r="N17" s="15"/>
    </row>
    <row r="18" spans="1:13" ht="30.75" customHeight="1">
      <c r="A18" s="9" t="s">
        <v>27</v>
      </c>
      <c r="B18" s="5">
        <v>0.97</v>
      </c>
      <c r="C18" s="5">
        <v>0.97</v>
      </c>
      <c r="D18" s="5">
        <v>0.97</v>
      </c>
      <c r="E18" s="5">
        <v>0.97</v>
      </c>
      <c r="F18" s="5">
        <v>0.97</v>
      </c>
      <c r="G18" s="5">
        <v>0.97</v>
      </c>
      <c r="H18" s="5">
        <v>0.97</v>
      </c>
      <c r="I18" s="5">
        <v>0.97</v>
      </c>
      <c r="J18" s="5">
        <v>0.97</v>
      </c>
      <c r="K18" s="5">
        <v>0.97</v>
      </c>
      <c r="L18" s="5">
        <v>0.97</v>
      </c>
      <c r="M18" s="5">
        <v>0.97</v>
      </c>
    </row>
    <row r="19" spans="1:13" ht="30.75" customHeight="1">
      <c r="A19" s="9" t="s">
        <v>45</v>
      </c>
      <c r="B19" s="5">
        <v>0.98</v>
      </c>
      <c r="C19" s="5">
        <v>0.98</v>
      </c>
      <c r="D19" s="5">
        <v>0.98</v>
      </c>
      <c r="E19" s="5">
        <v>0.98</v>
      </c>
      <c r="F19" s="5">
        <v>0.98</v>
      </c>
      <c r="G19" s="5">
        <v>0.98</v>
      </c>
      <c r="H19" s="5">
        <v>0.98</v>
      </c>
      <c r="I19" s="5">
        <v>0.98</v>
      </c>
      <c r="J19" s="5">
        <v>0.98</v>
      </c>
      <c r="K19" s="5">
        <v>0.98</v>
      </c>
      <c r="L19" s="5">
        <v>0.98</v>
      </c>
      <c r="M19" s="5">
        <v>0.98</v>
      </c>
    </row>
    <row r="20" spans="1:13" ht="31.5" customHeight="1">
      <c r="A20" s="9" t="s">
        <v>60</v>
      </c>
      <c r="B20" s="17">
        <f>B14*B15*B16*B17*B18*B19*B8</f>
        <v>729.2290249999999</v>
      </c>
      <c r="C20" s="17">
        <f>C14*C15*C16*C17*C18*C19*B8</f>
        <v>721.5529299999998</v>
      </c>
      <c r="D20" s="17">
        <f>D14*D15*D16*D17*D18*D19*B8</f>
        <v>726.6433930000001</v>
      </c>
      <c r="E20" s="17">
        <f>E14*E15*E16*E17*E18*E19*B8</f>
        <v>717.351278</v>
      </c>
      <c r="F20" s="17">
        <f>F14*F15*F16*F17*F18*F19*B8</f>
        <v>709.9175859999999</v>
      </c>
      <c r="G20" s="17">
        <f>G14*G15*G16*G17*G18*G19*B8</f>
        <v>685.69748625</v>
      </c>
      <c r="H20" s="17">
        <f>H14*H15*H16*H17*H18*H19*B8</f>
        <v>650.0036445</v>
      </c>
      <c r="I20" s="17">
        <f>I14*I15*I16*I17*I18*I19*B8</f>
        <v>657.5181375</v>
      </c>
      <c r="J20" s="17">
        <f>J14*J15*J16*J17*J18*J19*B8</f>
        <v>713.8768349999999</v>
      </c>
      <c r="K20" s="17">
        <f>K14*K15*K16*K17*K18*K19*B8</f>
        <v>721.5529299999998</v>
      </c>
      <c r="L20" s="17">
        <f>L14*L15*L16*L17*L18*L19*B8</f>
        <v>729.2290249999999</v>
      </c>
      <c r="M20" s="17">
        <f>M14*M15*M16*M17*M18*M19*B8</f>
        <v>736.9051199999999</v>
      </c>
    </row>
    <row r="21" spans="1:13" ht="36" customHeight="1">
      <c r="A21" s="9" t="s">
        <v>39</v>
      </c>
      <c r="B21" s="14">
        <v>1500</v>
      </c>
      <c r="C21" s="14">
        <v>1500</v>
      </c>
      <c r="D21" s="14">
        <v>1600</v>
      </c>
      <c r="E21" s="14">
        <v>1600</v>
      </c>
      <c r="F21" s="14">
        <v>1600</v>
      </c>
      <c r="G21" s="14">
        <v>1400</v>
      </c>
      <c r="H21" s="14">
        <v>1400</v>
      </c>
      <c r="I21" s="14">
        <v>1400</v>
      </c>
      <c r="J21" s="14">
        <v>1500</v>
      </c>
      <c r="K21" s="14">
        <v>1500</v>
      </c>
      <c r="L21" s="14">
        <v>1500</v>
      </c>
      <c r="M21" s="14">
        <v>1500</v>
      </c>
    </row>
    <row r="22" spans="1:13" ht="27.75" customHeight="1">
      <c r="A22" s="36" t="s">
        <v>65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31.5" customHeight="1">
      <c r="A23" s="9" t="s">
        <v>61</v>
      </c>
      <c r="B23" s="14">
        <v>122</v>
      </c>
      <c r="C23" s="14">
        <v>120</v>
      </c>
      <c r="D23" s="14">
        <v>121</v>
      </c>
      <c r="E23" s="14">
        <v>120</v>
      </c>
      <c r="F23" s="14">
        <v>118</v>
      </c>
      <c r="G23" s="14">
        <v>114</v>
      </c>
      <c r="H23" s="14">
        <v>108</v>
      </c>
      <c r="I23" s="14">
        <v>110</v>
      </c>
      <c r="J23" s="14">
        <v>119</v>
      </c>
      <c r="K23" s="14">
        <v>120</v>
      </c>
      <c r="L23" s="14">
        <v>122</v>
      </c>
      <c r="M23" s="14">
        <v>123</v>
      </c>
    </row>
    <row r="24" spans="1:13" ht="27" customHeight="1">
      <c r="A24" s="9" t="s">
        <v>59</v>
      </c>
      <c r="B24" s="14">
        <v>110</v>
      </c>
      <c r="C24" s="14">
        <v>108</v>
      </c>
      <c r="D24" s="14">
        <v>109</v>
      </c>
      <c r="E24" s="14">
        <v>108</v>
      </c>
      <c r="F24" s="14">
        <v>106</v>
      </c>
      <c r="G24" s="14">
        <v>103</v>
      </c>
      <c r="H24" s="14">
        <v>97</v>
      </c>
      <c r="I24" s="14">
        <v>99</v>
      </c>
      <c r="J24" s="14">
        <v>107</v>
      </c>
      <c r="K24" s="14">
        <v>108</v>
      </c>
      <c r="L24" s="14">
        <v>109</v>
      </c>
      <c r="M24" s="14">
        <v>111</v>
      </c>
    </row>
    <row r="25" spans="1:13" ht="28.5" customHeight="1">
      <c r="A25" s="9" t="s">
        <v>66</v>
      </c>
      <c r="B25" s="14">
        <v>105</v>
      </c>
      <c r="C25" s="14">
        <v>103</v>
      </c>
      <c r="D25" s="14">
        <v>104</v>
      </c>
      <c r="E25" s="14">
        <v>102</v>
      </c>
      <c r="F25" s="14">
        <v>101</v>
      </c>
      <c r="G25" s="14">
        <v>98</v>
      </c>
      <c r="H25" s="14">
        <v>93</v>
      </c>
      <c r="I25" s="14">
        <v>94</v>
      </c>
      <c r="J25" s="14">
        <v>102</v>
      </c>
      <c r="K25" s="14">
        <v>103</v>
      </c>
      <c r="L25" s="14">
        <v>104</v>
      </c>
      <c r="M25" s="14">
        <v>105</v>
      </c>
    </row>
    <row r="26" spans="1:13" ht="24" customHeight="1">
      <c r="A26" s="9" t="s">
        <v>67</v>
      </c>
      <c r="B26" s="28">
        <v>26</v>
      </c>
      <c r="C26" s="28">
        <v>24</v>
      </c>
      <c r="D26" s="28">
        <v>26</v>
      </c>
      <c r="E26" s="28">
        <v>26</v>
      </c>
      <c r="F26" s="28">
        <v>26</v>
      </c>
      <c r="G26" s="28">
        <v>26</v>
      </c>
      <c r="H26" s="28">
        <v>26</v>
      </c>
      <c r="I26" s="28">
        <v>26</v>
      </c>
      <c r="J26" s="28">
        <v>26</v>
      </c>
      <c r="K26" s="28">
        <v>26</v>
      </c>
      <c r="L26" s="28">
        <v>26</v>
      </c>
      <c r="M26" s="28">
        <v>26</v>
      </c>
    </row>
    <row r="27" spans="1:13" ht="42" customHeight="1">
      <c r="A27" s="26" t="s">
        <v>69</v>
      </c>
      <c r="B27" s="18">
        <f>(B20-B23+B25)*B26</f>
        <v>18517.954649999996</v>
      </c>
      <c r="C27" s="18">
        <f aca="true" t="shared" si="0" ref="C27:M27">(C20-C23+C25)*C26</f>
        <v>16909.270319999996</v>
      </c>
      <c r="D27" s="18">
        <f t="shared" si="0"/>
        <v>18450.728218</v>
      </c>
      <c r="E27" s="18">
        <f t="shared" si="0"/>
        <v>18183.133228</v>
      </c>
      <c r="F27" s="18">
        <f t="shared" si="0"/>
        <v>18015.857235999996</v>
      </c>
      <c r="G27" s="18">
        <f t="shared" si="0"/>
        <v>17412.1346425</v>
      </c>
      <c r="H27" s="18">
        <f t="shared" si="0"/>
        <v>16510.094757</v>
      </c>
      <c r="I27" s="18">
        <f t="shared" si="0"/>
        <v>16679.471575</v>
      </c>
      <c r="J27" s="18">
        <f t="shared" si="0"/>
        <v>18118.79771</v>
      </c>
      <c r="K27" s="18">
        <f t="shared" si="0"/>
        <v>18318.376179999996</v>
      </c>
      <c r="L27" s="18">
        <f t="shared" si="0"/>
        <v>18491.954649999996</v>
      </c>
      <c r="M27" s="18">
        <f t="shared" si="0"/>
        <v>18691.533119999996</v>
      </c>
    </row>
    <row r="28" spans="1:13" ht="24" customHeight="1">
      <c r="A28" s="36" t="s">
        <v>64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31.5" customHeight="1">
      <c r="A29" s="9" t="s">
        <v>62</v>
      </c>
      <c r="B29" s="14">
        <v>542</v>
      </c>
      <c r="C29" s="14">
        <v>535</v>
      </c>
      <c r="D29" s="14">
        <v>540</v>
      </c>
      <c r="E29" s="14">
        <v>530</v>
      </c>
      <c r="F29" s="14">
        <v>523</v>
      </c>
      <c r="G29" s="14">
        <v>499</v>
      </c>
      <c r="H29" s="14">
        <v>463</v>
      </c>
      <c r="I29" s="14">
        <v>471</v>
      </c>
      <c r="J29" s="14">
        <v>527</v>
      </c>
      <c r="K29" s="14">
        <v>535</v>
      </c>
      <c r="L29" s="14">
        <v>542</v>
      </c>
      <c r="M29" s="14">
        <v>550</v>
      </c>
    </row>
    <row r="30" spans="1:13" ht="30.75" customHeight="1">
      <c r="A30" s="9" t="s">
        <v>59</v>
      </c>
      <c r="B30" s="14">
        <v>120</v>
      </c>
      <c r="C30" s="14">
        <v>120</v>
      </c>
      <c r="D30" s="14">
        <v>120</v>
      </c>
      <c r="E30" s="14">
        <v>120</v>
      </c>
      <c r="F30" s="14">
        <v>120</v>
      </c>
      <c r="G30" s="14">
        <v>120</v>
      </c>
      <c r="H30" s="14">
        <v>120</v>
      </c>
      <c r="I30" s="14">
        <v>120</v>
      </c>
      <c r="J30" s="14">
        <v>120</v>
      </c>
      <c r="K30" s="14">
        <v>120</v>
      </c>
      <c r="L30" s="14">
        <v>120</v>
      </c>
      <c r="M30" s="14">
        <v>120</v>
      </c>
    </row>
    <row r="31" spans="1:13" ht="29.25" customHeight="1">
      <c r="A31" s="9" t="s">
        <v>63</v>
      </c>
      <c r="B31" s="14">
        <v>114</v>
      </c>
      <c r="C31" s="14">
        <v>114</v>
      </c>
      <c r="D31" s="14">
        <v>114</v>
      </c>
      <c r="E31" s="14">
        <v>114</v>
      </c>
      <c r="F31" s="14">
        <v>114</v>
      </c>
      <c r="G31" s="14">
        <v>114</v>
      </c>
      <c r="H31" s="14">
        <v>114</v>
      </c>
      <c r="I31" s="14">
        <v>114</v>
      </c>
      <c r="J31" s="14">
        <v>114</v>
      </c>
      <c r="K31" s="14">
        <v>114</v>
      </c>
      <c r="L31" s="14">
        <v>114</v>
      </c>
      <c r="M31" s="14">
        <v>114</v>
      </c>
    </row>
    <row r="32" spans="1:13" ht="20.25" customHeight="1">
      <c r="A32" s="9" t="s">
        <v>68</v>
      </c>
      <c r="B32" s="29">
        <f>31-B26</f>
        <v>5</v>
      </c>
      <c r="C32" s="29">
        <f aca="true" t="shared" si="1" ref="C32:M32">31-C26</f>
        <v>7</v>
      </c>
      <c r="D32" s="29">
        <f t="shared" si="1"/>
        <v>5</v>
      </c>
      <c r="E32" s="29">
        <f t="shared" si="1"/>
        <v>5</v>
      </c>
      <c r="F32" s="29">
        <f t="shared" si="1"/>
        <v>5</v>
      </c>
      <c r="G32" s="29">
        <f t="shared" si="1"/>
        <v>5</v>
      </c>
      <c r="H32" s="29">
        <f t="shared" si="1"/>
        <v>5</v>
      </c>
      <c r="I32" s="29">
        <f t="shared" si="1"/>
        <v>5</v>
      </c>
      <c r="J32" s="29">
        <f t="shared" si="1"/>
        <v>5</v>
      </c>
      <c r="K32" s="29">
        <f t="shared" si="1"/>
        <v>5</v>
      </c>
      <c r="L32" s="29">
        <f t="shared" si="1"/>
        <v>5</v>
      </c>
      <c r="M32" s="29">
        <f t="shared" si="1"/>
        <v>5</v>
      </c>
    </row>
    <row r="33" spans="1:13" ht="50.25" customHeight="1">
      <c r="A33" s="26" t="s">
        <v>70</v>
      </c>
      <c r="B33" s="18">
        <f>(B20-B29+B31)*B32</f>
        <v>1506.1451249999993</v>
      </c>
      <c r="C33" s="18">
        <f aca="true" t="shared" si="2" ref="C33:M33">(C20-C29+C31)*C32</f>
        <v>2103.870509999999</v>
      </c>
      <c r="D33" s="18">
        <f t="shared" si="2"/>
        <v>1503.2169650000003</v>
      </c>
      <c r="E33" s="18">
        <f t="shared" si="2"/>
        <v>1506.75639</v>
      </c>
      <c r="F33" s="18">
        <f t="shared" si="2"/>
        <v>1504.5879299999997</v>
      </c>
      <c r="G33" s="18">
        <f t="shared" si="2"/>
        <v>1503.48743125</v>
      </c>
      <c r="H33" s="18">
        <f t="shared" si="2"/>
        <v>1505.0182224999999</v>
      </c>
      <c r="I33" s="18">
        <f t="shared" si="2"/>
        <v>1502.5906874999998</v>
      </c>
      <c r="J33" s="18">
        <f t="shared" si="2"/>
        <v>1504.3841749999997</v>
      </c>
      <c r="K33" s="18">
        <f t="shared" si="2"/>
        <v>1502.7646499999992</v>
      </c>
      <c r="L33" s="18">
        <f t="shared" si="2"/>
        <v>1506.1451249999993</v>
      </c>
      <c r="M33" s="18">
        <f t="shared" si="2"/>
        <v>1504.5255999999995</v>
      </c>
    </row>
    <row r="34" spans="1:13" ht="12.75" customHeight="1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24.75" customHeight="1">
      <c r="A35" s="9" t="s">
        <v>29</v>
      </c>
      <c r="B35" s="18">
        <f>B27+B33</f>
        <v>20024.099774999995</v>
      </c>
      <c r="C35" s="18">
        <f aca="true" t="shared" si="3" ref="C35:M35">C27+C33</f>
        <v>19013.140829999997</v>
      </c>
      <c r="D35" s="18">
        <f t="shared" si="3"/>
        <v>19953.945183</v>
      </c>
      <c r="E35" s="18">
        <f t="shared" si="3"/>
        <v>19689.889617999997</v>
      </c>
      <c r="F35" s="18">
        <f t="shared" si="3"/>
        <v>19520.445165999998</v>
      </c>
      <c r="G35" s="18">
        <f t="shared" si="3"/>
        <v>18915.62207375</v>
      </c>
      <c r="H35" s="18">
        <f t="shared" si="3"/>
        <v>18015.112979499998</v>
      </c>
      <c r="I35" s="18">
        <f t="shared" si="3"/>
        <v>18182.0622625</v>
      </c>
      <c r="J35" s="18">
        <f t="shared" si="3"/>
        <v>19623.181884999998</v>
      </c>
      <c r="K35" s="18">
        <f t="shared" si="3"/>
        <v>19821.140829999997</v>
      </c>
      <c r="L35" s="18">
        <f t="shared" si="3"/>
        <v>19998.099774999995</v>
      </c>
      <c r="M35" s="18">
        <f t="shared" si="3"/>
        <v>20196.058719999997</v>
      </c>
    </row>
    <row r="36" spans="1:13" ht="24" customHeight="1">
      <c r="A36" s="9" t="s">
        <v>30</v>
      </c>
      <c r="B36" s="18">
        <f>SUM(B35:M35)</f>
        <v>232952.79909774996</v>
      </c>
      <c r="C36" s="1" t="s">
        <v>28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>
      <c r="A37" s="10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6.25" customHeight="1">
      <c r="A38" s="13" t="s">
        <v>71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>
      <c r="A39" s="9" t="s">
        <v>33</v>
      </c>
      <c r="B39" s="14">
        <v>0.6</v>
      </c>
      <c r="C39" s="1" t="s">
        <v>31</v>
      </c>
      <c r="D39" s="1"/>
      <c r="E39" s="1" t="s">
        <v>38</v>
      </c>
      <c r="F39" s="1"/>
      <c r="G39" s="1"/>
      <c r="H39" s="1"/>
      <c r="I39" s="1"/>
      <c r="J39" s="1"/>
      <c r="K39" s="1"/>
      <c r="L39" s="1"/>
      <c r="M39" s="1"/>
    </row>
    <row r="40" spans="1:13" ht="16.5" customHeight="1">
      <c r="A40" s="1"/>
      <c r="B40" s="1"/>
      <c r="C40" s="1"/>
      <c r="D40" s="1"/>
      <c r="E40" s="53" t="s">
        <v>79</v>
      </c>
      <c r="F40" s="54"/>
      <c r="G40" s="55" t="s">
        <v>80</v>
      </c>
      <c r="H40" s="56"/>
      <c r="I40" s="56"/>
      <c r="J40" s="56"/>
      <c r="K40" s="57"/>
      <c r="L40" s="1"/>
      <c r="M40" s="1"/>
    </row>
    <row r="41" spans="1:13" ht="15.75" customHeight="1">
      <c r="A41" s="9" t="s">
        <v>34</v>
      </c>
      <c r="B41" s="18">
        <f>B36*B39/1000</f>
        <v>139.77167945864997</v>
      </c>
      <c r="C41" s="1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" customHeight="1">
      <c r="A42" s="3" t="s">
        <v>35</v>
      </c>
      <c r="B42" s="12">
        <v>0</v>
      </c>
      <c r="C42" s="1" t="s">
        <v>32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7" customHeight="1">
      <c r="A44" s="3" t="s">
        <v>36</v>
      </c>
      <c r="B44" s="18">
        <f>B41-B42</f>
        <v>139.77167945864997</v>
      </c>
      <c r="C44" s="1" t="s">
        <v>32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8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ht="9" customHeight="1"/>
  </sheetData>
  <sheetProtection/>
  <mergeCells count="20">
    <mergeCell ref="E40:F40"/>
    <mergeCell ref="G40:K40"/>
    <mergeCell ref="B1:I1"/>
    <mergeCell ref="J1:M5"/>
    <mergeCell ref="A2:A3"/>
    <mergeCell ref="C2:I2"/>
    <mergeCell ref="C3:E3"/>
    <mergeCell ref="G3:I3"/>
    <mergeCell ref="A4:A5"/>
    <mergeCell ref="D4:I4"/>
    <mergeCell ref="D5:I5"/>
    <mergeCell ref="I11:J11"/>
    <mergeCell ref="A22:M22"/>
    <mergeCell ref="A28:M28"/>
    <mergeCell ref="A6:C6"/>
    <mergeCell ref="D8:F8"/>
    <mergeCell ref="I8:J8"/>
    <mergeCell ref="I9:J9"/>
    <mergeCell ref="E10:F10"/>
    <mergeCell ref="I10:J10"/>
  </mergeCells>
  <printOptions/>
  <pageMargins left="0.25" right="0.25" top="0.75" bottom="0.75" header="0.3" footer="0.3"/>
  <pageSetup fitToHeight="0" fitToWidth="1" horizontalDpi="600" verticalDpi="600" orientation="landscape" paperSize="9" scale="85" r:id="rId2"/>
  <headerFooter>
    <oddHeader>&amp;LH30-32JCM設備補助CO2排出削減量計算（太陽光発電+蓄電池）</oddHeader>
    <oddFooter>&amp;C&amp;P/&amp;N</oddFooter>
  </headerFooter>
  <rowBreaks count="2" manualBreakCount="2">
    <brk id="21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Layout" workbookViewId="0" topLeftCell="A16">
      <selection activeCell="F44" sqref="F44"/>
    </sheetView>
  </sheetViews>
  <sheetFormatPr defaultColWidth="9.00390625" defaultRowHeight="13.5"/>
  <cols>
    <col min="1" max="1" width="27.375" style="0" customWidth="1"/>
    <col min="2" max="3" width="8.875" style="0" customWidth="1"/>
    <col min="4" max="13" width="9.50390625" style="0" bestFit="1" customWidth="1"/>
    <col min="14" max="14" width="17.50390625" style="0" customWidth="1"/>
    <col min="15" max="15" width="15.125" style="0" customWidth="1"/>
  </cols>
  <sheetData>
    <row r="1" spans="1:13" ht="12.75" customHeight="1">
      <c r="A1" s="2" t="s">
        <v>1</v>
      </c>
      <c r="B1" s="42"/>
      <c r="C1" s="42"/>
      <c r="D1" s="42"/>
      <c r="E1" s="42"/>
      <c r="F1" s="42"/>
      <c r="G1" s="42"/>
      <c r="H1" s="42"/>
      <c r="I1" s="42"/>
      <c r="J1" s="43" t="s">
        <v>72</v>
      </c>
      <c r="K1" s="44"/>
      <c r="L1" s="44"/>
      <c r="M1" s="44"/>
    </row>
    <row r="2" spans="1:13" ht="13.5">
      <c r="A2" s="46" t="s">
        <v>0</v>
      </c>
      <c r="B2" s="2" t="s">
        <v>2</v>
      </c>
      <c r="C2" s="42"/>
      <c r="D2" s="48"/>
      <c r="E2" s="48"/>
      <c r="F2" s="48"/>
      <c r="G2" s="48"/>
      <c r="H2" s="48"/>
      <c r="I2" s="48"/>
      <c r="J2" s="45"/>
      <c r="K2" s="44"/>
      <c r="L2" s="44"/>
      <c r="M2" s="44"/>
    </row>
    <row r="3" spans="1:13" ht="13.5">
      <c r="A3" s="47"/>
      <c r="B3" s="2" t="s">
        <v>11</v>
      </c>
      <c r="C3" s="49">
        <v>-6.1234</v>
      </c>
      <c r="D3" s="50"/>
      <c r="E3" s="51"/>
      <c r="F3" s="4" t="s">
        <v>12</v>
      </c>
      <c r="G3" s="49">
        <v>106.5768</v>
      </c>
      <c r="H3" s="50"/>
      <c r="I3" s="51"/>
      <c r="J3" s="45"/>
      <c r="K3" s="44"/>
      <c r="L3" s="44"/>
      <c r="M3" s="44"/>
    </row>
    <row r="4" spans="1:13" ht="13.5">
      <c r="A4" s="46" t="s">
        <v>13</v>
      </c>
      <c r="B4" s="2" t="s">
        <v>3</v>
      </c>
      <c r="C4" s="5" t="s">
        <v>40</v>
      </c>
      <c r="D4" s="52" t="s">
        <v>4</v>
      </c>
      <c r="E4" s="50"/>
      <c r="F4" s="50"/>
      <c r="G4" s="50"/>
      <c r="H4" s="50"/>
      <c r="I4" s="51"/>
      <c r="J4" s="45"/>
      <c r="K4" s="44"/>
      <c r="L4" s="44"/>
      <c r="M4" s="44"/>
    </row>
    <row r="5" spans="1:13" ht="13.5">
      <c r="A5" s="47"/>
      <c r="B5" s="2" t="s">
        <v>5</v>
      </c>
      <c r="C5" s="5" t="s">
        <v>41</v>
      </c>
      <c r="D5" s="52" t="s">
        <v>6</v>
      </c>
      <c r="E5" s="50"/>
      <c r="F5" s="50"/>
      <c r="G5" s="50"/>
      <c r="H5" s="50"/>
      <c r="I5" s="51"/>
      <c r="J5" s="45"/>
      <c r="K5" s="44"/>
      <c r="L5" s="44"/>
      <c r="M5" s="44"/>
    </row>
    <row r="6" spans="1:13" ht="13.5">
      <c r="A6" s="38" t="s">
        <v>7</v>
      </c>
      <c r="B6" s="39"/>
      <c r="C6" s="39"/>
      <c r="D6" s="6"/>
      <c r="E6" s="1" t="s">
        <v>37</v>
      </c>
      <c r="G6" s="1"/>
      <c r="H6" s="1"/>
      <c r="I6" s="1"/>
      <c r="J6" s="1"/>
      <c r="K6" s="1"/>
      <c r="L6" s="1"/>
      <c r="M6" s="1"/>
    </row>
    <row r="7" spans="1:13" ht="13.5">
      <c r="A7" s="1" t="s">
        <v>8</v>
      </c>
      <c r="B7" s="6"/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1" t="s">
        <v>51</v>
      </c>
      <c r="B8" s="7">
        <f>D6*B7/1000</f>
        <v>0</v>
      </c>
      <c r="C8" s="1" t="s">
        <v>10</v>
      </c>
      <c r="D8" s="40" t="s">
        <v>50</v>
      </c>
      <c r="E8" s="40"/>
      <c r="F8" s="40"/>
      <c r="G8" s="7">
        <f>K8*K9</f>
        <v>0</v>
      </c>
      <c r="H8" s="25" t="s">
        <v>46</v>
      </c>
      <c r="I8" s="41" t="s">
        <v>58</v>
      </c>
      <c r="J8" s="41"/>
      <c r="K8" s="20"/>
      <c r="L8" s="1" t="s">
        <v>47</v>
      </c>
      <c r="M8" s="1"/>
    </row>
    <row r="9" spans="1:13" ht="13.5">
      <c r="A9" s="1"/>
      <c r="B9" s="1"/>
      <c r="C9" s="1"/>
      <c r="D9" s="1"/>
      <c r="E9" s="1"/>
      <c r="F9" s="19" t="s">
        <v>53</v>
      </c>
      <c r="G9" s="22" t="e">
        <f>G8/B8</f>
        <v>#DIV/0!</v>
      </c>
      <c r="H9" s="1"/>
      <c r="I9" s="34" t="s">
        <v>48</v>
      </c>
      <c r="J9" s="34"/>
      <c r="K9" s="21"/>
      <c r="L9" s="1" t="s">
        <v>49</v>
      </c>
      <c r="M9" s="1"/>
    </row>
    <row r="10" spans="1:13" ht="13.5">
      <c r="A10" s="1"/>
      <c r="B10" s="1"/>
      <c r="C10" s="1"/>
      <c r="D10" s="1"/>
      <c r="E10" s="41" t="s">
        <v>54</v>
      </c>
      <c r="F10" s="40"/>
      <c r="G10" s="7">
        <f>K10*K11</f>
        <v>0</v>
      </c>
      <c r="H10" s="25" t="s">
        <v>55</v>
      </c>
      <c r="I10" s="41" t="s">
        <v>56</v>
      </c>
      <c r="J10" s="40"/>
      <c r="K10" s="23"/>
      <c r="L10" s="1" t="s">
        <v>55</v>
      </c>
      <c r="M10" s="1"/>
    </row>
    <row r="11" spans="1:13" ht="13.5">
      <c r="A11" s="1"/>
      <c r="B11" s="1"/>
      <c r="C11" s="1"/>
      <c r="D11" s="1"/>
      <c r="E11" s="1"/>
      <c r="F11" s="19"/>
      <c r="G11" s="24"/>
      <c r="H11" s="1"/>
      <c r="I11" s="34" t="s">
        <v>48</v>
      </c>
      <c r="J11" s="35"/>
      <c r="K11" s="21"/>
      <c r="L11" s="1" t="s">
        <v>57</v>
      </c>
      <c r="M11" s="1"/>
    </row>
    <row r="12" spans="1:14" ht="13.5">
      <c r="A12" s="1"/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4" t="s">
        <v>75</v>
      </c>
    </row>
    <row r="13" spans="1:15" ht="36" customHeight="1">
      <c r="A13" s="3" t="s">
        <v>42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3"/>
      <c r="O13" s="31" t="s">
        <v>76</v>
      </c>
    </row>
    <row r="14" spans="1:15" ht="40.5" customHeight="1">
      <c r="A14" s="3" t="s">
        <v>43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3"/>
      <c r="O14" s="31" t="s">
        <v>77</v>
      </c>
    </row>
    <row r="15" spans="1:13" ht="27.75" customHeight="1">
      <c r="A15" s="3" t="s">
        <v>44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4.75" customHeight="1">
      <c r="A16" s="3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4" ht="53.25" customHeight="1">
      <c r="A17" s="9" t="s">
        <v>52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</row>
    <row r="18" spans="1:13" ht="30" customHeight="1">
      <c r="A18" s="9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9.25" customHeight="1">
      <c r="A19" s="9" t="s">
        <v>45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30.75" customHeight="1">
      <c r="A20" s="9" t="s">
        <v>60</v>
      </c>
      <c r="B20" s="17">
        <f>B14*B15*B16*B17*B18*B19*B8</f>
        <v>0</v>
      </c>
      <c r="C20" s="17">
        <f>C14*C15*C16*C17*C18*C19*B8</f>
        <v>0</v>
      </c>
      <c r="D20" s="17">
        <f>D14*D15*D16*D17*D18*D19*B8</f>
        <v>0</v>
      </c>
      <c r="E20" s="17">
        <f>E14*E15*E16*E17*E18*E19*B8</f>
        <v>0</v>
      </c>
      <c r="F20" s="17">
        <f>F14*F15*F16*F17*F18*F19*B8</f>
        <v>0</v>
      </c>
      <c r="G20" s="17">
        <f>G14*G15*G16*G17*G18*G19*B8</f>
        <v>0</v>
      </c>
      <c r="H20" s="17">
        <f>H14*H15*H16*H17*H18*H19*B8</f>
        <v>0</v>
      </c>
      <c r="I20" s="17">
        <f>I14*I15*I16*I17*I18*I19*B8</f>
        <v>0</v>
      </c>
      <c r="J20" s="17">
        <f>J14*J15*J16*J17*J18*J19*B8</f>
        <v>0</v>
      </c>
      <c r="K20" s="17">
        <f>K14*K15*K16*K17*K18*K19*B8</f>
        <v>0</v>
      </c>
      <c r="L20" s="17">
        <f>L14*L15*L16*L17*L18*L19*B8</f>
        <v>0</v>
      </c>
      <c r="M20" s="17">
        <f>M14*M15*M16*M17*M18*M19*B8</f>
        <v>0</v>
      </c>
    </row>
    <row r="21" spans="1:13" ht="42" customHeight="1">
      <c r="A21" s="9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30.75" customHeight="1">
      <c r="A22" s="36" t="s">
        <v>65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31.5" customHeight="1">
      <c r="A23" s="9" t="s">
        <v>61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4" customHeight="1">
      <c r="A24" s="9" t="s">
        <v>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4" customHeight="1">
      <c r="A25" s="9" t="s">
        <v>66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24" customHeight="1">
      <c r="A26" s="9" t="s">
        <v>67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42" customHeight="1">
      <c r="A27" s="26" t="s">
        <v>69</v>
      </c>
      <c r="B27" s="18">
        <f>(B20-B23+B25)*B26</f>
        <v>0</v>
      </c>
      <c r="C27" s="18">
        <f aca="true" t="shared" si="0" ref="C27:M27">(C20-C23+C25)*C26</f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</row>
    <row r="28" spans="1:13" ht="24" customHeight="1">
      <c r="A28" s="36" t="s">
        <v>64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26.25" customHeight="1">
      <c r="A29" s="9" t="s">
        <v>62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30" customHeight="1">
      <c r="A30" s="9" t="s">
        <v>59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27.75" customHeight="1">
      <c r="A31" s="9" t="s">
        <v>63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1.75" customHeight="1">
      <c r="A32" s="9" t="s">
        <v>68</v>
      </c>
      <c r="B32" s="29">
        <f>31-B26</f>
        <v>31</v>
      </c>
      <c r="C32" s="29">
        <f aca="true" t="shared" si="1" ref="C32:M32">31-C26</f>
        <v>31</v>
      </c>
      <c r="D32" s="29">
        <f t="shared" si="1"/>
        <v>31</v>
      </c>
      <c r="E32" s="29">
        <f t="shared" si="1"/>
        <v>31</v>
      </c>
      <c r="F32" s="29">
        <f t="shared" si="1"/>
        <v>31</v>
      </c>
      <c r="G32" s="29">
        <f t="shared" si="1"/>
        <v>31</v>
      </c>
      <c r="H32" s="29">
        <f t="shared" si="1"/>
        <v>31</v>
      </c>
      <c r="I32" s="29">
        <f t="shared" si="1"/>
        <v>31</v>
      </c>
      <c r="J32" s="29">
        <f t="shared" si="1"/>
        <v>31</v>
      </c>
      <c r="K32" s="29">
        <f t="shared" si="1"/>
        <v>31</v>
      </c>
      <c r="L32" s="29">
        <f t="shared" si="1"/>
        <v>31</v>
      </c>
      <c r="M32" s="29">
        <f t="shared" si="1"/>
        <v>31</v>
      </c>
    </row>
    <row r="33" spans="1:13" ht="54.75" customHeight="1">
      <c r="A33" s="26" t="s">
        <v>70</v>
      </c>
      <c r="B33" s="18">
        <f>(B20-B29+B31)*B32</f>
        <v>0</v>
      </c>
      <c r="C33" s="18">
        <f aca="true" t="shared" si="2" ref="C33:M33">(C20-C29+C31)*C32</f>
        <v>0</v>
      </c>
      <c r="D33" s="18">
        <f t="shared" si="2"/>
        <v>0</v>
      </c>
      <c r="E33" s="18">
        <f t="shared" si="2"/>
        <v>0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 t="shared" si="2"/>
        <v>0</v>
      </c>
      <c r="J33" s="18">
        <f t="shared" si="2"/>
        <v>0</v>
      </c>
      <c r="K33" s="18">
        <f t="shared" si="2"/>
        <v>0</v>
      </c>
      <c r="L33" s="18">
        <f t="shared" si="2"/>
        <v>0</v>
      </c>
      <c r="M33" s="18">
        <f t="shared" si="2"/>
        <v>0</v>
      </c>
    </row>
    <row r="34" spans="1:13" ht="17.25" customHeight="1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24">
      <c r="A35" s="9" t="s">
        <v>29</v>
      </c>
      <c r="B35" s="18">
        <f>B27+B33</f>
        <v>0</v>
      </c>
      <c r="C35" s="18">
        <f aca="true" t="shared" si="3" ref="C35:M35">C27+C33</f>
        <v>0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</row>
    <row r="36" spans="1:13" ht="24" customHeight="1">
      <c r="A36" s="9" t="s">
        <v>30</v>
      </c>
      <c r="B36" s="18">
        <f>SUM(B35:M35)</f>
        <v>0</v>
      </c>
      <c r="C36" s="1" t="s">
        <v>28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>
      <c r="A37" s="10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6.25" customHeight="1">
      <c r="A38" s="13" t="s">
        <v>71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>
      <c r="A39" s="9" t="s">
        <v>33</v>
      </c>
      <c r="B39" s="14">
        <v>0.6</v>
      </c>
      <c r="C39" s="1" t="s">
        <v>31</v>
      </c>
      <c r="D39" s="1"/>
      <c r="E39" s="1" t="s">
        <v>38</v>
      </c>
      <c r="F39" s="1"/>
      <c r="G39" s="1"/>
      <c r="H39" s="1"/>
      <c r="I39" s="1"/>
      <c r="J39" s="1"/>
      <c r="K39" s="1"/>
      <c r="L39" s="1"/>
      <c r="M39" s="1"/>
    </row>
    <row r="40" spans="1:13" ht="18.75" customHeight="1">
      <c r="A40" s="1"/>
      <c r="B40" s="1"/>
      <c r="C40" s="1"/>
      <c r="D40" s="1"/>
      <c r="E40" s="53" t="s">
        <v>79</v>
      </c>
      <c r="F40" s="54"/>
      <c r="G40" s="55" t="s">
        <v>80</v>
      </c>
      <c r="H40" s="56"/>
      <c r="I40" s="56"/>
      <c r="J40" s="56"/>
      <c r="K40" s="57"/>
      <c r="L40" s="1"/>
      <c r="M40" s="1"/>
    </row>
    <row r="41" spans="1:13" ht="13.5">
      <c r="A41" s="9" t="s">
        <v>34</v>
      </c>
      <c r="B41" s="18">
        <f>B36*B39/1000</f>
        <v>0</v>
      </c>
      <c r="C41" s="1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3" t="s">
        <v>35</v>
      </c>
      <c r="B42" s="12">
        <v>0</v>
      </c>
      <c r="C42" s="1" t="s">
        <v>32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7" customHeight="1">
      <c r="A44" s="3" t="s">
        <v>36</v>
      </c>
      <c r="B44" s="18">
        <f>B41-B42</f>
        <v>0</v>
      </c>
      <c r="C44" s="1" t="s">
        <v>32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8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ht="9" customHeight="1"/>
  </sheetData>
  <sheetProtection/>
  <mergeCells count="20">
    <mergeCell ref="E40:F40"/>
    <mergeCell ref="G40:K40"/>
    <mergeCell ref="J1:M5"/>
    <mergeCell ref="B1:I1"/>
    <mergeCell ref="A2:A3"/>
    <mergeCell ref="C2:I2"/>
    <mergeCell ref="C3:E3"/>
    <mergeCell ref="G3:I3"/>
    <mergeCell ref="A4:A5"/>
    <mergeCell ref="D4:I4"/>
    <mergeCell ref="D5:I5"/>
    <mergeCell ref="A22:M22"/>
    <mergeCell ref="A28:M28"/>
    <mergeCell ref="I11:J11"/>
    <mergeCell ref="A6:C6"/>
    <mergeCell ref="D8:F8"/>
    <mergeCell ref="I8:J8"/>
    <mergeCell ref="I9:J9"/>
    <mergeCell ref="E10:F10"/>
    <mergeCell ref="I10:J10"/>
  </mergeCells>
  <printOptions/>
  <pageMargins left="0.25" right="0.25" top="0.75" bottom="0.75" header="0.3" footer="0.3"/>
  <pageSetup horizontalDpi="600" verticalDpi="600" orientation="landscape" paperSize="9" scale="84" r:id="rId2"/>
  <headerFooter>
    <oddHeader>&amp;LH30-32JCM設備補助CO2排出削減量計算（太陽光発電+蓄電池）</oddHeader>
    <oddFooter>&amp;C&amp;P/&amp;N</oddFooter>
  </headerFooter>
  <rowBreaks count="2" manualBreakCount="2">
    <brk id="21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研究開発本部　エコロジー技術研究所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079455</dc:creator>
  <cp:keywords/>
  <dc:description/>
  <cp:lastModifiedBy>Suga</cp:lastModifiedBy>
  <cp:lastPrinted>2018-03-23T04:55:04Z</cp:lastPrinted>
  <dcterms:created xsi:type="dcterms:W3CDTF">2013-06-05T11:40:48Z</dcterms:created>
  <dcterms:modified xsi:type="dcterms:W3CDTF">2018-03-23T06:25:21Z</dcterms:modified>
  <cp:category/>
  <cp:version/>
  <cp:contentType/>
  <cp:contentStatus/>
</cp:coreProperties>
</file>