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uga\Documents\設備補助\CO2削減量計算シート\201608_CO2排出削減量計算\"/>
    </mc:Choice>
  </mc:AlternateContent>
  <bookViews>
    <workbookView xWindow="480" yWindow="90" windowWidth="16290" windowHeight="7290"/>
  </bookViews>
  <sheets>
    <sheet name="コジェネ" sheetId="7" r:id="rId1"/>
    <sheet name="吸収式冷凍機" sheetId="8" r:id="rId2"/>
  </sheets>
  <calcPr calcId="152511"/>
</workbook>
</file>

<file path=xl/calcChain.xml><?xml version="1.0" encoding="utf-8"?>
<calcChain xmlns="http://schemas.openxmlformats.org/spreadsheetml/2006/main">
  <c r="O29" i="8" l="1"/>
  <c r="O15" i="8" l="1"/>
  <c r="O22" i="8" s="1"/>
  <c r="O21" i="8" s="1"/>
  <c r="O8" i="8" l="1"/>
  <c r="Q25" i="7"/>
  <c r="Q24" i="7" s="1"/>
  <c r="Q19" i="7"/>
  <c r="Q38" i="7" s="1"/>
  <c r="Q44" i="7" s="1"/>
  <c r="Q31" i="7"/>
  <c r="Q30" i="7" s="1"/>
  <c r="Q18" i="7" l="1"/>
  <c r="Q13" i="7" s="1"/>
  <c r="Q7" i="7" s="1"/>
</calcChain>
</file>

<file path=xl/sharedStrings.xml><?xml version="1.0" encoding="utf-8"?>
<sst xmlns="http://schemas.openxmlformats.org/spreadsheetml/2006/main" count="149" uniqueCount="97">
  <si>
    <t>CO2排出削減量</t>
    <rPh sb="3" eb="5">
      <t>ハイシュツ</t>
    </rPh>
    <rPh sb="5" eb="7">
      <t>サクゲン</t>
    </rPh>
    <rPh sb="7" eb="8">
      <t>リョウ</t>
    </rPh>
    <phoneticPr fontId="1"/>
  </si>
  <si>
    <t>ton-CO2/年</t>
    <rPh sb="8" eb="9">
      <t>ネン</t>
    </rPh>
    <phoneticPr fontId="1"/>
  </si>
  <si>
    <t>Q</t>
    <phoneticPr fontId="1"/>
  </si>
  <si>
    <t>Q=Ry-Py</t>
    <phoneticPr fontId="1"/>
  </si>
  <si>
    <t>Ry</t>
    <phoneticPr fontId="1"/>
  </si>
  <si>
    <t>リファレンスCO2排出量</t>
    <rPh sb="9" eb="11">
      <t>ハイシュツ</t>
    </rPh>
    <rPh sb="11" eb="12">
      <t>リョウ</t>
    </rPh>
    <phoneticPr fontId="1"/>
  </si>
  <si>
    <t>Py</t>
    <phoneticPr fontId="1"/>
  </si>
  <si>
    <t>プロジェクトCO2排出量</t>
    <rPh sb="9" eb="11">
      <t>ハイシュツ</t>
    </rPh>
    <rPh sb="11" eb="12">
      <t>リョウ</t>
    </rPh>
    <phoneticPr fontId="1"/>
  </si>
  <si>
    <t>コジェネレーションシステムにおけるCO2排出削減量の計算</t>
    <rPh sb="20" eb="22">
      <t>ハイシュツ</t>
    </rPh>
    <rPh sb="22" eb="24">
      <t>サクゲン</t>
    </rPh>
    <rPh sb="24" eb="25">
      <t>リョウ</t>
    </rPh>
    <rPh sb="26" eb="28">
      <t>ケイサン</t>
    </rPh>
    <phoneticPr fontId="1"/>
  </si>
  <si>
    <t>●リファレンスＣＯ２排出量の計算</t>
    <rPh sb="10" eb="12">
      <t>ハイシュツ</t>
    </rPh>
    <rPh sb="12" eb="13">
      <t>リョウ</t>
    </rPh>
    <rPh sb="14" eb="16">
      <t>ケイサン</t>
    </rPh>
    <phoneticPr fontId="1"/>
  </si>
  <si>
    <t>Ｒｙ＝Ｒｅ+Rsｔ+Ｒhw</t>
    <phoneticPr fontId="1"/>
  </si>
  <si>
    <t>Ｒｅ</t>
    <phoneticPr fontId="1"/>
  </si>
  <si>
    <t>ガスエンジン発電機による発電により代替されたグリッドの消費電力量に伴うCO2排出量</t>
    <rPh sb="6" eb="9">
      <t>ハツデンキ</t>
    </rPh>
    <rPh sb="12" eb="14">
      <t>ハツデン</t>
    </rPh>
    <rPh sb="17" eb="19">
      <t>ダイタイ</t>
    </rPh>
    <rPh sb="27" eb="29">
      <t>ショウヒ</t>
    </rPh>
    <rPh sb="29" eb="31">
      <t>デンリョク</t>
    </rPh>
    <rPh sb="31" eb="32">
      <t>リョウ</t>
    </rPh>
    <rPh sb="33" eb="34">
      <t>トモナ</t>
    </rPh>
    <rPh sb="38" eb="40">
      <t>ハイシュツ</t>
    </rPh>
    <rPh sb="40" eb="41">
      <t>リョウ</t>
    </rPh>
    <phoneticPr fontId="1"/>
  </si>
  <si>
    <t>Rst</t>
    <phoneticPr fontId="1"/>
  </si>
  <si>
    <t>ガスエンジンからの熱回収設備による蒸気供給により代替されたリファレンス設備（ボイラー）での化石燃料消費に伴うCO2排出量</t>
    <rPh sb="9" eb="10">
      <t>ネツ</t>
    </rPh>
    <rPh sb="10" eb="12">
      <t>カイシュウ</t>
    </rPh>
    <rPh sb="12" eb="14">
      <t>セツビ</t>
    </rPh>
    <rPh sb="17" eb="19">
      <t>ジョウキ</t>
    </rPh>
    <rPh sb="19" eb="21">
      <t>キョウキュウ</t>
    </rPh>
    <rPh sb="24" eb="26">
      <t>ダイタイ</t>
    </rPh>
    <rPh sb="35" eb="37">
      <t>セツビ</t>
    </rPh>
    <rPh sb="45" eb="47">
      <t>カセキ</t>
    </rPh>
    <rPh sb="47" eb="49">
      <t>ネンリョウ</t>
    </rPh>
    <rPh sb="49" eb="51">
      <t>ショウヒ</t>
    </rPh>
    <rPh sb="52" eb="53">
      <t>トモナ</t>
    </rPh>
    <rPh sb="57" eb="59">
      <t>ハイシュツ</t>
    </rPh>
    <rPh sb="59" eb="60">
      <t>リョウ</t>
    </rPh>
    <phoneticPr fontId="1"/>
  </si>
  <si>
    <t>Rhw</t>
    <phoneticPr fontId="1"/>
  </si>
  <si>
    <t>ガスエンジンからの熱回収設備による温水供給により代替されたリファレンス設備（ボイラー）での化石燃料消費に伴うCO2排出量</t>
    <rPh sb="9" eb="10">
      <t>ネツ</t>
    </rPh>
    <rPh sb="10" eb="12">
      <t>カイシュウ</t>
    </rPh>
    <rPh sb="12" eb="14">
      <t>セツビ</t>
    </rPh>
    <rPh sb="17" eb="19">
      <t>オンスイ</t>
    </rPh>
    <rPh sb="19" eb="21">
      <t>キョウキュウ</t>
    </rPh>
    <rPh sb="24" eb="26">
      <t>ダイタイ</t>
    </rPh>
    <rPh sb="35" eb="37">
      <t>セツビ</t>
    </rPh>
    <rPh sb="45" eb="47">
      <t>カセキ</t>
    </rPh>
    <rPh sb="47" eb="49">
      <t>ネンリョウ</t>
    </rPh>
    <rPh sb="49" eb="51">
      <t>ショウヒ</t>
    </rPh>
    <rPh sb="52" eb="53">
      <t>トモナ</t>
    </rPh>
    <rPh sb="57" eb="59">
      <t>ハイシュツ</t>
    </rPh>
    <rPh sb="59" eb="60">
      <t>リョウ</t>
    </rPh>
    <phoneticPr fontId="1"/>
  </si>
  <si>
    <t>Geｙ</t>
  </si>
  <si>
    <t>システムの自家消費電力（補機消費電力）を除いたガスエンジンの年間発電量</t>
    <rPh sb="5" eb="7">
      <t>ジカ</t>
    </rPh>
    <rPh sb="7" eb="9">
      <t>ショウヒ</t>
    </rPh>
    <rPh sb="9" eb="11">
      <t>デンリョク</t>
    </rPh>
    <rPh sb="12" eb="13">
      <t>タスク</t>
    </rPh>
    <rPh sb="13" eb="14">
      <t>キ</t>
    </rPh>
    <rPh sb="14" eb="16">
      <t>ショウヒ</t>
    </rPh>
    <rPh sb="16" eb="18">
      <t>デンリョク</t>
    </rPh>
    <rPh sb="20" eb="21">
      <t>ノゾ</t>
    </rPh>
    <rPh sb="30" eb="32">
      <t>ネンカン</t>
    </rPh>
    <rPh sb="32" eb="34">
      <t>ハツデン</t>
    </rPh>
    <rPh sb="34" eb="35">
      <t>リョウ</t>
    </rPh>
    <phoneticPr fontId="1"/>
  </si>
  <si>
    <t>MWｈ/年</t>
    <rPh sb="4" eb="5">
      <t>ネン</t>
    </rPh>
    <phoneticPr fontId="1"/>
  </si>
  <si>
    <t>Re＝Geｙ×Eｇｆ</t>
    <phoneticPr fontId="1"/>
  </si>
  <si>
    <t>Eｇｆ</t>
  </si>
  <si>
    <t>グリッド電力のCO2排出係数</t>
    <rPh sb="4" eb="6">
      <t>デンリョク</t>
    </rPh>
    <rPh sb="10" eb="12">
      <t>ハイシュツ</t>
    </rPh>
    <rPh sb="12" eb="14">
      <t>ケイスウ</t>
    </rPh>
    <phoneticPr fontId="1"/>
  </si>
  <si>
    <t>ton-CO2/MWｈ</t>
    <phoneticPr fontId="1"/>
  </si>
  <si>
    <t>Gey＝（（ガス発電機能力（ｋW）-補機消費電力（ｋW)）×年間稼働時間（h/年））/1000</t>
    <rPh sb="8" eb="11">
      <t>ハツデンキ</t>
    </rPh>
    <rPh sb="11" eb="13">
      <t>ノウリョク</t>
    </rPh>
    <rPh sb="18" eb="19">
      <t>タスク</t>
    </rPh>
    <rPh sb="19" eb="20">
      <t>キ</t>
    </rPh>
    <rPh sb="20" eb="22">
      <t>ショウヒ</t>
    </rPh>
    <rPh sb="22" eb="24">
      <t>デンリョク</t>
    </rPh>
    <rPh sb="30" eb="32">
      <t>ネンカン</t>
    </rPh>
    <rPh sb="32" eb="34">
      <t>カドウ</t>
    </rPh>
    <rPh sb="34" eb="36">
      <t>ジカン</t>
    </rPh>
    <rPh sb="39" eb="40">
      <t>ネン</t>
    </rPh>
    <phoneticPr fontId="1"/>
  </si>
  <si>
    <t>Rst＝Qs/ηs×Esf</t>
    <phoneticPr fontId="1"/>
  </si>
  <si>
    <t>Qs</t>
    <phoneticPr fontId="1"/>
  </si>
  <si>
    <t>Gj/年</t>
    <rPh sb="3" eb="4">
      <t>ネン</t>
    </rPh>
    <phoneticPr fontId="1"/>
  </si>
  <si>
    <t>ηs</t>
    <phoneticPr fontId="1"/>
  </si>
  <si>
    <t>リファレス設備（ボイラー）の効率　（ex：0.9）</t>
    <rPh sb="5" eb="7">
      <t>セツビ</t>
    </rPh>
    <rPh sb="14" eb="16">
      <t>コウリツ</t>
    </rPh>
    <phoneticPr fontId="1"/>
  </si>
  <si>
    <t>Esf</t>
    <phoneticPr fontId="1"/>
  </si>
  <si>
    <t>リファレス設備（ボイラー）で使用されるエネルギー（化石燃料）のCO2排出係数</t>
    <rPh sb="5" eb="7">
      <t>セツビ</t>
    </rPh>
    <rPh sb="14" eb="16">
      <t>シヨウ</t>
    </rPh>
    <rPh sb="25" eb="27">
      <t>カセキ</t>
    </rPh>
    <rPh sb="27" eb="29">
      <t>ネンリョウ</t>
    </rPh>
    <rPh sb="34" eb="36">
      <t>ハイシュツ</t>
    </rPh>
    <rPh sb="36" eb="38">
      <t>ケイスウ</t>
    </rPh>
    <phoneticPr fontId="1"/>
  </si>
  <si>
    <t>ton-CO2/Gj</t>
    <phoneticPr fontId="1"/>
  </si>
  <si>
    <t>Rhw＝Qhw/ηhw×Ehwf</t>
    <phoneticPr fontId="1"/>
  </si>
  <si>
    <t>Qhw</t>
    <phoneticPr fontId="1"/>
  </si>
  <si>
    <t>ガスエンジンからの熱回収設備により供給され消費する蒸気熱量</t>
    <rPh sb="9" eb="10">
      <t>ネツ</t>
    </rPh>
    <rPh sb="10" eb="12">
      <t>カイシュウ</t>
    </rPh>
    <rPh sb="12" eb="14">
      <t>セツビ</t>
    </rPh>
    <rPh sb="17" eb="19">
      <t>キョウキュウ</t>
    </rPh>
    <rPh sb="21" eb="23">
      <t>ショウヒ</t>
    </rPh>
    <rPh sb="25" eb="27">
      <t>ジョウキ</t>
    </rPh>
    <rPh sb="27" eb="29">
      <t>ネツリョウ</t>
    </rPh>
    <phoneticPr fontId="1"/>
  </si>
  <si>
    <t>ガスエンジンからの熱回収設備により供給され消費する温水熱量</t>
    <rPh sb="9" eb="10">
      <t>ネツ</t>
    </rPh>
    <rPh sb="10" eb="12">
      <t>カイシュウ</t>
    </rPh>
    <rPh sb="12" eb="14">
      <t>セツビ</t>
    </rPh>
    <rPh sb="17" eb="19">
      <t>キョウキュウ</t>
    </rPh>
    <rPh sb="21" eb="23">
      <t>ショウヒ</t>
    </rPh>
    <rPh sb="25" eb="27">
      <t>オンスイ</t>
    </rPh>
    <rPh sb="27" eb="29">
      <t>ネツリョウ</t>
    </rPh>
    <phoneticPr fontId="1"/>
  </si>
  <si>
    <t>ηhw</t>
    <phoneticPr fontId="1"/>
  </si>
  <si>
    <t>Ehwf</t>
    <phoneticPr fontId="1"/>
  </si>
  <si>
    <t>Qs＝（時間当たり消費蒸気熱量（Mj/h)）×年間稼働時間（h/年））/1000</t>
    <rPh sb="4" eb="6">
      <t>ジカン</t>
    </rPh>
    <rPh sb="6" eb="7">
      <t>ア</t>
    </rPh>
    <rPh sb="9" eb="11">
      <t>ショウヒ</t>
    </rPh>
    <rPh sb="11" eb="13">
      <t>ジョウキ</t>
    </rPh>
    <rPh sb="13" eb="15">
      <t>ネツリョウ</t>
    </rPh>
    <rPh sb="23" eb="25">
      <t>ネンカン</t>
    </rPh>
    <rPh sb="25" eb="27">
      <t>カドウ</t>
    </rPh>
    <rPh sb="27" eb="29">
      <t>ジカン</t>
    </rPh>
    <rPh sb="32" eb="33">
      <t>ネン</t>
    </rPh>
    <phoneticPr fontId="1"/>
  </si>
  <si>
    <t>Qhw＝（時間当たり消費温水熱量（Mj/h)）×年間稼働時間（h/年））/1000</t>
    <rPh sb="5" eb="7">
      <t>ジカン</t>
    </rPh>
    <rPh sb="7" eb="8">
      <t>ア</t>
    </rPh>
    <rPh sb="10" eb="12">
      <t>ショウヒ</t>
    </rPh>
    <rPh sb="12" eb="14">
      <t>オンスイ</t>
    </rPh>
    <rPh sb="14" eb="16">
      <t>ネツリョウ</t>
    </rPh>
    <rPh sb="24" eb="26">
      <t>ネンカン</t>
    </rPh>
    <rPh sb="26" eb="28">
      <t>カドウ</t>
    </rPh>
    <rPh sb="28" eb="30">
      <t>ジカン</t>
    </rPh>
    <rPh sb="33" eb="34">
      <t>ネン</t>
    </rPh>
    <phoneticPr fontId="1"/>
  </si>
  <si>
    <t>●プロジェクトＣＯ２排出量の計算</t>
    <rPh sb="10" eb="12">
      <t>ハイシュツ</t>
    </rPh>
    <rPh sb="12" eb="13">
      <t>リョウ</t>
    </rPh>
    <rPh sb="14" eb="16">
      <t>ケイサン</t>
    </rPh>
    <phoneticPr fontId="1"/>
  </si>
  <si>
    <t>ηｇ</t>
    <phoneticPr fontId="1"/>
  </si>
  <si>
    <t>ガスｴﾝｼﾞﾝの発電効率　（ex:0.45)</t>
    <rPh sb="8" eb="10">
      <t>ハツデン</t>
    </rPh>
    <rPh sb="10" eb="12">
      <t>コウリツ</t>
    </rPh>
    <phoneticPr fontId="1"/>
  </si>
  <si>
    <t>NCV</t>
    <phoneticPr fontId="1"/>
  </si>
  <si>
    <t>使用するガスの真発熱量　</t>
  </si>
  <si>
    <t>使用するガスの真発熱量　</t>
    <rPh sb="0" eb="2">
      <t>シヨウ</t>
    </rPh>
    <rPh sb="7" eb="8">
      <t>シン</t>
    </rPh>
    <rPh sb="8" eb="10">
      <t>ハツネツ</t>
    </rPh>
    <rPh sb="10" eb="11">
      <t>リョウ</t>
    </rPh>
    <phoneticPr fontId="1"/>
  </si>
  <si>
    <t>Egf</t>
    <phoneticPr fontId="1"/>
  </si>
  <si>
    <t>使用するガスのCO２排出係数</t>
    <rPh sb="0" eb="2">
      <t>シヨウ</t>
    </rPh>
    <rPh sb="10" eb="12">
      <t>ハイシュツ</t>
    </rPh>
    <rPh sb="12" eb="14">
      <t>ケイスウ</t>
    </rPh>
    <phoneticPr fontId="1"/>
  </si>
  <si>
    <t>Mj/Nm3</t>
    <phoneticPr fontId="1"/>
  </si>
  <si>
    <t>（1MWh＝3600Mj)</t>
    <phoneticPr fontId="1"/>
  </si>
  <si>
    <t>ton-CO2/Nm3</t>
    <phoneticPr fontId="1"/>
  </si>
  <si>
    <t>Py=Gey×3600/ηｇ×（1/NCV）×Egf</t>
    <phoneticPr fontId="1"/>
  </si>
  <si>
    <t>ガス発電機能力（ｋW）</t>
  </si>
  <si>
    <t>補機消費電力（ｋW)</t>
  </si>
  <si>
    <t>年間稼働時間（h/年）</t>
  </si>
  <si>
    <t>黄色セルに記入</t>
    <rPh sb="0" eb="2">
      <t>キイロ</t>
    </rPh>
    <rPh sb="5" eb="7">
      <t>キニュウ</t>
    </rPh>
    <phoneticPr fontId="1"/>
  </si>
  <si>
    <t>出展：</t>
    <rPh sb="0" eb="2">
      <t>シュッテン</t>
    </rPh>
    <phoneticPr fontId="1"/>
  </si>
  <si>
    <t>（ex:IPCC 2008年）</t>
    <rPh sb="13" eb="14">
      <t>ネン</t>
    </rPh>
    <phoneticPr fontId="1"/>
  </si>
  <si>
    <t>自動計算結果</t>
    <rPh sb="0" eb="2">
      <t>ジドウ</t>
    </rPh>
    <rPh sb="2" eb="4">
      <t>ケイサン</t>
    </rPh>
    <rPh sb="4" eb="6">
      <t>ケッカ</t>
    </rPh>
    <phoneticPr fontId="1"/>
  </si>
  <si>
    <t>時間当たり消費蒸気熱量（Mj/h)</t>
  </si>
  <si>
    <t>時間当たり消費温水熱量（Mj/h)</t>
  </si>
  <si>
    <t>●必要冷凍能力（空調負荷など）の計算</t>
    <rPh sb="1" eb="3">
      <t>ヒツヨウ</t>
    </rPh>
    <rPh sb="3" eb="5">
      <t>レイトウ</t>
    </rPh>
    <rPh sb="5" eb="7">
      <t>ノウリョク</t>
    </rPh>
    <rPh sb="8" eb="10">
      <t>クウチョウ</t>
    </rPh>
    <rPh sb="10" eb="12">
      <t>フカ</t>
    </rPh>
    <rPh sb="16" eb="18">
      <t>ケイサン</t>
    </rPh>
    <phoneticPr fontId="1"/>
  </si>
  <si>
    <t>いろいろなケースが考えられので、時間当たり負荷の説明を記入のこと</t>
    <rPh sb="9" eb="10">
      <t>カンガ</t>
    </rPh>
    <rPh sb="16" eb="18">
      <t>ジカン</t>
    </rPh>
    <rPh sb="18" eb="19">
      <t>ア</t>
    </rPh>
    <rPh sb="21" eb="23">
      <t>フカ</t>
    </rPh>
    <rPh sb="24" eb="26">
      <t>セツメイ</t>
    </rPh>
    <rPh sb="27" eb="29">
      <t>キニュウ</t>
    </rPh>
    <phoneticPr fontId="1"/>
  </si>
  <si>
    <t>年間必要冷凍能力</t>
    <rPh sb="0" eb="2">
      <t>ネンカン</t>
    </rPh>
    <rPh sb="2" eb="4">
      <t>ヒツヨウ</t>
    </rPh>
    <rPh sb="4" eb="6">
      <t>レイトウ</t>
    </rPh>
    <rPh sb="6" eb="8">
      <t>ノウリョク</t>
    </rPh>
    <phoneticPr fontId="1"/>
  </si>
  <si>
    <t>MWh/年</t>
    <rPh sb="4" eb="5">
      <t>ネン</t>
    </rPh>
    <phoneticPr fontId="1"/>
  </si>
  <si>
    <t>RQｙ＝時間当たり必要冷凍能力(kWh）×年間稼働時間(h/年)/1000</t>
    <rPh sb="4" eb="6">
      <t>ジカン</t>
    </rPh>
    <rPh sb="6" eb="7">
      <t>ア</t>
    </rPh>
    <rPh sb="9" eb="11">
      <t>ヒツヨウ</t>
    </rPh>
    <rPh sb="11" eb="13">
      <t>レイトウ</t>
    </rPh>
    <rPh sb="13" eb="15">
      <t>ノウリョク</t>
    </rPh>
    <rPh sb="21" eb="23">
      <t>ネンカン</t>
    </rPh>
    <rPh sb="23" eb="25">
      <t>カドウ</t>
    </rPh>
    <rPh sb="25" eb="27">
      <t>ジカン</t>
    </rPh>
    <rPh sb="30" eb="31">
      <t>ネン</t>
    </rPh>
    <phoneticPr fontId="1"/>
  </si>
  <si>
    <t>(MW/年）</t>
    <rPh sb="4" eb="5">
      <t>ネン</t>
    </rPh>
    <phoneticPr fontId="1"/>
  </si>
  <si>
    <t>例：現状　100USRTの冷凍機の年間稼働時間が24h/日×25日/月×12月/年の場合</t>
    <rPh sb="0" eb="1">
      <t>レイ</t>
    </rPh>
    <rPh sb="2" eb="4">
      <t>ゲンジョウ</t>
    </rPh>
    <rPh sb="13" eb="16">
      <t>レイトウキ</t>
    </rPh>
    <rPh sb="17" eb="19">
      <t>ネンカン</t>
    </rPh>
    <rPh sb="19" eb="21">
      <t>カドウ</t>
    </rPh>
    <rPh sb="21" eb="23">
      <t>ジカン</t>
    </rPh>
    <rPh sb="28" eb="29">
      <t>ヒ</t>
    </rPh>
    <rPh sb="32" eb="33">
      <t>ヒ</t>
    </rPh>
    <rPh sb="34" eb="35">
      <t>ツキ</t>
    </rPh>
    <rPh sb="38" eb="39">
      <t>ツキ</t>
    </rPh>
    <rPh sb="40" eb="41">
      <t>ネン</t>
    </rPh>
    <rPh sb="42" eb="44">
      <t>バアイ</t>
    </rPh>
    <phoneticPr fontId="1"/>
  </si>
  <si>
    <t>時間当たり必要冷凍能力(kWh）</t>
  </si>
  <si>
    <t>年間稼働時間(h/年)</t>
  </si>
  <si>
    <t>Rcop</t>
    <phoneticPr fontId="1"/>
  </si>
  <si>
    <t>リファレンス冷凍機のCOP</t>
    <rPh sb="6" eb="9">
      <t>レイトウキ</t>
    </rPh>
    <phoneticPr fontId="1"/>
  </si>
  <si>
    <t>ｇeｆ</t>
    <phoneticPr fontId="1"/>
  </si>
  <si>
    <t>Ｒｙ＝RQeｙ×gef</t>
    <phoneticPr fontId="1"/>
  </si>
  <si>
    <t>RQey</t>
    <phoneticPr fontId="1"/>
  </si>
  <si>
    <t>リファレンスの場合の年間消費電力量</t>
    <rPh sb="7" eb="9">
      <t>バアイ</t>
    </rPh>
    <rPh sb="10" eb="12">
      <t>ネンカン</t>
    </rPh>
    <rPh sb="12" eb="14">
      <t>ショウヒ</t>
    </rPh>
    <rPh sb="14" eb="16">
      <t>デンリョク</t>
    </rPh>
    <rPh sb="16" eb="17">
      <t>リョウ</t>
    </rPh>
    <phoneticPr fontId="1"/>
  </si>
  <si>
    <t>※参考　ガスエンジンで発電した電力のCO2排出係数＝Py/Gey</t>
    <rPh sb="1" eb="3">
      <t>サンコウ</t>
    </rPh>
    <rPh sb="11" eb="13">
      <t>ハツデン</t>
    </rPh>
    <rPh sb="15" eb="17">
      <t>デンリョク</t>
    </rPh>
    <rPh sb="21" eb="23">
      <t>ハイシュツ</t>
    </rPh>
    <rPh sb="23" eb="25">
      <t>ケイスウ</t>
    </rPh>
    <phoneticPr fontId="1"/>
  </si>
  <si>
    <t>※前頁のガスエンジンで発電した電力を使用の場合は該当する数値とする</t>
    <rPh sb="1" eb="2">
      <t>ゼン</t>
    </rPh>
    <rPh sb="2" eb="3">
      <t>ページ</t>
    </rPh>
    <rPh sb="11" eb="13">
      <t>ハツデン</t>
    </rPh>
    <rPh sb="15" eb="17">
      <t>デンリョク</t>
    </rPh>
    <rPh sb="18" eb="20">
      <t>シヨウ</t>
    </rPh>
    <rPh sb="21" eb="23">
      <t>バアイ</t>
    </rPh>
    <rPh sb="24" eb="26">
      <t>ガイトウ</t>
    </rPh>
    <rPh sb="28" eb="30">
      <t>スウチ</t>
    </rPh>
    <phoneticPr fontId="1"/>
  </si>
  <si>
    <t>PQey</t>
    <phoneticPr fontId="1"/>
  </si>
  <si>
    <t>プロジェクトの場合の年間消費電力量</t>
    <rPh sb="7" eb="9">
      <t>バアイ</t>
    </rPh>
    <rPh sb="10" eb="12">
      <t>ネンカン</t>
    </rPh>
    <rPh sb="12" eb="14">
      <t>ショウヒ</t>
    </rPh>
    <rPh sb="14" eb="16">
      <t>デンリョク</t>
    </rPh>
    <rPh sb="16" eb="17">
      <t>リョウ</t>
    </rPh>
    <phoneticPr fontId="1"/>
  </si>
  <si>
    <t>ＣQｙ</t>
    <phoneticPr fontId="1"/>
  </si>
  <si>
    <t>ＣQｙ＝100×3.516（ｋW/USRT)×24×25×12/1000＝2532MWh/年</t>
    <rPh sb="45" eb="46">
      <t>ネン</t>
    </rPh>
    <phoneticPr fontId="1"/>
  </si>
  <si>
    <t>RQey=ＣＱy/Rcop</t>
    <phoneticPr fontId="1"/>
  </si>
  <si>
    <t>Pｙ＝PQeｙ×gef</t>
    <phoneticPr fontId="1"/>
  </si>
  <si>
    <t>吸収式冷凍機を動作させるのに必要な時間当たり消費電力量（ｋW/ｈ）</t>
    <rPh sb="0" eb="2">
      <t>キュウシュウ</t>
    </rPh>
    <rPh sb="2" eb="3">
      <t>シキ</t>
    </rPh>
    <rPh sb="3" eb="6">
      <t>レイトウキ</t>
    </rPh>
    <rPh sb="7" eb="9">
      <t>ドウサ</t>
    </rPh>
    <rPh sb="14" eb="16">
      <t>ヒツヨウ</t>
    </rPh>
    <rPh sb="17" eb="19">
      <t>ジカン</t>
    </rPh>
    <rPh sb="19" eb="20">
      <t>ア</t>
    </rPh>
    <rPh sb="22" eb="24">
      <t>ショウヒ</t>
    </rPh>
    <rPh sb="24" eb="26">
      <t>デンリョク</t>
    </rPh>
    <rPh sb="26" eb="27">
      <t>リョウ</t>
    </rPh>
    <phoneticPr fontId="1"/>
  </si>
  <si>
    <t>＝時間当たり必要プロジェクト消費電力量(kW/h)×年間稼働時間(h/年)/1000</t>
    <phoneticPr fontId="1"/>
  </si>
  <si>
    <t>吸収式冷凍機導入におけるCO2排出削減量の計算</t>
    <rPh sb="0" eb="2">
      <t>キュウシュウ</t>
    </rPh>
    <rPh sb="2" eb="3">
      <t>シキ</t>
    </rPh>
    <rPh sb="3" eb="6">
      <t>レイトウキ</t>
    </rPh>
    <rPh sb="6" eb="8">
      <t>ドウニュウ</t>
    </rPh>
    <rPh sb="15" eb="17">
      <t>ハイシュツ</t>
    </rPh>
    <rPh sb="17" eb="19">
      <t>サクゲン</t>
    </rPh>
    <rPh sb="19" eb="20">
      <t>リョウ</t>
    </rPh>
    <rPh sb="21" eb="23">
      <t>ケイサン</t>
    </rPh>
    <phoneticPr fontId="1"/>
  </si>
  <si>
    <t>（コジェネの排熱を吸収式冷凍機の熱源とする場合）</t>
    <rPh sb="6" eb="8">
      <t>ハイネツ</t>
    </rPh>
    <rPh sb="9" eb="11">
      <t>キュウシュウ</t>
    </rPh>
    <rPh sb="11" eb="12">
      <t>シキ</t>
    </rPh>
    <rPh sb="12" eb="15">
      <t>レイトウキ</t>
    </rPh>
    <rPh sb="16" eb="18">
      <t>ネツゲン</t>
    </rPh>
    <rPh sb="21" eb="23">
      <t>バアイ</t>
    </rPh>
    <phoneticPr fontId="1"/>
  </si>
  <si>
    <t>事業名</t>
    <rPh sb="0" eb="2">
      <t>ジギョウ</t>
    </rPh>
    <rPh sb="2" eb="3">
      <t>メイ</t>
    </rPh>
    <phoneticPr fontId="6"/>
  </si>
  <si>
    <t>実施サイト</t>
    <rPh sb="0" eb="2">
      <t>ジッシ</t>
    </rPh>
    <phoneticPr fontId="6"/>
  </si>
  <si>
    <t>住所</t>
    <rPh sb="0" eb="2">
      <t>ジュウショ</t>
    </rPh>
    <phoneticPr fontId="6"/>
  </si>
  <si>
    <t>緯度</t>
    <rPh sb="0" eb="2">
      <t>イド</t>
    </rPh>
    <phoneticPr fontId="6"/>
  </si>
  <si>
    <t>経度</t>
    <rPh sb="0" eb="2">
      <t>ケイド</t>
    </rPh>
    <phoneticPr fontId="6"/>
  </si>
  <si>
    <t>標高</t>
    <rPh sb="0" eb="2">
      <t>ヒョウコウ</t>
    </rPh>
    <phoneticPr fontId="1"/>
  </si>
  <si>
    <t>(m）</t>
    <phoneticPr fontId="1"/>
  </si>
  <si>
    <t>負荷の対象</t>
    <rPh sb="0" eb="2">
      <t>フカ</t>
    </rPh>
    <rPh sb="3" eb="5">
      <t>タイショウ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</si>
</sst>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_ "/>
    <numFmt numFmtId="177" formatCode="#,##0_ "/>
    <numFmt numFmtId="178" formatCode="0.000_ "/>
    <numFmt numFmtId="179" formatCode="0.00_ "/>
    <numFmt numFmtId="180" formatCode="0_ "/>
    <numFmt numFmtId="181" formatCode="#,##0.000_ "/>
    <numFmt numFmtId="182" formatCode="0.00000_ "/>
  </numFmts>
  <fonts count="7">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b/>
      <sz val="12"/>
      <color rgb="FFFF0000"/>
      <name val="ＭＳ Ｐゴシック"/>
      <family val="3"/>
      <charset val="128"/>
      <scheme val="minor"/>
    </font>
    <font>
      <sz val="11"/>
      <name val="ＭＳ Ｐゴシック"/>
      <family val="3"/>
      <charset val="128"/>
    </font>
    <font>
      <sz val="10"/>
      <name val="ＭＳ Ｐゴシック"/>
      <family val="3"/>
      <charset val="128"/>
    </font>
    <font>
      <sz val="6"/>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rgb="FF99FF99"/>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4" fillId="0" borderId="0">
      <alignment vertical="center"/>
    </xf>
  </cellStyleXfs>
  <cellXfs count="56">
    <xf numFmtId="0" fontId="0" fillId="0" borderId="0" xfId="0">
      <alignment vertical="center"/>
    </xf>
    <xf numFmtId="0" fontId="0" fillId="0" borderId="0" xfId="0" applyAlignment="1">
      <alignment horizontal="right" vertical="center"/>
    </xf>
    <xf numFmtId="0" fontId="2" fillId="0" borderId="0" xfId="0" applyFont="1">
      <alignment vertical="center"/>
    </xf>
    <xf numFmtId="0" fontId="0" fillId="0" borderId="0" xfId="0" applyAlignment="1">
      <alignment horizontal="left" vertical="center"/>
    </xf>
    <xf numFmtId="0" fontId="0" fillId="2" borderId="0" xfId="0" applyFill="1">
      <alignment vertical="center"/>
    </xf>
    <xf numFmtId="0" fontId="0" fillId="0" borderId="0" xfId="0" applyFill="1" applyAlignment="1">
      <alignment horizontal="right" vertical="center"/>
    </xf>
    <xf numFmtId="177" fontId="0" fillId="0" borderId="0" xfId="0" applyNumberFormat="1" applyFill="1">
      <alignment vertical="center"/>
    </xf>
    <xf numFmtId="176" fontId="0" fillId="0" borderId="0" xfId="0" applyNumberFormat="1" applyFill="1">
      <alignment vertical="center"/>
    </xf>
    <xf numFmtId="0" fontId="0" fillId="3" borderId="0" xfId="0" applyFill="1">
      <alignment vertical="center"/>
    </xf>
    <xf numFmtId="176" fontId="0" fillId="2" borderId="1" xfId="0" applyNumberFormat="1" applyFill="1" applyBorder="1">
      <alignment vertical="center"/>
    </xf>
    <xf numFmtId="177" fontId="0" fillId="2" borderId="1" xfId="0" applyNumberFormat="1" applyFill="1" applyBorder="1">
      <alignment vertical="center"/>
    </xf>
    <xf numFmtId="0" fontId="0" fillId="2" borderId="1" xfId="0" applyFill="1" applyBorder="1">
      <alignment vertical="center"/>
    </xf>
    <xf numFmtId="178" fontId="0" fillId="2" borderId="1" xfId="0" applyNumberFormat="1" applyFill="1" applyBorder="1">
      <alignment vertical="center"/>
    </xf>
    <xf numFmtId="0" fontId="0" fillId="3" borderId="1" xfId="0" applyFill="1" applyBorder="1">
      <alignment vertical="center"/>
    </xf>
    <xf numFmtId="177" fontId="0" fillId="3" borderId="1" xfId="0" applyNumberFormat="1" applyFill="1" applyBorder="1">
      <alignment vertical="center"/>
    </xf>
    <xf numFmtId="178" fontId="0" fillId="0" borderId="0" xfId="0" applyNumberFormat="1" applyFill="1" applyBorder="1">
      <alignment vertical="center"/>
    </xf>
    <xf numFmtId="0" fontId="0" fillId="0" borderId="0" xfId="0" applyFill="1" applyBorder="1">
      <alignment vertical="center"/>
    </xf>
    <xf numFmtId="179" fontId="0" fillId="2" borderId="1" xfId="0" applyNumberFormat="1" applyFill="1" applyBorder="1">
      <alignment vertical="center"/>
    </xf>
    <xf numFmtId="0" fontId="0" fillId="0" borderId="0" xfId="0" applyBorder="1">
      <alignment vertical="center"/>
    </xf>
    <xf numFmtId="0" fontId="0" fillId="0" borderId="0" xfId="0" applyBorder="1" applyAlignment="1">
      <alignment horizontal="right" vertical="center"/>
    </xf>
    <xf numFmtId="179" fontId="0" fillId="0" borderId="0" xfId="0" applyNumberFormat="1" applyFill="1" applyBorder="1">
      <alignment vertical="center"/>
    </xf>
    <xf numFmtId="180" fontId="0" fillId="2" borderId="1" xfId="0" applyNumberFormat="1" applyFill="1" applyBorder="1">
      <alignment vertical="center"/>
    </xf>
    <xf numFmtId="177" fontId="0" fillId="0" borderId="0" xfId="0" applyNumberFormat="1" applyFill="1" applyBorder="1">
      <alignment vertical="center"/>
    </xf>
    <xf numFmtId="178" fontId="0" fillId="0" borderId="5" xfId="0" applyNumberFormat="1" applyFill="1" applyBorder="1">
      <alignment vertical="center"/>
    </xf>
    <xf numFmtId="181" fontId="0" fillId="2" borderId="1" xfId="0" applyNumberFormat="1" applyFill="1" applyBorder="1">
      <alignment vertical="center"/>
    </xf>
    <xf numFmtId="182" fontId="0" fillId="2" borderId="1" xfId="0" applyNumberFormat="1" applyFill="1" applyBorder="1">
      <alignment vertical="center"/>
    </xf>
    <xf numFmtId="49" fontId="0" fillId="0" borderId="0" xfId="0" applyNumberFormat="1">
      <alignment vertical="center"/>
    </xf>
    <xf numFmtId="0" fontId="3" fillId="0" borderId="0" xfId="0" applyFont="1">
      <alignment vertical="center"/>
    </xf>
    <xf numFmtId="0" fontId="0" fillId="2" borderId="2" xfId="0"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5" fillId="0" borderId="1" xfId="1" applyFont="1" applyBorder="1" applyAlignment="1">
      <alignment horizontal="center" vertical="center"/>
    </xf>
    <xf numFmtId="0" fontId="5" fillId="2" borderId="1" xfId="1" applyFont="1" applyFill="1" applyBorder="1" applyAlignment="1">
      <alignment vertical="center" wrapText="1"/>
    </xf>
    <xf numFmtId="0" fontId="5" fillId="0" borderId="6" xfId="1" applyFont="1" applyBorder="1" applyAlignment="1">
      <alignment horizontal="center" vertical="center" wrapText="1"/>
    </xf>
    <xf numFmtId="0" fontId="5" fillId="0" borderId="1" xfId="1" applyFont="1" applyBorder="1" applyAlignment="1">
      <alignment vertical="center" wrapText="1"/>
    </xf>
    <xf numFmtId="0" fontId="5" fillId="2" borderId="2" xfId="1" applyFont="1" applyFill="1" applyBorder="1" applyAlignment="1">
      <alignment vertical="center" shrinkToFit="1"/>
    </xf>
    <xf numFmtId="0" fontId="5" fillId="0" borderId="3" xfId="1" applyFont="1" applyBorder="1" applyAlignment="1">
      <alignment vertical="center" shrinkToFit="1"/>
    </xf>
    <xf numFmtId="0" fontId="5" fillId="0" borderId="4" xfId="1" applyFont="1" applyBorder="1" applyAlignment="1">
      <alignment vertical="center" shrinkToFit="1"/>
    </xf>
    <xf numFmtId="0" fontId="5" fillId="0" borderId="1" xfId="1" applyFont="1" applyFill="1" applyBorder="1" applyAlignment="1">
      <alignment horizontal="center" vertical="center"/>
    </xf>
    <xf numFmtId="0" fontId="0" fillId="0" borderId="8" xfId="0" applyBorder="1" applyAlignment="1">
      <alignment horizontal="center" vertical="center" wrapText="1"/>
    </xf>
    <xf numFmtId="180" fontId="5" fillId="2" borderId="2" xfId="1" applyNumberFormat="1" applyFont="1" applyFill="1" applyBorder="1" applyAlignment="1">
      <alignment vertical="center" shrinkToFit="1"/>
    </xf>
    <xf numFmtId="0" fontId="5" fillId="0" borderId="2" xfId="1" applyFont="1" applyBorder="1" applyAlignment="1">
      <alignment vertical="center" shrinkToFit="1"/>
    </xf>
    <xf numFmtId="0" fontId="5" fillId="0" borderId="3" xfId="1" applyFont="1" applyBorder="1" applyAlignment="1">
      <alignment vertical="center" shrinkToFit="1"/>
    </xf>
    <xf numFmtId="0" fontId="5" fillId="0" borderId="3" xfId="1" applyFont="1" applyFill="1" applyBorder="1" applyAlignment="1">
      <alignment horizontal="center" vertical="center"/>
    </xf>
    <xf numFmtId="0" fontId="5" fillId="0" borderId="3" xfId="1" applyFont="1" applyFill="1" applyBorder="1" applyAlignment="1">
      <alignment vertical="center" shrinkToFit="1"/>
    </xf>
    <xf numFmtId="0" fontId="5" fillId="0" borderId="4" xfId="1" applyFont="1" applyBorder="1" applyAlignment="1">
      <alignment vertical="center" shrinkToFit="1"/>
    </xf>
    <xf numFmtId="0" fontId="5" fillId="2" borderId="2" xfId="1" applyFont="1"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5" fillId="0" borderId="2" xfId="1" applyFont="1"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5" fillId="0" borderId="1" xfId="1" applyFont="1" applyBorder="1" applyAlignment="1">
      <alignment horizontal="center" vertical="center" wrapText="1"/>
    </xf>
    <xf numFmtId="0" fontId="0" fillId="0" borderId="1" xfId="0" applyBorder="1" applyAlignment="1">
      <alignment horizontal="center" vertical="center"/>
    </xf>
    <xf numFmtId="0" fontId="0" fillId="0" borderId="0" xfId="0" applyFill="1">
      <alignment vertical="center"/>
    </xf>
  </cellXfs>
  <cellStyles count="2">
    <cellStyle name="標準" xfId="0" builtinId="0"/>
    <cellStyle name="標準 2" xfId="1"/>
  </cellStyles>
  <dxfs count="0"/>
  <tableStyles count="0" defaultTableStyle="TableStyleMedium2" defaultPivotStyle="PivotStyleLight16"/>
  <colors>
    <mruColors>
      <color rgb="FF99FF99"/>
      <color rgb="FFFFFF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4"/>
  <sheetViews>
    <sheetView tabSelected="1" workbookViewId="0">
      <selection activeCell="E36" sqref="E36"/>
    </sheetView>
  </sheetViews>
  <sheetFormatPr defaultRowHeight="13.5"/>
  <cols>
    <col min="1" max="1" width="5.75" customWidth="1"/>
    <col min="14" max="14" width="5.375" customWidth="1"/>
  </cols>
  <sheetData>
    <row r="1" spans="1:17">
      <c r="A1" s="49" t="s">
        <v>89</v>
      </c>
      <c r="B1" s="50"/>
      <c r="C1" s="32"/>
      <c r="D1" s="32"/>
      <c r="E1" s="32"/>
      <c r="F1" s="32"/>
      <c r="G1" s="32"/>
      <c r="H1" s="32"/>
      <c r="I1" s="32"/>
      <c r="J1" s="32"/>
      <c r="L1" s="4" t="s">
        <v>56</v>
      </c>
      <c r="N1" s="8" t="s">
        <v>59</v>
      </c>
    </row>
    <row r="2" spans="1:17">
      <c r="A2" s="33" t="s">
        <v>90</v>
      </c>
      <c r="B2" s="51"/>
      <c r="C2" s="31" t="s">
        <v>91</v>
      </c>
      <c r="D2" s="32"/>
      <c r="E2" s="34"/>
      <c r="F2" s="34"/>
      <c r="G2" s="34"/>
      <c r="H2" s="34"/>
      <c r="I2" s="34"/>
      <c r="J2" s="34"/>
    </row>
    <row r="3" spans="1:17">
      <c r="A3" s="52"/>
      <c r="B3" s="52"/>
      <c r="C3" s="31" t="s">
        <v>92</v>
      </c>
      <c r="D3" s="35"/>
      <c r="E3" s="36"/>
      <c r="F3" s="37"/>
      <c r="G3" s="38" t="s">
        <v>93</v>
      </c>
      <c r="H3" s="35"/>
      <c r="I3" s="36"/>
      <c r="J3" s="37"/>
    </row>
    <row r="4" spans="1:17">
      <c r="A4" s="39"/>
      <c r="B4" s="39"/>
      <c r="C4" s="31" t="s">
        <v>94</v>
      </c>
      <c r="D4" s="40"/>
      <c r="E4" s="41" t="s">
        <v>95</v>
      </c>
      <c r="F4" s="42"/>
      <c r="G4" s="43"/>
      <c r="H4" s="44"/>
      <c r="I4" s="42"/>
      <c r="J4" s="45"/>
    </row>
    <row r="5" spans="1:17">
      <c r="A5" s="53" t="s">
        <v>96</v>
      </c>
      <c r="B5" s="54"/>
      <c r="C5" s="46"/>
      <c r="D5" s="47"/>
      <c r="E5" s="47"/>
      <c r="F5" s="47"/>
      <c r="G5" s="47"/>
      <c r="H5" s="47"/>
      <c r="I5" s="47"/>
      <c r="J5" s="48"/>
    </row>
    <row r="6" spans="1:17" ht="14.25">
      <c r="A6" s="2" t="s">
        <v>8</v>
      </c>
    </row>
    <row r="7" spans="1:17">
      <c r="A7" s="1" t="s">
        <v>2</v>
      </c>
      <c r="B7" t="s">
        <v>0</v>
      </c>
      <c r="E7" t="s">
        <v>1</v>
      </c>
      <c r="Q7" s="14" t="e">
        <f>Q13-Q38</f>
        <v>#DIV/0!</v>
      </c>
    </row>
    <row r="8" spans="1:17">
      <c r="A8" s="1"/>
      <c r="B8" t="s">
        <v>3</v>
      </c>
    </row>
    <row r="9" spans="1:17">
      <c r="A9" s="1" t="s">
        <v>4</v>
      </c>
      <c r="B9" t="s">
        <v>5</v>
      </c>
      <c r="E9" t="s">
        <v>1</v>
      </c>
    </row>
    <row r="10" spans="1:17">
      <c r="A10" s="1" t="s">
        <v>6</v>
      </c>
      <c r="B10" t="s">
        <v>7</v>
      </c>
      <c r="E10" t="s">
        <v>1</v>
      </c>
    </row>
    <row r="12" spans="1:17">
      <c r="A12" t="s">
        <v>9</v>
      </c>
    </row>
    <row r="13" spans="1:17">
      <c r="B13" t="s">
        <v>10</v>
      </c>
      <c r="E13" t="s">
        <v>1</v>
      </c>
      <c r="Q13" s="14" t="e">
        <f>Q18+Q24+Q30</f>
        <v>#DIV/0!</v>
      </c>
    </row>
    <row r="14" spans="1:17">
      <c r="A14" s="1" t="s">
        <v>11</v>
      </c>
      <c r="B14" t="s">
        <v>12</v>
      </c>
      <c r="K14" t="s">
        <v>1</v>
      </c>
    </row>
    <row r="15" spans="1:17">
      <c r="A15" s="1" t="s">
        <v>13</v>
      </c>
      <c r="B15" t="s">
        <v>14</v>
      </c>
      <c r="O15" t="s">
        <v>1</v>
      </c>
    </row>
    <row r="16" spans="1:17">
      <c r="A16" s="1" t="s">
        <v>15</v>
      </c>
      <c r="B16" t="s">
        <v>16</v>
      </c>
      <c r="O16" t="s">
        <v>1</v>
      </c>
    </row>
    <row r="17" spans="1:17" ht="8.4499999999999993" customHeight="1"/>
    <row r="18" spans="1:17">
      <c r="A18" s="1"/>
      <c r="B18" t="s">
        <v>20</v>
      </c>
      <c r="Q18" s="14">
        <f>Q19*G21</f>
        <v>0</v>
      </c>
    </row>
    <row r="19" spans="1:17">
      <c r="A19" s="1" t="s">
        <v>17</v>
      </c>
      <c r="B19" t="s">
        <v>18</v>
      </c>
      <c r="J19" t="s">
        <v>19</v>
      </c>
      <c r="Q19" s="14">
        <f>(P20-P21)*P22/1000</f>
        <v>0</v>
      </c>
    </row>
    <row r="20" spans="1:17">
      <c r="A20" s="1"/>
      <c r="B20" t="s">
        <v>24</v>
      </c>
      <c r="O20" s="1" t="s">
        <v>53</v>
      </c>
      <c r="P20" s="9"/>
    </row>
    <row r="21" spans="1:17">
      <c r="A21" s="1" t="s">
        <v>21</v>
      </c>
      <c r="B21" t="s">
        <v>22</v>
      </c>
      <c r="E21" t="s">
        <v>23</v>
      </c>
      <c r="G21" s="12"/>
      <c r="H21" s="1" t="s">
        <v>57</v>
      </c>
      <c r="I21" s="28"/>
      <c r="J21" s="29"/>
      <c r="K21" s="29"/>
      <c r="L21" s="30"/>
      <c r="O21" s="1" t="s">
        <v>54</v>
      </c>
      <c r="P21" s="9"/>
    </row>
    <row r="22" spans="1:17">
      <c r="A22" s="1"/>
      <c r="I22" t="s">
        <v>58</v>
      </c>
      <c r="O22" s="5" t="s">
        <v>55</v>
      </c>
      <c r="P22" s="10"/>
    </row>
    <row r="23" spans="1:17" ht="8.4499999999999993" customHeight="1">
      <c r="A23" s="1"/>
      <c r="O23" s="1"/>
      <c r="P23" s="7"/>
    </row>
    <row r="24" spans="1:17">
      <c r="B24" s="3" t="s">
        <v>25</v>
      </c>
      <c r="O24" s="5"/>
      <c r="P24" s="6"/>
      <c r="Q24" s="14" t="e">
        <f>Q25/G27*G29</f>
        <v>#DIV/0!</v>
      </c>
    </row>
    <row r="25" spans="1:17">
      <c r="A25" s="1" t="s">
        <v>26</v>
      </c>
      <c r="B25" t="s">
        <v>35</v>
      </c>
      <c r="I25" t="s">
        <v>27</v>
      </c>
      <c r="Q25" s="14">
        <f>P26*P27/1000</f>
        <v>0</v>
      </c>
    </row>
    <row r="26" spans="1:17">
      <c r="A26" s="1"/>
      <c r="B26" t="s">
        <v>39</v>
      </c>
      <c r="O26" s="1" t="s">
        <v>60</v>
      </c>
      <c r="P26" s="11"/>
    </row>
    <row r="27" spans="1:17">
      <c r="A27" s="1" t="s">
        <v>28</v>
      </c>
      <c r="B27" t="s">
        <v>29</v>
      </c>
      <c r="G27" s="12"/>
      <c r="O27" s="5" t="s">
        <v>55</v>
      </c>
      <c r="P27" s="10"/>
    </row>
    <row r="28" spans="1:17">
      <c r="A28" s="1" t="s">
        <v>30</v>
      </c>
      <c r="B28" t="s">
        <v>31</v>
      </c>
      <c r="J28" t="s">
        <v>32</v>
      </c>
    </row>
    <row r="29" spans="1:17">
      <c r="A29" s="1"/>
      <c r="G29" s="12"/>
      <c r="H29" s="1" t="s">
        <v>57</v>
      </c>
      <c r="I29" s="28"/>
      <c r="J29" s="29"/>
      <c r="K29" s="29"/>
      <c r="L29" s="30"/>
    </row>
    <row r="30" spans="1:17">
      <c r="B30" s="3" t="s">
        <v>33</v>
      </c>
      <c r="Q30" s="14" t="e">
        <f>Q31/G33*G35</f>
        <v>#DIV/0!</v>
      </c>
    </row>
    <row r="31" spans="1:17">
      <c r="A31" s="1" t="s">
        <v>34</v>
      </c>
      <c r="B31" t="s">
        <v>36</v>
      </c>
      <c r="I31" t="s">
        <v>27</v>
      </c>
      <c r="Q31" s="14">
        <f>P32*P33/1000</f>
        <v>0</v>
      </c>
    </row>
    <row r="32" spans="1:17">
      <c r="A32" s="1"/>
      <c r="B32" t="s">
        <v>40</v>
      </c>
      <c r="O32" s="1" t="s">
        <v>61</v>
      </c>
      <c r="P32" s="11"/>
    </row>
    <row r="33" spans="1:17">
      <c r="A33" s="1" t="s">
        <v>37</v>
      </c>
      <c r="B33" t="s">
        <v>29</v>
      </c>
      <c r="G33" s="12"/>
      <c r="O33" s="5" t="s">
        <v>55</v>
      </c>
      <c r="P33" s="10"/>
    </row>
    <row r="34" spans="1:17">
      <c r="A34" s="1" t="s">
        <v>38</v>
      </c>
      <c r="B34" t="s">
        <v>31</v>
      </c>
      <c r="J34" t="s">
        <v>32</v>
      </c>
    </row>
    <row r="35" spans="1:17">
      <c r="G35" s="12"/>
      <c r="H35" s="1" t="s">
        <v>57</v>
      </c>
      <c r="I35" s="28"/>
      <c r="J35" s="29"/>
      <c r="K35" s="29"/>
      <c r="L35" s="30"/>
    </row>
    <row r="36" spans="1:17">
      <c r="G36" s="15"/>
      <c r="H36" s="5"/>
      <c r="I36" s="16"/>
      <c r="J36" s="16"/>
      <c r="K36" s="16"/>
      <c r="L36" s="16"/>
    </row>
    <row r="37" spans="1:17">
      <c r="A37" t="s">
        <v>41</v>
      </c>
    </row>
    <row r="38" spans="1:17">
      <c r="B38" t="s">
        <v>52</v>
      </c>
      <c r="F38" t="s">
        <v>1</v>
      </c>
      <c r="Q38" s="14" t="e">
        <f>Q19*3600/G39/P40*G42</f>
        <v>#DIV/0!</v>
      </c>
    </row>
    <row r="39" spans="1:17">
      <c r="A39" s="1" t="s">
        <v>42</v>
      </c>
      <c r="B39" t="s">
        <v>43</v>
      </c>
      <c r="G39" s="17"/>
      <c r="M39" s="18"/>
      <c r="N39" s="18"/>
      <c r="O39" s="19"/>
      <c r="P39" s="20"/>
    </row>
    <row r="40" spans="1:17">
      <c r="A40" s="1" t="s">
        <v>44</v>
      </c>
      <c r="B40" t="s">
        <v>46</v>
      </c>
      <c r="E40" t="s">
        <v>49</v>
      </c>
      <c r="F40" t="s">
        <v>50</v>
      </c>
      <c r="O40" s="1" t="s">
        <v>45</v>
      </c>
      <c r="P40" s="24"/>
    </row>
    <row r="41" spans="1:17">
      <c r="A41" s="1" t="s">
        <v>47</v>
      </c>
      <c r="B41" t="s">
        <v>48</v>
      </c>
      <c r="F41" t="s">
        <v>51</v>
      </c>
    </row>
    <row r="42" spans="1:17">
      <c r="G42" s="25"/>
      <c r="H42" s="1" t="s">
        <v>57</v>
      </c>
      <c r="I42" s="28"/>
      <c r="J42" s="29"/>
      <c r="K42" s="29"/>
      <c r="L42" s="30"/>
    </row>
    <row r="44" spans="1:17">
      <c r="A44" t="s">
        <v>77</v>
      </c>
      <c r="O44" s="1" t="s">
        <v>23</v>
      </c>
      <c r="Q44" s="13" t="e">
        <f>Q38/Q19</f>
        <v>#DIV/0!</v>
      </c>
    </row>
  </sheetData>
  <mergeCells count="12">
    <mergeCell ref="A1:B1"/>
    <mergeCell ref="A2:B4"/>
    <mergeCell ref="A5:B5"/>
    <mergeCell ref="D2:J2"/>
    <mergeCell ref="D3:F3"/>
    <mergeCell ref="H3:J3"/>
    <mergeCell ref="C5:J5"/>
    <mergeCell ref="I21:L21"/>
    <mergeCell ref="I29:L29"/>
    <mergeCell ref="I35:L35"/>
    <mergeCell ref="I42:L42"/>
    <mergeCell ref="C1:J1"/>
  </mergeCells>
  <phoneticPr fontId="1"/>
  <pageMargins left="0.25" right="0.25" top="0.75" bottom="0.75" header="0.3" footer="0.3"/>
  <pageSetup paperSize="9" scale="9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workbookViewId="0">
      <selection activeCell="I10" sqref="I10"/>
    </sheetView>
  </sheetViews>
  <sheetFormatPr defaultRowHeight="13.5"/>
  <sheetData>
    <row r="1" spans="1:16">
      <c r="A1" s="49" t="s">
        <v>89</v>
      </c>
      <c r="B1" s="50"/>
      <c r="C1" s="32"/>
      <c r="D1" s="32"/>
      <c r="E1" s="32"/>
      <c r="F1" s="32"/>
      <c r="G1" s="32"/>
      <c r="H1" s="32"/>
      <c r="I1" s="32"/>
      <c r="J1" s="32"/>
      <c r="L1" s="4" t="s">
        <v>56</v>
      </c>
      <c r="N1" s="8" t="s">
        <v>59</v>
      </c>
    </row>
    <row r="2" spans="1:16">
      <c r="A2" s="33" t="s">
        <v>90</v>
      </c>
      <c r="B2" s="51"/>
      <c r="C2" s="31" t="s">
        <v>91</v>
      </c>
      <c r="D2" s="32"/>
      <c r="E2" s="34"/>
      <c r="F2" s="34"/>
      <c r="G2" s="34"/>
      <c r="H2" s="34"/>
      <c r="I2" s="34"/>
      <c r="J2" s="34"/>
    </row>
    <row r="3" spans="1:16">
      <c r="A3" s="52"/>
      <c r="B3" s="52"/>
      <c r="C3" s="31" t="s">
        <v>92</v>
      </c>
      <c r="D3" s="35"/>
      <c r="E3" s="36"/>
      <c r="F3" s="37"/>
      <c r="G3" s="38" t="s">
        <v>93</v>
      </c>
      <c r="H3" s="35"/>
      <c r="I3" s="36"/>
      <c r="J3" s="37"/>
    </row>
    <row r="4" spans="1:16">
      <c r="A4" s="39"/>
      <c r="B4" s="39"/>
      <c r="C4" s="31" t="s">
        <v>94</v>
      </c>
      <c r="D4" s="40"/>
      <c r="E4" s="41" t="s">
        <v>95</v>
      </c>
      <c r="F4" s="42"/>
      <c r="G4" s="43"/>
      <c r="H4" s="44"/>
      <c r="I4" s="42"/>
      <c r="J4" s="45"/>
    </row>
    <row r="5" spans="1:16">
      <c r="A5" s="53" t="s">
        <v>96</v>
      </c>
      <c r="B5" s="54"/>
      <c r="C5" s="46"/>
      <c r="D5" s="47"/>
      <c r="E5" s="47"/>
      <c r="F5" s="47"/>
      <c r="G5" s="47"/>
      <c r="H5" s="47"/>
      <c r="I5" s="47"/>
      <c r="J5" s="48"/>
    </row>
    <row r="6" spans="1:16" ht="14.25">
      <c r="A6" s="2" t="s">
        <v>87</v>
      </c>
    </row>
    <row r="7" spans="1:16" ht="14.25">
      <c r="A7" s="27" t="s">
        <v>88</v>
      </c>
      <c r="I7" s="5"/>
      <c r="J7" s="55"/>
      <c r="K7" s="55"/>
      <c r="L7" s="55"/>
      <c r="M7" s="55"/>
      <c r="N7" s="55"/>
      <c r="O7" s="55"/>
      <c r="P7" s="55"/>
    </row>
    <row r="8" spans="1:16">
      <c r="A8" s="1" t="s">
        <v>2</v>
      </c>
      <c r="B8" t="s">
        <v>0</v>
      </c>
      <c r="E8" t="s">
        <v>1</v>
      </c>
      <c r="O8" s="14" t="e">
        <f>O21-O29</f>
        <v>#DIV/0!</v>
      </c>
    </row>
    <row r="9" spans="1:16">
      <c r="A9" s="1"/>
      <c r="B9" t="s">
        <v>3</v>
      </c>
    </row>
    <row r="10" spans="1:16">
      <c r="A10" s="1" t="s">
        <v>4</v>
      </c>
      <c r="B10" t="s">
        <v>5</v>
      </c>
      <c r="E10" t="s">
        <v>1</v>
      </c>
    </row>
    <row r="11" spans="1:16">
      <c r="A11" s="1" t="s">
        <v>6</v>
      </c>
      <c r="B11" t="s">
        <v>7</v>
      </c>
      <c r="E11" t="s">
        <v>1</v>
      </c>
    </row>
    <row r="13" spans="1:16">
      <c r="A13" s="3" t="s">
        <v>62</v>
      </c>
    </row>
    <row r="14" spans="1:16">
      <c r="B14" t="s">
        <v>63</v>
      </c>
    </row>
    <row r="15" spans="1:16">
      <c r="A15" s="1" t="s">
        <v>81</v>
      </c>
      <c r="B15" t="s">
        <v>64</v>
      </c>
      <c r="D15" t="s">
        <v>65</v>
      </c>
      <c r="O15" s="13">
        <f>N16*N17/1000</f>
        <v>0</v>
      </c>
    </row>
    <row r="16" spans="1:16">
      <c r="B16" t="s">
        <v>66</v>
      </c>
      <c r="I16" t="s">
        <v>67</v>
      </c>
      <c r="M16" s="1" t="s">
        <v>69</v>
      </c>
      <c r="N16" s="17"/>
    </row>
    <row r="17" spans="1:15">
      <c r="B17" t="s">
        <v>68</v>
      </c>
      <c r="M17" s="1" t="s">
        <v>70</v>
      </c>
      <c r="N17" s="21"/>
    </row>
    <row r="18" spans="1:15">
      <c r="B18" t="s">
        <v>82</v>
      </c>
    </row>
    <row r="20" spans="1:15">
      <c r="A20" t="s">
        <v>9</v>
      </c>
    </row>
    <row r="21" spans="1:15">
      <c r="B21" t="s">
        <v>74</v>
      </c>
      <c r="E21" t="s">
        <v>1</v>
      </c>
      <c r="O21" s="14" t="e">
        <f>O22*G25</f>
        <v>#DIV/0!</v>
      </c>
    </row>
    <row r="22" spans="1:15">
      <c r="B22" t="s">
        <v>83</v>
      </c>
      <c r="O22" s="14" t="e">
        <f>O15/N24</f>
        <v>#DIV/0!</v>
      </c>
    </row>
    <row r="23" spans="1:15">
      <c r="A23" s="1" t="s">
        <v>75</v>
      </c>
      <c r="B23" t="s">
        <v>76</v>
      </c>
      <c r="F23" t="s">
        <v>65</v>
      </c>
      <c r="O23" s="22"/>
    </row>
    <row r="24" spans="1:15">
      <c r="A24" s="1" t="s">
        <v>71</v>
      </c>
      <c r="B24" t="s">
        <v>72</v>
      </c>
      <c r="M24" s="1" t="s">
        <v>72</v>
      </c>
      <c r="N24" s="17"/>
    </row>
    <row r="25" spans="1:15">
      <c r="A25" s="1" t="s">
        <v>73</v>
      </c>
      <c r="B25" t="s">
        <v>22</v>
      </c>
      <c r="E25" t="s">
        <v>23</v>
      </c>
      <c r="G25" s="12"/>
      <c r="H25" s="1" t="s">
        <v>57</v>
      </c>
      <c r="I25" s="28"/>
      <c r="J25" s="29"/>
      <c r="K25" s="29"/>
      <c r="L25" s="30"/>
      <c r="M25" s="1"/>
      <c r="N25" s="23"/>
    </row>
    <row r="26" spans="1:15">
      <c r="H26" t="s">
        <v>78</v>
      </c>
    </row>
    <row r="28" spans="1:15">
      <c r="A28" t="s">
        <v>41</v>
      </c>
    </row>
    <row r="29" spans="1:15">
      <c r="B29" t="s">
        <v>84</v>
      </c>
      <c r="E29" t="s">
        <v>1</v>
      </c>
      <c r="O29" s="14">
        <f>N32*N17*G33/1000</f>
        <v>0</v>
      </c>
    </row>
    <row r="30" spans="1:15">
      <c r="A30" s="1" t="s">
        <v>79</v>
      </c>
      <c r="B30" t="s">
        <v>80</v>
      </c>
      <c r="F30" t="s">
        <v>65</v>
      </c>
      <c r="O30" s="22"/>
    </row>
    <row r="31" spans="1:15">
      <c r="A31" s="1"/>
      <c r="B31" s="26" t="s">
        <v>86</v>
      </c>
      <c r="O31" s="22"/>
    </row>
    <row r="32" spans="1:15">
      <c r="A32" s="1"/>
      <c r="B32" t="s">
        <v>85</v>
      </c>
      <c r="N32" s="17"/>
      <c r="O32" s="22"/>
    </row>
    <row r="33" spans="1:14">
      <c r="A33" s="1" t="s">
        <v>73</v>
      </c>
      <c r="B33" t="s">
        <v>22</v>
      </c>
      <c r="E33" t="s">
        <v>23</v>
      </c>
      <c r="G33" s="12"/>
      <c r="H33" s="1" t="s">
        <v>57</v>
      </c>
      <c r="I33" s="28"/>
      <c r="J33" s="29"/>
      <c r="K33" s="29"/>
      <c r="L33" s="30"/>
      <c r="M33" s="1"/>
      <c r="N33" s="23"/>
    </row>
    <row r="34" spans="1:14">
      <c r="H34" t="s">
        <v>78</v>
      </c>
    </row>
  </sheetData>
  <mergeCells count="10">
    <mergeCell ref="I25:L25"/>
    <mergeCell ref="I33:L33"/>
    <mergeCell ref="A1:B1"/>
    <mergeCell ref="C1:J1"/>
    <mergeCell ref="A2:B4"/>
    <mergeCell ref="D2:J2"/>
    <mergeCell ref="D3:F3"/>
    <mergeCell ref="H3:J3"/>
    <mergeCell ref="A5:B5"/>
    <mergeCell ref="C5:J5"/>
  </mergeCells>
  <phoneticPr fontId="1"/>
  <pageMargins left="0.25" right="0.25"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BF03F8C4991D74D9D65A79723DD071A" ma:contentTypeVersion="9" ma:contentTypeDescription="新しいドキュメントを作成します。" ma:contentTypeScope="" ma:versionID="e43ff1855baba3fc8cd35501fbf20078">
  <xsd:schema xmlns:xsd="http://www.w3.org/2001/XMLSchema" xmlns:xs="http://www.w3.org/2001/XMLSchema" xmlns:p="http://schemas.microsoft.com/office/2006/metadata/properties" xmlns:ns2="0de5941f-0658-486a-bd95-c592dd158584" xmlns:ns3="93fe9b1e-5bcf-4a08-912e-4034eab1d859" targetNamespace="http://schemas.microsoft.com/office/2006/metadata/properties" ma:root="true" ma:fieldsID="cecd200f5fef3b197ec4ae183a1a250f" ns2:_="" ns3:_="">
    <xsd:import namespace="0de5941f-0658-486a-bd95-c592dd158584"/>
    <xsd:import namespace="93fe9b1e-5bcf-4a08-912e-4034eab1d859"/>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e5941f-0658-486a-bd95-c592dd158584"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LastSharedByUser" ma:index="10" nillable="true" ma:displayName="最新の共有 (ユーザー別)" ma:description="" ma:internalName="LastSharedByUser" ma:readOnly="true">
      <xsd:simpleType>
        <xsd:restriction base="dms:Note">
          <xsd:maxLength value="255"/>
        </xsd:restriction>
      </xsd:simpleType>
    </xsd:element>
    <xsd:element name="LastSharedByTime" ma:index="11" nillable="true" ma:displayName="最新の共有 (時間別)"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3fe9b1e-5bcf-4a08-912e-4034eab1d859"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50E1A60-8201-4454-9C2D-17FD001DBAA8}"/>
</file>

<file path=customXml/itemProps2.xml><?xml version="1.0" encoding="utf-8"?>
<ds:datastoreItem xmlns:ds="http://schemas.openxmlformats.org/officeDocument/2006/customXml" ds:itemID="{C58D4791-112B-400B-A073-478A48521EC4}"/>
</file>

<file path=customXml/itemProps3.xml><?xml version="1.0" encoding="utf-8"?>
<ds:datastoreItem xmlns:ds="http://schemas.openxmlformats.org/officeDocument/2006/customXml" ds:itemID="{E36D19F8-F58F-4BAD-A037-1E0248631A2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コジェネ</vt:lpstr>
      <vt:lpstr>吸収式冷凍機</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Suga</dc:creator>
  <cp:lastModifiedBy>Suga</cp:lastModifiedBy>
  <cp:lastPrinted>2016-09-08T01:27:05Z</cp:lastPrinted>
  <dcterms:created xsi:type="dcterms:W3CDTF">2014-05-19T08:27:13Z</dcterms:created>
  <dcterms:modified xsi:type="dcterms:W3CDTF">2016-09-08T01:27:21Z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0x010100FBF03F8C4991D74D9D65A79723DD071A</vt:lpwstr>
  </property>
</Properties>
</file>