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ga\Documents\設備補助\CO2削減量計算シート\201608_CO2排出削減量計算\"/>
    </mc:Choice>
  </mc:AlternateContent>
  <bookViews>
    <workbookView xWindow="480" yWindow="90" windowWidth="16290" windowHeight="7290" activeTab="1"/>
  </bookViews>
  <sheets>
    <sheet name="蒸気ボイラーCO2＆負荷 記入例" sheetId="9" r:id="rId1"/>
    <sheet name="蒸気ボイラーCO2＆負荷 " sheetId="8" r:id="rId2"/>
  </sheets>
  <calcPr calcId="152511"/>
</workbook>
</file>

<file path=xl/calcChain.xml><?xml version="1.0" encoding="utf-8"?>
<calcChain xmlns="http://schemas.openxmlformats.org/spreadsheetml/2006/main">
  <c r="F63" i="9" l="1"/>
  <c r="F55" i="9"/>
  <c r="B44" i="9"/>
  <c r="M41" i="9"/>
  <c r="L41" i="9"/>
  <c r="K41" i="9"/>
  <c r="J41" i="9"/>
  <c r="I41" i="9"/>
  <c r="H41" i="9"/>
  <c r="G41" i="9"/>
  <c r="F41" i="9"/>
  <c r="E41" i="9"/>
  <c r="D41" i="9"/>
  <c r="C41" i="9"/>
  <c r="B41" i="9"/>
  <c r="N41" i="9" s="1"/>
  <c r="N64" i="9" s="1"/>
  <c r="M29" i="9"/>
  <c r="L29" i="9"/>
  <c r="K29" i="9"/>
  <c r="J29" i="9"/>
  <c r="I29" i="9"/>
  <c r="H29" i="9"/>
  <c r="G29" i="9"/>
  <c r="F29" i="9"/>
  <c r="E29" i="9"/>
  <c r="D29" i="9"/>
  <c r="C29" i="9"/>
  <c r="B29" i="9"/>
  <c r="N29" i="9" s="1"/>
  <c r="N56" i="9" s="1"/>
  <c r="M13" i="9"/>
  <c r="M14" i="9" s="1"/>
  <c r="M17" i="9" s="1"/>
  <c r="L13" i="9"/>
  <c r="L14" i="9" s="1"/>
  <c r="L17" i="9" s="1"/>
  <c r="K13" i="9"/>
  <c r="K14" i="9" s="1"/>
  <c r="K17" i="9" s="1"/>
  <c r="J13" i="9"/>
  <c r="J14" i="9" s="1"/>
  <c r="J17" i="9" s="1"/>
  <c r="I13" i="9"/>
  <c r="I14" i="9" s="1"/>
  <c r="I17" i="9" s="1"/>
  <c r="H13" i="9"/>
  <c r="H14" i="9" s="1"/>
  <c r="H17" i="9" s="1"/>
  <c r="G13" i="9"/>
  <c r="G14" i="9" s="1"/>
  <c r="G17" i="9" s="1"/>
  <c r="F13" i="9"/>
  <c r="F14" i="9" s="1"/>
  <c r="F17" i="9" s="1"/>
  <c r="E13" i="9"/>
  <c r="E14" i="9" s="1"/>
  <c r="E17" i="9" s="1"/>
  <c r="D13" i="9"/>
  <c r="D14" i="9" s="1"/>
  <c r="D17" i="9" s="1"/>
  <c r="C13" i="9"/>
  <c r="C14" i="9" s="1"/>
  <c r="C17" i="9" s="1"/>
  <c r="B13" i="9"/>
  <c r="B14" i="9" s="1"/>
  <c r="B17" i="9" s="1"/>
  <c r="F63" i="8"/>
  <c r="F55" i="8"/>
  <c r="D40" i="9" l="1"/>
  <c r="D28" i="9"/>
  <c r="H40" i="9"/>
  <c r="H28" i="9"/>
  <c r="L40" i="9"/>
  <c r="L28" i="9"/>
  <c r="E28" i="9"/>
  <c r="E40" i="9"/>
  <c r="I28" i="9"/>
  <c r="I40" i="9"/>
  <c r="M28" i="9"/>
  <c r="M40" i="9"/>
  <c r="B28" i="9"/>
  <c r="N17" i="9"/>
  <c r="B40" i="9"/>
  <c r="F28" i="9"/>
  <c r="F40" i="9"/>
  <c r="J28" i="9"/>
  <c r="J40" i="9"/>
  <c r="C40" i="9"/>
  <c r="C28" i="9"/>
  <c r="G40" i="9"/>
  <c r="G28" i="9"/>
  <c r="K40" i="9"/>
  <c r="K28" i="9"/>
  <c r="N28" i="9" l="1"/>
  <c r="N54" i="9" s="1"/>
  <c r="N53" i="9" s="1"/>
  <c r="N46" i="9" s="1"/>
  <c r="N40" i="9"/>
  <c r="N62" i="9" s="1"/>
  <c r="N61" i="9" s="1"/>
  <c r="M41" i="8"/>
  <c r="L41" i="8"/>
  <c r="K41" i="8"/>
  <c r="J41" i="8"/>
  <c r="I41" i="8"/>
  <c r="H41" i="8"/>
  <c r="G41" i="8"/>
  <c r="F41" i="8"/>
  <c r="E41" i="8"/>
  <c r="D41" i="8"/>
  <c r="C41" i="8"/>
  <c r="B41" i="8"/>
  <c r="M29" i="8"/>
  <c r="L29" i="8"/>
  <c r="K29" i="8"/>
  <c r="J29" i="8"/>
  <c r="I29" i="8"/>
  <c r="H29" i="8"/>
  <c r="G29" i="8"/>
  <c r="F29" i="8"/>
  <c r="E29" i="8"/>
  <c r="D29" i="8"/>
  <c r="C29" i="8"/>
  <c r="B29" i="8"/>
  <c r="C13" i="8" l="1"/>
  <c r="C14" i="8" s="1"/>
  <c r="C17" i="8" s="1"/>
  <c r="D13" i="8"/>
  <c r="D14" i="8" s="1"/>
  <c r="D17" i="8" s="1"/>
  <c r="E13" i="8"/>
  <c r="E14" i="8" s="1"/>
  <c r="E17" i="8" s="1"/>
  <c r="F13" i="8"/>
  <c r="F14" i="8" s="1"/>
  <c r="F17" i="8" s="1"/>
  <c r="G13" i="8"/>
  <c r="G14" i="8" s="1"/>
  <c r="G17" i="8" s="1"/>
  <c r="H13" i="8"/>
  <c r="H14" i="8" s="1"/>
  <c r="H17" i="8" s="1"/>
  <c r="I13" i="8"/>
  <c r="I14" i="8" s="1"/>
  <c r="I17" i="8" s="1"/>
  <c r="J13" i="8"/>
  <c r="J14" i="8" s="1"/>
  <c r="J17" i="8" s="1"/>
  <c r="K13" i="8"/>
  <c r="K14" i="8" s="1"/>
  <c r="K17" i="8" s="1"/>
  <c r="L13" i="8"/>
  <c r="L14" i="8" s="1"/>
  <c r="L17" i="8" s="1"/>
  <c r="M13" i="8"/>
  <c r="M14" i="8" s="1"/>
  <c r="M17" i="8" s="1"/>
  <c r="B13" i="8"/>
  <c r="B14" i="8" s="1"/>
  <c r="B17" i="8" s="1"/>
  <c r="B28" i="8" l="1"/>
  <c r="N41" i="8" s="1"/>
  <c r="N64" i="8" s="1"/>
  <c r="B40" i="8"/>
  <c r="J28" i="8"/>
  <c r="J40" i="8"/>
  <c r="F28" i="8"/>
  <c r="F40" i="8"/>
  <c r="M28" i="8"/>
  <c r="M40" i="8"/>
  <c r="I28" i="8"/>
  <c r="I40" i="8"/>
  <c r="E28" i="8"/>
  <c r="E40" i="8"/>
  <c r="L28" i="8"/>
  <c r="L40" i="8"/>
  <c r="H28" i="8"/>
  <c r="H40" i="8"/>
  <c r="D28" i="8"/>
  <c r="D40" i="8"/>
  <c r="K28" i="8"/>
  <c r="K40" i="8"/>
  <c r="G28" i="8"/>
  <c r="G40" i="8"/>
  <c r="C28" i="8"/>
  <c r="C40" i="8"/>
  <c r="B44" i="8"/>
  <c r="N61" i="8" l="1"/>
  <c r="N40" i="8"/>
  <c r="N62" i="8" s="1"/>
  <c r="N17" i="8"/>
  <c r="N28" i="8" l="1"/>
  <c r="N54" i="8" s="1"/>
  <c r="N53" i="8" s="1"/>
  <c r="N29" i="8"/>
  <c r="N56" i="8" s="1"/>
  <c r="N46" i="8" l="1"/>
</calcChain>
</file>

<file path=xl/sharedStrings.xml><?xml version="1.0" encoding="utf-8"?>
<sst xmlns="http://schemas.openxmlformats.org/spreadsheetml/2006/main" count="322" uniqueCount="109">
  <si>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</si>
  <si>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</si>
  <si>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</si>
  <si>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</si>
  <si>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</si>
  <si>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</si>
  <si>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</si>
  <si>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黄色セルに記入</t>
    <rPh sb="0" eb="2">
      <t>キイロ</t>
    </rPh>
    <rPh sb="5" eb="7">
      <t>キニュウ</t>
    </rPh>
    <phoneticPr fontId="1"/>
  </si>
  <si>
    <t>出展：</t>
    <rPh sb="0" eb="2">
      <t>シュッテン</t>
    </rPh>
    <phoneticPr fontId="1"/>
  </si>
  <si>
    <t>自動計算結果</t>
    <rPh sb="0" eb="2">
      <t>ジドウ</t>
    </rPh>
    <rPh sb="2" eb="4">
      <t>ケイサン</t>
    </rPh>
    <rPh sb="4" eb="6">
      <t>ケッカ</t>
    </rPh>
    <phoneticPr fontId="1"/>
  </si>
  <si>
    <t>事業名</t>
    <rPh sb="0" eb="2">
      <t>ジギョウ</t>
    </rPh>
    <rPh sb="2" eb="3">
      <t>メイ</t>
    </rPh>
    <phoneticPr fontId="5"/>
  </si>
  <si>
    <t>実施サイト</t>
    <rPh sb="0" eb="2">
      <t>ジッシ</t>
    </rPh>
    <phoneticPr fontId="5"/>
  </si>
  <si>
    <t>住所</t>
    <rPh sb="0" eb="2">
      <t>ジュウショ</t>
    </rPh>
    <phoneticPr fontId="5"/>
  </si>
  <si>
    <t>緯度</t>
    <rPh sb="0" eb="2">
      <t>イド</t>
    </rPh>
    <phoneticPr fontId="5"/>
  </si>
  <si>
    <t>経度</t>
    <rPh sb="0" eb="2">
      <t>ケイド</t>
    </rPh>
    <phoneticPr fontId="5"/>
  </si>
  <si>
    <t>1月</t>
    <rPh sb="1" eb="2">
      <t>ツキ</t>
    </rPh>
    <phoneticPr fontId="5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</si>
  <si>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</si>
  <si>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</si>
  <si>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</si>
  <si>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</si>
  <si>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</si>
  <si>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</si>
  <si>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</si>
  <si>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</si>
  <si>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</si>
  <si>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</si>
  <si>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</si>
  <si>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</si>
  <si>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Q</t>
    <phoneticPr fontId="1"/>
  </si>
  <si>
    <t>Q=Ry-Py</t>
    <phoneticPr fontId="1"/>
  </si>
  <si>
    <t>Ry</t>
    <phoneticPr fontId="1"/>
  </si>
  <si>
    <t>Py</t>
    <phoneticPr fontId="1"/>
  </si>
  <si>
    <t>MWh/年</t>
    <rPh sb="4" eb="5">
      <t>ネン</t>
    </rPh>
    <phoneticPr fontId="1"/>
  </si>
  <si>
    <t>ｇeｆ</t>
    <phoneticPr fontId="1"/>
  </si>
  <si>
    <t>ton-CO2/MWｈ</t>
    <phoneticPr fontId="1"/>
  </si>
  <si>
    <t>グリッド電力会社公表値（2015）</t>
    <rPh sb="4" eb="6">
      <t>デンリョク</t>
    </rPh>
    <rPh sb="6" eb="8">
      <t>カイシャ</t>
    </rPh>
    <rPh sb="8" eb="10">
      <t>コウヒョウ</t>
    </rPh>
    <rPh sb="10" eb="11">
      <t>アタイ</t>
    </rPh>
    <phoneticPr fontId="1"/>
  </si>
  <si>
    <t>ｇeｆ</t>
    <phoneticPr fontId="1"/>
  </si>
  <si>
    <t>ton-CO2/MWｈ</t>
    <phoneticPr fontId="1"/>
  </si>
  <si>
    <t>○○生産工場への高効率ボイラーの導入</t>
    <rPh sb="2" eb="4">
      <t>セイサン</t>
    </rPh>
    <rPh sb="4" eb="6">
      <t>コウジョウ</t>
    </rPh>
    <rPh sb="8" eb="11">
      <t>コウコウリツ</t>
    </rPh>
    <rPh sb="16" eb="18">
      <t>ドウニュウ</t>
    </rPh>
    <phoneticPr fontId="1"/>
  </si>
  <si>
    <t>ボイラー負荷の対象</t>
    <rPh sb="4" eb="6">
      <t>フカ</t>
    </rPh>
    <rPh sb="7" eb="9">
      <t>タイショウ</t>
    </rPh>
    <phoneticPr fontId="5"/>
  </si>
  <si>
    <t>△△煮沸釜への蒸気供給</t>
    <rPh sb="2" eb="4">
      <t>シャフツ</t>
    </rPh>
    <rPh sb="4" eb="5">
      <t>カマ</t>
    </rPh>
    <rPh sb="7" eb="9">
      <t>ジョウキ</t>
    </rPh>
    <rPh sb="9" eb="11">
      <t>キョウキュウ</t>
    </rPh>
    <phoneticPr fontId="1"/>
  </si>
  <si>
    <t>（１）蒸気負荷</t>
    <rPh sb="3" eb="5">
      <t>ジョウキ</t>
    </rPh>
    <rPh sb="5" eb="7">
      <t>フカ</t>
    </rPh>
    <phoneticPr fontId="1"/>
  </si>
  <si>
    <t>必要蒸発量(t/h）</t>
    <rPh sb="0" eb="2">
      <t>ヒツヨウ</t>
    </rPh>
    <rPh sb="2" eb="4">
      <t>ジョウハツ</t>
    </rPh>
    <rPh sb="4" eb="5">
      <t>リョウ</t>
    </rPh>
    <phoneticPr fontId="5"/>
  </si>
  <si>
    <t>蒸気圧(MPa)</t>
    <rPh sb="0" eb="2">
      <t>ジョウキ</t>
    </rPh>
    <rPh sb="2" eb="3">
      <t>アツ</t>
    </rPh>
    <phoneticPr fontId="5"/>
  </si>
  <si>
    <t>給水温度（℃）</t>
    <rPh sb="0" eb="2">
      <t>キュウスイ</t>
    </rPh>
    <rPh sb="2" eb="4">
      <t>オンド</t>
    </rPh>
    <phoneticPr fontId="1"/>
  </si>
  <si>
    <t>給水の比エンタルピー（ｋJ/kg)</t>
    <rPh sb="0" eb="2">
      <t>キュウスイ</t>
    </rPh>
    <rPh sb="3" eb="4">
      <t>ヒ</t>
    </rPh>
    <phoneticPr fontId="5"/>
  </si>
  <si>
    <t>蒸気の比エンタルピー（ｋJ/kg）</t>
    <rPh sb="0" eb="2">
      <t>ジョウキ</t>
    </rPh>
    <rPh sb="3" eb="4">
      <t>ヒ</t>
    </rPh>
    <phoneticPr fontId="1"/>
  </si>
  <si>
    <t>ボイラー必要熱出力　（MJ/h）</t>
    <rPh sb="4" eb="6">
      <t>ヒツヨウ</t>
    </rPh>
    <rPh sb="6" eb="7">
      <t>ネツ</t>
    </rPh>
    <rPh sb="7" eb="9">
      <t>シュツリョク</t>
    </rPh>
    <phoneticPr fontId="5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</si>
  <si>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5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</si>
  <si>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5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</si>
  <si>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5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</si>
  <si>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</si>
  <si>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リファレンスとなる
ボイラーの仕様</t>
    <rPh sb="15" eb="17">
      <t>シヨウ</t>
    </rPh>
    <phoneticPr fontId="1"/>
  </si>
  <si>
    <t>メーカー</t>
    <phoneticPr fontId="1"/>
  </si>
  <si>
    <t>定格蒸発能力（t/h)</t>
    <rPh sb="0" eb="2">
      <t>テイカク</t>
    </rPh>
    <rPh sb="2" eb="4">
      <t>ジョウハツ</t>
    </rPh>
    <rPh sb="4" eb="6">
      <t>ノウリョク</t>
    </rPh>
    <phoneticPr fontId="1"/>
  </si>
  <si>
    <t>ボイラー効率（％）</t>
    <rPh sb="4" eb="6">
      <t>コウリツ</t>
    </rPh>
    <phoneticPr fontId="1"/>
  </si>
  <si>
    <t>(t/h)</t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</si>
  <si>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</si>
  <si>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</si>
  <si>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</si>
  <si>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</si>
  <si>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</si>
  <si>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</si>
  <si>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</si>
  <si>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</si>
  <si>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</si>
  <si>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単位記入のこと</t>
    <rPh sb="0" eb="2">
      <t>タンイ</t>
    </rPh>
    <rPh sb="2" eb="4">
      <t>キニュウ</t>
    </rPh>
    <phoneticPr fontId="1"/>
  </si>
  <si>
    <t>月平均消費電力量
（MWh/月)</t>
    <rPh sb="0" eb="1">
      <t>ツキ</t>
    </rPh>
    <rPh sb="1" eb="3">
      <t>ヘイキン</t>
    </rPh>
    <rPh sb="3" eb="5">
      <t>ショウヒ</t>
    </rPh>
    <rPh sb="5" eb="7">
      <t>デンリョク</t>
    </rPh>
    <rPh sb="7" eb="8">
      <t>リョウ</t>
    </rPh>
    <rPh sb="14" eb="15">
      <t>ツキ</t>
    </rPh>
    <phoneticPr fontId="5"/>
  </si>
  <si>
    <t>月平均燃料消費量</t>
    <rPh sb="0" eb="1">
      <t>ツキ</t>
    </rPh>
    <rPh sb="1" eb="3">
      <t>ヘイキン</t>
    </rPh>
    <rPh sb="3" eb="5">
      <t>ネンリョウ</t>
    </rPh>
    <rPh sb="5" eb="7">
      <t>ショウヒ</t>
    </rPh>
    <rPh sb="7" eb="8">
      <t>リョウ</t>
    </rPh>
    <phoneticPr fontId="5"/>
  </si>
  <si>
    <t>出展</t>
    <rPh sb="0" eb="2">
      <t>シュッテン</t>
    </rPh>
    <phoneticPr fontId="1"/>
  </si>
  <si>
    <t>2015年版○○国エネルギー省△△資料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</si>
  <si>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</si>
  <si>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</si>
  <si>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（２）リファレンスボイラーのエネルギー消費量</t>
    <rPh sb="19" eb="21">
      <t>ショウヒ</t>
    </rPh>
    <rPh sb="21" eb="22">
      <t>リョウ</t>
    </rPh>
    <phoneticPr fontId="1"/>
  </si>
  <si>
    <t>（３）プロジェクト機のエネルギー消費量</t>
    <rPh sb="9" eb="10">
      <t>キ</t>
    </rPh>
    <rPh sb="16" eb="18">
      <t>ショウヒ</t>
    </rPh>
    <rPh sb="18" eb="19">
      <t>リョウ</t>
    </rPh>
    <phoneticPr fontId="1"/>
  </si>
  <si>
    <t>プロジェクトで導入する
ボイラーの仕様</t>
    <rPh sb="7" eb="9">
      <t>ドウニュウ</t>
    </rPh>
    <rPh sb="17" eb="19">
      <t>シヨウ</t>
    </rPh>
    <phoneticPr fontId="1"/>
  </si>
  <si>
    <t>○○工業</t>
    <rPh sb="2" eb="4">
      <t>コウギョウ</t>
    </rPh>
    <phoneticPr fontId="1"/>
  </si>
  <si>
    <t>MHIB-400S</t>
    <phoneticPr fontId="1"/>
  </si>
  <si>
    <t>天然ガス</t>
    <rPh sb="0" eb="2">
      <t>テンネン</t>
    </rPh>
    <phoneticPr fontId="1"/>
  </si>
  <si>
    <t>高効率ボイラー導入におけるCO2排出削減量の計算</t>
    <rPh sb="0" eb="3">
      <t>コウコウリツ</t>
    </rPh>
    <rPh sb="7" eb="9">
      <t>ドウニュウ</t>
    </rPh>
    <rPh sb="16" eb="18">
      <t>ハイシュツ</t>
    </rPh>
    <rPh sb="18" eb="20">
      <t>サクゲン</t>
    </rPh>
    <rPh sb="20" eb="21">
      <t>リョウ</t>
    </rPh>
    <rPh sb="22" eb="24">
      <t>ケイサン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</si>
  <si>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</si>
  <si>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</si>
  <si>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</si>
  <si>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</si>
  <si>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fuｒf</t>
    <phoneticPr fontId="1"/>
  </si>
  <si>
    <t>RQｆy</t>
    <phoneticPr fontId="1"/>
  </si>
  <si>
    <t>Ｒｙ＝RQｆｙ×fuｒf+ＲＱey×gef</t>
    <phoneticPr fontId="1"/>
  </si>
  <si>
    <t>RQey</t>
    <phoneticPr fontId="1"/>
  </si>
  <si>
    <t>１GJ=0.28MWｈ</t>
    <phoneticPr fontId="1"/>
  </si>
  <si>
    <t>1Gcal=1.163MWｈ</t>
    <phoneticPr fontId="1"/>
  </si>
  <si>
    <t>PＱｆy</t>
    <phoneticPr fontId="1"/>
  </si>
  <si>
    <t>fupf</t>
    <phoneticPr fontId="1"/>
  </si>
  <si>
    <t>Pｙ＝PQfｙ×fupf+PQey×gef</t>
    <phoneticPr fontId="1"/>
  </si>
  <si>
    <t>PQey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</si>
  <si>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</si>
  <si>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r>
      <t>（ｋJ/Nm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1"/>
  </si>
  <si>
    <t>Nm3</t>
  </si>
  <si>
    <t>L</t>
    <phoneticPr fontId="1"/>
  </si>
  <si>
    <t>MWｈ</t>
    <phoneticPr fontId="1"/>
  </si>
  <si>
    <t>MWｈ</t>
    <phoneticPr fontId="1"/>
  </si>
  <si>
    <t>/年</t>
    <rPh sb="1" eb="2">
      <t>ネン</t>
    </rPh>
    <phoneticPr fontId="1"/>
  </si>
  <si>
    <t>単位記入</t>
    <rPh sb="0" eb="2">
      <t>タンイ</t>
    </rPh>
    <rPh sb="2" eb="4">
      <t>キニュウ</t>
    </rPh>
    <phoneticPr fontId="1"/>
  </si>
  <si>
    <t>※　発熱量単位及び消費量単位に注意願います。</t>
    <rPh sb="2" eb="4">
      <t>ハツネツ</t>
    </rPh>
    <rPh sb="4" eb="5">
      <t>リョウ</t>
    </rPh>
    <rPh sb="5" eb="7">
      <t>タンイ</t>
    </rPh>
    <rPh sb="7" eb="8">
      <t>オヨ</t>
    </rPh>
    <rPh sb="9" eb="12">
      <t>ショウヒリョウ</t>
    </rPh>
    <rPh sb="12" eb="14">
      <t>タンイ</t>
    </rPh>
    <rPh sb="15" eb="17">
      <t>チュウイ</t>
    </rPh>
    <rPh sb="17" eb="18">
      <t>ネガ</t>
    </rPh>
    <phoneticPr fontId="1"/>
  </si>
  <si>
    <t>ton-CO2/</t>
    <phoneticPr fontId="1"/>
  </si>
  <si>
    <t>千Nm3</t>
    <rPh sb="0" eb="1">
      <t>セン</t>
    </rPh>
    <phoneticPr fontId="1"/>
  </si>
  <si>
    <t>Kl</t>
    <phoneticPr fontId="1"/>
  </si>
  <si>
    <t>※便宜上　消費電力量は（必要蒸発量/定格蒸発能力）×定格消費電力×稼働時間で計算。</t>
    <rPh sb="1" eb="3">
      <t>ベンギ</t>
    </rPh>
    <rPh sb="3" eb="4">
      <t>ジョウ</t>
    </rPh>
    <rPh sb="5" eb="7">
      <t>ショウヒ</t>
    </rPh>
    <rPh sb="7" eb="9">
      <t>デンリョク</t>
    </rPh>
    <rPh sb="9" eb="10">
      <t>リョウ</t>
    </rPh>
    <rPh sb="12" eb="14">
      <t>ヒツヨウ</t>
    </rPh>
    <rPh sb="14" eb="16">
      <t>ジョウハツ</t>
    </rPh>
    <rPh sb="16" eb="17">
      <t>リョウ</t>
    </rPh>
    <rPh sb="18" eb="20">
      <t>テイカク</t>
    </rPh>
    <rPh sb="20" eb="22">
      <t>ジョウハツ</t>
    </rPh>
    <rPh sb="22" eb="24">
      <t>ノウリョク</t>
    </rPh>
    <rPh sb="26" eb="28">
      <t>テイカク</t>
    </rPh>
    <rPh sb="28" eb="30">
      <t>ショウヒ</t>
    </rPh>
    <rPh sb="30" eb="32">
      <t>デンリョク</t>
    </rPh>
    <rPh sb="33" eb="35">
      <t>カドウ</t>
    </rPh>
    <rPh sb="35" eb="37">
      <t>ジカン</t>
    </rPh>
    <rPh sb="38" eb="40">
      <t>ケイサン</t>
    </rPh>
    <phoneticPr fontId="1"/>
  </si>
  <si>
    <t>標高</t>
    <rPh sb="0" eb="2">
      <t>ヒョウコウ</t>
    </rPh>
    <phoneticPr fontId="1"/>
  </si>
  <si>
    <t>(m）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</si>
</sst>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78" fontId="0" fillId="2" borderId="1" xfId="0" applyNumberFormat="1" applyFill="1" applyBorder="1">
      <alignment vertical="center"/>
    </xf>
    <xf numFmtId="177" fontId="0" fillId="3" borderId="1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0" fontId="3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>
      <alignment vertical="center"/>
    </xf>
    <xf numFmtId="0" fontId="4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/>
    </xf>
    <xf numFmtId="181" fontId="4" fillId="2" borderId="1" xfId="1" applyNumberFormat="1" applyFont="1" applyFill="1" applyBorder="1">
      <alignment vertical="center"/>
    </xf>
    <xf numFmtId="182" fontId="4" fillId="2" borderId="1" xfId="1" applyNumberFormat="1" applyFont="1" applyFill="1" applyBorder="1">
      <alignment vertical="center"/>
    </xf>
    <xf numFmtId="180" fontId="4" fillId="2" borderId="1" xfId="1" applyNumberFormat="1" applyFont="1" applyFill="1" applyBorder="1">
      <alignment vertical="center"/>
    </xf>
    <xf numFmtId="0" fontId="4" fillId="0" borderId="0" xfId="1" applyFont="1">
      <alignment vertical="center"/>
    </xf>
    <xf numFmtId="0" fontId="4" fillId="0" borderId="1" xfId="1" applyFont="1" applyFill="1" applyBorder="1" applyAlignment="1">
      <alignment vertical="center" wrapText="1"/>
    </xf>
    <xf numFmtId="177" fontId="4" fillId="3" borderId="1" xfId="1" applyNumberFormat="1" applyFont="1" applyFill="1" applyBorder="1">
      <alignment vertical="center"/>
    </xf>
    <xf numFmtId="177" fontId="3" fillId="3" borderId="1" xfId="1" applyNumberFormat="1" applyFill="1" applyBorder="1">
      <alignment vertical="center"/>
    </xf>
    <xf numFmtId="0" fontId="4" fillId="0" borderId="9" xfId="1" applyFont="1" applyFill="1" applyBorder="1" applyAlignment="1">
      <alignment vertical="center" wrapText="1"/>
    </xf>
    <xf numFmtId="177" fontId="4" fillId="0" borderId="9" xfId="1" applyNumberFormat="1" applyFont="1" applyFill="1" applyBorder="1">
      <alignment vertical="center"/>
    </xf>
    <xf numFmtId="177" fontId="4" fillId="0" borderId="0" xfId="1" applyNumberFormat="1" applyFont="1" applyFill="1" applyBorder="1">
      <alignment vertical="center"/>
    </xf>
    <xf numFmtId="0" fontId="8" fillId="0" borderId="10" xfId="1" applyFont="1" applyBorder="1" applyAlignment="1">
      <alignment horizontal="lef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>
      <alignment vertical="center"/>
    </xf>
    <xf numFmtId="180" fontId="4" fillId="0" borderId="0" xfId="1" applyNumberFormat="1" applyFont="1" applyFill="1">
      <alignment vertical="center"/>
    </xf>
    <xf numFmtId="0" fontId="3" fillId="0" borderId="1" xfId="1" applyBorder="1" applyAlignment="1">
      <alignment horizontal="center" vertical="center"/>
    </xf>
    <xf numFmtId="0" fontId="3" fillId="0" borderId="9" xfId="1" applyFill="1" applyBorder="1">
      <alignment vertical="center"/>
    </xf>
    <xf numFmtId="0" fontId="0" fillId="0" borderId="0" xfId="0" applyFill="1">
      <alignment vertical="center"/>
    </xf>
    <xf numFmtId="176" fontId="0" fillId="3" borderId="1" xfId="0" applyNumberFormat="1" applyFill="1" applyBorder="1">
      <alignment vertical="center"/>
    </xf>
    <xf numFmtId="0" fontId="6" fillId="0" borderId="5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181" fontId="4" fillId="3" borderId="1" xfId="1" applyNumberFormat="1" applyFont="1" applyFill="1" applyBorder="1">
      <alignment vertical="center"/>
    </xf>
    <xf numFmtId="177" fontId="3" fillId="0" borderId="5" xfId="1" applyNumberFormat="1" applyFill="1" applyBorder="1">
      <alignment vertical="center"/>
    </xf>
    <xf numFmtId="0" fontId="10" fillId="0" borderId="0" xfId="1" applyFont="1" applyAlignment="1">
      <alignment horizontal="center" vertical="center" shrinkToFit="1"/>
    </xf>
    <xf numFmtId="0" fontId="4" fillId="0" borderId="1" xfId="1" applyFont="1" applyBorder="1" applyAlignment="1">
      <alignment vertical="center" shrinkToFit="1"/>
    </xf>
    <xf numFmtId="0" fontId="4" fillId="0" borderId="1" xfId="1" applyFont="1" applyFill="1" applyBorder="1" applyAlignment="1">
      <alignment vertical="center" shrinkToFit="1"/>
    </xf>
    <xf numFmtId="0" fontId="3" fillId="0" borderId="0" xfId="1" applyBorder="1">
      <alignment vertical="center"/>
    </xf>
    <xf numFmtId="179" fontId="4" fillId="0" borderId="9" xfId="1" applyNumberFormat="1" applyFont="1" applyFill="1" applyBorder="1">
      <alignment vertical="center"/>
    </xf>
    <xf numFmtId="179" fontId="4" fillId="0" borderId="0" xfId="1" applyNumberFormat="1" applyFont="1" applyFill="1" applyBorder="1">
      <alignment vertical="center"/>
    </xf>
    <xf numFmtId="0" fontId="4" fillId="0" borderId="0" xfId="1" applyFont="1" applyFill="1" applyBorder="1" applyAlignment="1">
      <alignment horizontal="right" vertical="center"/>
    </xf>
    <xf numFmtId="180" fontId="4" fillId="2" borderId="1" xfId="1" applyNumberFormat="1" applyFont="1" applyFill="1" applyBorder="1" applyAlignment="1">
      <alignment horizontal="right" vertical="center"/>
    </xf>
    <xf numFmtId="179" fontId="4" fillId="0" borderId="3" xfId="1" applyNumberFormat="1" applyFont="1" applyFill="1" applyBorder="1">
      <alignment vertical="center"/>
    </xf>
    <xf numFmtId="179" fontId="4" fillId="0" borderId="10" xfId="1" applyNumberFormat="1" applyFont="1" applyFill="1" applyBorder="1">
      <alignment vertical="center"/>
    </xf>
    <xf numFmtId="0" fontId="4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2" borderId="0" xfId="1" applyFill="1">
      <alignment vertical="center"/>
    </xf>
    <xf numFmtId="0" fontId="3" fillId="0" borderId="0" xfId="1" applyAlignment="1">
      <alignment vertical="center" shrinkToFit="1"/>
    </xf>
    <xf numFmtId="176" fontId="4" fillId="3" borderId="1" xfId="1" applyNumberFormat="1" applyFont="1" applyFill="1" applyBorder="1">
      <alignment vertical="center"/>
    </xf>
    <xf numFmtId="176" fontId="3" fillId="3" borderId="1" xfId="1" applyNumberFormat="1" applyFill="1" applyBorder="1">
      <alignment vertical="center"/>
    </xf>
    <xf numFmtId="0" fontId="0" fillId="0" borderId="0" xfId="0" applyBorder="1" applyAlignment="1">
      <alignment vertical="center" wrapText="1"/>
    </xf>
    <xf numFmtId="0" fontId="4" fillId="0" borderId="9" xfId="1" applyFont="1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9" fontId="9" fillId="0" borderId="9" xfId="0" applyNumberFormat="1" applyFont="1" applyFill="1" applyBorder="1" applyAlignment="1">
      <alignment horizontal="left" vertical="center" shrinkToFit="1"/>
    </xf>
    <xf numFmtId="179" fontId="0" fillId="0" borderId="9" xfId="0" applyNumberFormat="1" applyFill="1" applyBorder="1" applyAlignment="1">
      <alignment horizontal="left" vertical="center" shrinkToFit="1"/>
    </xf>
    <xf numFmtId="179" fontId="9" fillId="2" borderId="1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left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center"/>
    </xf>
    <xf numFmtId="0" fontId="4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7" fontId="0" fillId="0" borderId="3" xfId="0" applyNumberFormat="1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4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0" fillId="3" borderId="4" xfId="0" applyFill="1" applyBorder="1">
      <alignment vertical="center"/>
    </xf>
    <xf numFmtId="0" fontId="4" fillId="0" borderId="3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3" fillId="2" borderId="1" xfId="1" applyFill="1" applyBorder="1">
      <alignment vertical="center"/>
    </xf>
    <xf numFmtId="0" fontId="4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2" borderId="2" xfId="1" applyFont="1" applyFill="1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4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 shrinkToFit="1"/>
    </xf>
    <xf numFmtId="179" fontId="9" fillId="2" borderId="2" xfId="0" applyNumberFormat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4" fillId="0" borderId="6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81" fontId="9" fillId="2" borderId="11" xfId="0" applyNumberFormat="1" applyFont="1" applyFill="1" applyBorder="1" applyAlignment="1">
      <alignment horizontal="left" vertical="center" shrinkToFit="1"/>
    </xf>
    <xf numFmtId="181" fontId="0" fillId="0" borderId="12" xfId="0" applyNumberFormat="1" applyBorder="1" applyAlignment="1">
      <alignment horizontal="left" vertical="center" shrinkToFit="1"/>
    </xf>
    <xf numFmtId="17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4" fillId="0" borderId="3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0" xfId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 shrinkToFit="1"/>
    </xf>
    <xf numFmtId="0" fontId="4" fillId="2" borderId="1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80" fontId="4" fillId="2" borderId="2" xfId="1" applyNumberFormat="1" applyFont="1" applyFill="1" applyBorder="1" applyAlignment="1">
      <alignment vertical="center" shrinkToFit="1"/>
    </xf>
    <xf numFmtId="0" fontId="4" fillId="0" borderId="2" xfId="1" applyFont="1" applyBorder="1" applyAlignment="1">
      <alignment vertical="center" shrinkToFit="1"/>
    </xf>
    <xf numFmtId="0" fontId="4" fillId="0" borderId="3" xfId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99FF99"/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184118</xdr:colOff>
      <xdr:row>40</xdr:row>
      <xdr:rowOff>32226</xdr:rowOff>
    </xdr:from>
    <xdr:ext cx="527113" cy="1736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8775668" y="6814026"/>
              <a:ext cx="527113" cy="1736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i="1">
                        <a:latin typeface="Cambria Math" panose="02040503050406030204" pitchFamily="18" charset="0"/>
                      </a:rPr>
                      <m:t>𝐴</m:t>
                    </m:r>
                    <m:r>
                      <a:rPr kumimoji="1" lang="en-US" altLang="ja-JP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l-GR" altLang="ja-JP" sz="1100" i="1">
                        <a:latin typeface="Cambria Math" panose="02040503050406030204" pitchFamily="18" charset="0"/>
                      </a:rPr>
                      <m:t>𝜋</m:t>
                    </m:r>
                    <m:sSup>
                      <m:sSupPr>
                        <m:ctrlPr>
                          <a:rPr kumimoji="1" lang="en-US" altLang="ja-JP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10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p>
                        <m:r>
                          <a:rPr kumimoji="1" lang="en-US" altLang="ja-JP" sz="11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8775668" y="6814026"/>
              <a:ext cx="527113" cy="1736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i="0">
                  <a:latin typeface="Cambria Math" panose="02040503050406030204" pitchFamily="18" charset="0"/>
                </a:rPr>
                <a:t>𝐴=</a:t>
              </a:r>
              <a:r>
                <a:rPr kumimoji="1" lang="el-GR" altLang="ja-JP" sz="110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100" i="0">
                  <a:latin typeface="Cambria Math" panose="02040503050406030204" pitchFamily="18" charset="0"/>
                </a:rPr>
                <a:t>𝑟^2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184118</xdr:colOff>
      <xdr:row>40</xdr:row>
      <xdr:rowOff>32226</xdr:rowOff>
    </xdr:from>
    <xdr:ext cx="527113" cy="1736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8775668" y="6709251"/>
              <a:ext cx="527113" cy="1736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i="1">
                        <a:latin typeface="Cambria Math" panose="02040503050406030204" pitchFamily="18" charset="0"/>
                      </a:rPr>
                      <m:t>𝐴</m:t>
                    </m:r>
                    <m:r>
                      <a:rPr kumimoji="1" lang="en-US" altLang="ja-JP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l-GR" altLang="ja-JP" sz="1100" i="1">
                        <a:latin typeface="Cambria Math" panose="02040503050406030204" pitchFamily="18" charset="0"/>
                      </a:rPr>
                      <m:t>𝜋</m:t>
                    </m:r>
                    <m:sSup>
                      <m:sSupPr>
                        <m:ctrlPr>
                          <a:rPr kumimoji="1" lang="en-US" altLang="ja-JP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10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p>
                        <m:r>
                          <a:rPr kumimoji="1" lang="en-US" altLang="ja-JP" sz="11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8775668" y="6709251"/>
              <a:ext cx="527113" cy="1736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i="0">
                  <a:latin typeface="Cambria Math" panose="02040503050406030204" pitchFamily="18" charset="0"/>
                </a:rPr>
                <a:t>𝐴=</a:t>
              </a:r>
              <a:r>
                <a:rPr kumimoji="1" lang="el-GR" altLang="ja-JP" sz="1100" i="0">
                  <a:latin typeface="Cambria Math" panose="02040503050406030204" pitchFamily="18" charset="0"/>
                </a:rPr>
                <a:t>𝜋</a:t>
              </a:r>
              <a:r>
                <a:rPr kumimoji="1" lang="en-US" altLang="ja-JP" sz="1100" i="0">
                  <a:latin typeface="Cambria Math" panose="02040503050406030204" pitchFamily="18" charset="0"/>
                </a:rPr>
                <a:t>𝑟^2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zoomScaleNormal="100" workbookViewId="0">
      <selection activeCell="C6" sqref="C6"/>
    </sheetView>
  </sheetViews>
  <sheetFormatPr defaultRowHeight="13.5"/>
  <cols>
    <col min="1" max="1" width="25" style="9" customWidth="1"/>
    <col min="2" max="13" width="9.75" style="9" customWidth="1"/>
    <col min="14" max="14" width="14" style="9" customWidth="1"/>
    <col min="15" max="256" width="9" style="9"/>
    <col min="257" max="257" width="27.375" style="9" customWidth="1"/>
    <col min="258" max="259" width="8.875" style="9" customWidth="1"/>
    <col min="260" max="269" width="9.5" style="9" bestFit="1" customWidth="1"/>
    <col min="270" max="270" width="17.5" style="9" customWidth="1"/>
    <col min="271" max="512" width="9" style="9"/>
    <col min="513" max="513" width="27.375" style="9" customWidth="1"/>
    <col min="514" max="515" width="8.875" style="9" customWidth="1"/>
    <col min="516" max="525" width="9.5" style="9" bestFit="1" customWidth="1"/>
    <col min="526" max="526" width="17.5" style="9" customWidth="1"/>
    <col min="527" max="768" width="9" style="9"/>
    <col min="769" max="769" width="27.375" style="9" customWidth="1"/>
    <col min="770" max="771" width="8.875" style="9" customWidth="1"/>
    <col min="772" max="781" width="9.5" style="9" bestFit="1" customWidth="1"/>
    <col min="782" max="782" width="17.5" style="9" customWidth="1"/>
    <col min="783" max="1024" width="9" style="9"/>
    <col min="1025" max="1025" width="27.375" style="9" customWidth="1"/>
    <col min="1026" max="1027" width="8.875" style="9" customWidth="1"/>
    <col min="1028" max="1037" width="9.5" style="9" bestFit="1" customWidth="1"/>
    <col min="1038" max="1038" width="17.5" style="9" customWidth="1"/>
    <col min="1039" max="1280" width="9" style="9"/>
    <col min="1281" max="1281" width="27.375" style="9" customWidth="1"/>
    <col min="1282" max="1283" width="8.875" style="9" customWidth="1"/>
    <col min="1284" max="1293" width="9.5" style="9" bestFit="1" customWidth="1"/>
    <col min="1294" max="1294" width="17.5" style="9" customWidth="1"/>
    <col min="1295" max="1536" width="9" style="9"/>
    <col min="1537" max="1537" width="27.375" style="9" customWidth="1"/>
    <col min="1538" max="1539" width="8.875" style="9" customWidth="1"/>
    <col min="1540" max="1549" width="9.5" style="9" bestFit="1" customWidth="1"/>
    <col min="1550" max="1550" width="17.5" style="9" customWidth="1"/>
    <col min="1551" max="1792" width="9" style="9"/>
    <col min="1793" max="1793" width="27.375" style="9" customWidth="1"/>
    <col min="1794" max="1795" width="8.875" style="9" customWidth="1"/>
    <col min="1796" max="1805" width="9.5" style="9" bestFit="1" customWidth="1"/>
    <col min="1806" max="1806" width="17.5" style="9" customWidth="1"/>
    <col min="1807" max="2048" width="9" style="9"/>
    <col min="2049" max="2049" width="27.375" style="9" customWidth="1"/>
    <col min="2050" max="2051" width="8.875" style="9" customWidth="1"/>
    <col min="2052" max="2061" width="9.5" style="9" bestFit="1" customWidth="1"/>
    <col min="2062" max="2062" width="17.5" style="9" customWidth="1"/>
    <col min="2063" max="2304" width="9" style="9"/>
    <col min="2305" max="2305" width="27.375" style="9" customWidth="1"/>
    <col min="2306" max="2307" width="8.875" style="9" customWidth="1"/>
    <col min="2308" max="2317" width="9.5" style="9" bestFit="1" customWidth="1"/>
    <col min="2318" max="2318" width="17.5" style="9" customWidth="1"/>
    <col min="2319" max="2560" width="9" style="9"/>
    <col min="2561" max="2561" width="27.375" style="9" customWidth="1"/>
    <col min="2562" max="2563" width="8.875" style="9" customWidth="1"/>
    <col min="2564" max="2573" width="9.5" style="9" bestFit="1" customWidth="1"/>
    <col min="2574" max="2574" width="17.5" style="9" customWidth="1"/>
    <col min="2575" max="2816" width="9" style="9"/>
    <col min="2817" max="2817" width="27.375" style="9" customWidth="1"/>
    <col min="2818" max="2819" width="8.875" style="9" customWidth="1"/>
    <col min="2820" max="2829" width="9.5" style="9" bestFit="1" customWidth="1"/>
    <col min="2830" max="2830" width="17.5" style="9" customWidth="1"/>
    <col min="2831" max="3072" width="9" style="9"/>
    <col min="3073" max="3073" width="27.375" style="9" customWidth="1"/>
    <col min="3074" max="3075" width="8.875" style="9" customWidth="1"/>
    <col min="3076" max="3085" width="9.5" style="9" bestFit="1" customWidth="1"/>
    <col min="3086" max="3086" width="17.5" style="9" customWidth="1"/>
    <col min="3087" max="3328" width="9" style="9"/>
    <col min="3329" max="3329" width="27.375" style="9" customWidth="1"/>
    <col min="3330" max="3331" width="8.875" style="9" customWidth="1"/>
    <col min="3332" max="3341" width="9.5" style="9" bestFit="1" customWidth="1"/>
    <col min="3342" max="3342" width="17.5" style="9" customWidth="1"/>
    <col min="3343" max="3584" width="9" style="9"/>
    <col min="3585" max="3585" width="27.375" style="9" customWidth="1"/>
    <col min="3586" max="3587" width="8.875" style="9" customWidth="1"/>
    <col min="3588" max="3597" width="9.5" style="9" bestFit="1" customWidth="1"/>
    <col min="3598" max="3598" width="17.5" style="9" customWidth="1"/>
    <col min="3599" max="3840" width="9" style="9"/>
    <col min="3841" max="3841" width="27.375" style="9" customWidth="1"/>
    <col min="3842" max="3843" width="8.875" style="9" customWidth="1"/>
    <col min="3844" max="3853" width="9.5" style="9" bestFit="1" customWidth="1"/>
    <col min="3854" max="3854" width="17.5" style="9" customWidth="1"/>
    <col min="3855" max="4096" width="9" style="9"/>
    <col min="4097" max="4097" width="27.375" style="9" customWidth="1"/>
    <col min="4098" max="4099" width="8.875" style="9" customWidth="1"/>
    <col min="4100" max="4109" width="9.5" style="9" bestFit="1" customWidth="1"/>
    <col min="4110" max="4110" width="17.5" style="9" customWidth="1"/>
    <col min="4111" max="4352" width="9" style="9"/>
    <col min="4353" max="4353" width="27.375" style="9" customWidth="1"/>
    <col min="4354" max="4355" width="8.875" style="9" customWidth="1"/>
    <col min="4356" max="4365" width="9.5" style="9" bestFit="1" customWidth="1"/>
    <col min="4366" max="4366" width="17.5" style="9" customWidth="1"/>
    <col min="4367" max="4608" width="9" style="9"/>
    <col min="4609" max="4609" width="27.375" style="9" customWidth="1"/>
    <col min="4610" max="4611" width="8.875" style="9" customWidth="1"/>
    <col min="4612" max="4621" width="9.5" style="9" bestFit="1" customWidth="1"/>
    <col min="4622" max="4622" width="17.5" style="9" customWidth="1"/>
    <col min="4623" max="4864" width="9" style="9"/>
    <col min="4865" max="4865" width="27.375" style="9" customWidth="1"/>
    <col min="4866" max="4867" width="8.875" style="9" customWidth="1"/>
    <col min="4868" max="4877" width="9.5" style="9" bestFit="1" customWidth="1"/>
    <col min="4878" max="4878" width="17.5" style="9" customWidth="1"/>
    <col min="4879" max="5120" width="9" style="9"/>
    <col min="5121" max="5121" width="27.375" style="9" customWidth="1"/>
    <col min="5122" max="5123" width="8.875" style="9" customWidth="1"/>
    <col min="5124" max="5133" width="9.5" style="9" bestFit="1" customWidth="1"/>
    <col min="5134" max="5134" width="17.5" style="9" customWidth="1"/>
    <col min="5135" max="5376" width="9" style="9"/>
    <col min="5377" max="5377" width="27.375" style="9" customWidth="1"/>
    <col min="5378" max="5379" width="8.875" style="9" customWidth="1"/>
    <col min="5380" max="5389" width="9.5" style="9" bestFit="1" customWidth="1"/>
    <col min="5390" max="5390" width="17.5" style="9" customWidth="1"/>
    <col min="5391" max="5632" width="9" style="9"/>
    <col min="5633" max="5633" width="27.375" style="9" customWidth="1"/>
    <col min="5634" max="5635" width="8.875" style="9" customWidth="1"/>
    <col min="5636" max="5645" width="9.5" style="9" bestFit="1" customWidth="1"/>
    <col min="5646" max="5646" width="17.5" style="9" customWidth="1"/>
    <col min="5647" max="5888" width="9" style="9"/>
    <col min="5889" max="5889" width="27.375" style="9" customWidth="1"/>
    <col min="5890" max="5891" width="8.875" style="9" customWidth="1"/>
    <col min="5892" max="5901" width="9.5" style="9" bestFit="1" customWidth="1"/>
    <col min="5902" max="5902" width="17.5" style="9" customWidth="1"/>
    <col min="5903" max="6144" width="9" style="9"/>
    <col min="6145" max="6145" width="27.375" style="9" customWidth="1"/>
    <col min="6146" max="6147" width="8.875" style="9" customWidth="1"/>
    <col min="6148" max="6157" width="9.5" style="9" bestFit="1" customWidth="1"/>
    <col min="6158" max="6158" width="17.5" style="9" customWidth="1"/>
    <col min="6159" max="6400" width="9" style="9"/>
    <col min="6401" max="6401" width="27.375" style="9" customWidth="1"/>
    <col min="6402" max="6403" width="8.875" style="9" customWidth="1"/>
    <col min="6404" max="6413" width="9.5" style="9" bestFit="1" customWidth="1"/>
    <col min="6414" max="6414" width="17.5" style="9" customWidth="1"/>
    <col min="6415" max="6656" width="9" style="9"/>
    <col min="6657" max="6657" width="27.375" style="9" customWidth="1"/>
    <col min="6658" max="6659" width="8.875" style="9" customWidth="1"/>
    <col min="6660" max="6669" width="9.5" style="9" bestFit="1" customWidth="1"/>
    <col min="6670" max="6670" width="17.5" style="9" customWidth="1"/>
    <col min="6671" max="6912" width="9" style="9"/>
    <col min="6913" max="6913" width="27.375" style="9" customWidth="1"/>
    <col min="6914" max="6915" width="8.875" style="9" customWidth="1"/>
    <col min="6916" max="6925" width="9.5" style="9" bestFit="1" customWidth="1"/>
    <col min="6926" max="6926" width="17.5" style="9" customWidth="1"/>
    <col min="6927" max="7168" width="9" style="9"/>
    <col min="7169" max="7169" width="27.375" style="9" customWidth="1"/>
    <col min="7170" max="7171" width="8.875" style="9" customWidth="1"/>
    <col min="7172" max="7181" width="9.5" style="9" bestFit="1" customWidth="1"/>
    <col min="7182" max="7182" width="17.5" style="9" customWidth="1"/>
    <col min="7183" max="7424" width="9" style="9"/>
    <col min="7425" max="7425" width="27.375" style="9" customWidth="1"/>
    <col min="7426" max="7427" width="8.875" style="9" customWidth="1"/>
    <col min="7428" max="7437" width="9.5" style="9" bestFit="1" customWidth="1"/>
    <col min="7438" max="7438" width="17.5" style="9" customWidth="1"/>
    <col min="7439" max="7680" width="9" style="9"/>
    <col min="7681" max="7681" width="27.375" style="9" customWidth="1"/>
    <col min="7682" max="7683" width="8.875" style="9" customWidth="1"/>
    <col min="7684" max="7693" width="9.5" style="9" bestFit="1" customWidth="1"/>
    <col min="7694" max="7694" width="17.5" style="9" customWidth="1"/>
    <col min="7695" max="7936" width="9" style="9"/>
    <col min="7937" max="7937" width="27.375" style="9" customWidth="1"/>
    <col min="7938" max="7939" width="8.875" style="9" customWidth="1"/>
    <col min="7940" max="7949" width="9.5" style="9" bestFit="1" customWidth="1"/>
    <col min="7950" max="7950" width="17.5" style="9" customWidth="1"/>
    <col min="7951" max="8192" width="9" style="9"/>
    <col min="8193" max="8193" width="27.375" style="9" customWidth="1"/>
    <col min="8194" max="8195" width="8.875" style="9" customWidth="1"/>
    <col min="8196" max="8205" width="9.5" style="9" bestFit="1" customWidth="1"/>
    <col min="8206" max="8206" width="17.5" style="9" customWidth="1"/>
    <col min="8207" max="8448" width="9" style="9"/>
    <col min="8449" max="8449" width="27.375" style="9" customWidth="1"/>
    <col min="8450" max="8451" width="8.875" style="9" customWidth="1"/>
    <col min="8452" max="8461" width="9.5" style="9" bestFit="1" customWidth="1"/>
    <col min="8462" max="8462" width="17.5" style="9" customWidth="1"/>
    <col min="8463" max="8704" width="9" style="9"/>
    <col min="8705" max="8705" width="27.375" style="9" customWidth="1"/>
    <col min="8706" max="8707" width="8.875" style="9" customWidth="1"/>
    <col min="8708" max="8717" width="9.5" style="9" bestFit="1" customWidth="1"/>
    <col min="8718" max="8718" width="17.5" style="9" customWidth="1"/>
    <col min="8719" max="8960" width="9" style="9"/>
    <col min="8961" max="8961" width="27.375" style="9" customWidth="1"/>
    <col min="8962" max="8963" width="8.875" style="9" customWidth="1"/>
    <col min="8964" max="8973" width="9.5" style="9" bestFit="1" customWidth="1"/>
    <col min="8974" max="8974" width="17.5" style="9" customWidth="1"/>
    <col min="8975" max="9216" width="9" style="9"/>
    <col min="9217" max="9217" width="27.375" style="9" customWidth="1"/>
    <col min="9218" max="9219" width="8.875" style="9" customWidth="1"/>
    <col min="9220" max="9229" width="9.5" style="9" bestFit="1" customWidth="1"/>
    <col min="9230" max="9230" width="17.5" style="9" customWidth="1"/>
    <col min="9231" max="9472" width="9" style="9"/>
    <col min="9473" max="9473" width="27.375" style="9" customWidth="1"/>
    <col min="9474" max="9475" width="8.875" style="9" customWidth="1"/>
    <col min="9476" max="9485" width="9.5" style="9" bestFit="1" customWidth="1"/>
    <col min="9486" max="9486" width="17.5" style="9" customWidth="1"/>
    <col min="9487" max="9728" width="9" style="9"/>
    <col min="9729" max="9729" width="27.375" style="9" customWidth="1"/>
    <col min="9730" max="9731" width="8.875" style="9" customWidth="1"/>
    <col min="9732" max="9741" width="9.5" style="9" bestFit="1" customWidth="1"/>
    <col min="9742" max="9742" width="17.5" style="9" customWidth="1"/>
    <col min="9743" max="9984" width="9" style="9"/>
    <col min="9985" max="9985" width="27.375" style="9" customWidth="1"/>
    <col min="9986" max="9987" width="8.875" style="9" customWidth="1"/>
    <col min="9988" max="9997" width="9.5" style="9" bestFit="1" customWidth="1"/>
    <col min="9998" max="9998" width="17.5" style="9" customWidth="1"/>
    <col min="9999" max="10240" width="9" style="9"/>
    <col min="10241" max="10241" width="27.375" style="9" customWidth="1"/>
    <col min="10242" max="10243" width="8.875" style="9" customWidth="1"/>
    <col min="10244" max="10253" width="9.5" style="9" bestFit="1" customWidth="1"/>
    <col min="10254" max="10254" width="17.5" style="9" customWidth="1"/>
    <col min="10255" max="10496" width="9" style="9"/>
    <col min="10497" max="10497" width="27.375" style="9" customWidth="1"/>
    <col min="10498" max="10499" width="8.875" style="9" customWidth="1"/>
    <col min="10500" max="10509" width="9.5" style="9" bestFit="1" customWidth="1"/>
    <col min="10510" max="10510" width="17.5" style="9" customWidth="1"/>
    <col min="10511" max="10752" width="9" style="9"/>
    <col min="10753" max="10753" width="27.375" style="9" customWidth="1"/>
    <col min="10754" max="10755" width="8.875" style="9" customWidth="1"/>
    <col min="10756" max="10765" width="9.5" style="9" bestFit="1" customWidth="1"/>
    <col min="10766" max="10766" width="17.5" style="9" customWidth="1"/>
    <col min="10767" max="11008" width="9" style="9"/>
    <col min="11009" max="11009" width="27.375" style="9" customWidth="1"/>
    <col min="11010" max="11011" width="8.875" style="9" customWidth="1"/>
    <col min="11012" max="11021" width="9.5" style="9" bestFit="1" customWidth="1"/>
    <col min="11022" max="11022" width="17.5" style="9" customWidth="1"/>
    <col min="11023" max="11264" width="9" style="9"/>
    <col min="11265" max="11265" width="27.375" style="9" customWidth="1"/>
    <col min="11266" max="11267" width="8.875" style="9" customWidth="1"/>
    <col min="11268" max="11277" width="9.5" style="9" bestFit="1" customWidth="1"/>
    <col min="11278" max="11278" width="17.5" style="9" customWidth="1"/>
    <col min="11279" max="11520" width="9" style="9"/>
    <col min="11521" max="11521" width="27.375" style="9" customWidth="1"/>
    <col min="11522" max="11523" width="8.875" style="9" customWidth="1"/>
    <col min="11524" max="11533" width="9.5" style="9" bestFit="1" customWidth="1"/>
    <col min="11534" max="11534" width="17.5" style="9" customWidth="1"/>
    <col min="11535" max="11776" width="9" style="9"/>
    <col min="11777" max="11777" width="27.375" style="9" customWidth="1"/>
    <col min="11778" max="11779" width="8.875" style="9" customWidth="1"/>
    <col min="11780" max="11789" width="9.5" style="9" bestFit="1" customWidth="1"/>
    <col min="11790" max="11790" width="17.5" style="9" customWidth="1"/>
    <col min="11791" max="12032" width="9" style="9"/>
    <col min="12033" max="12033" width="27.375" style="9" customWidth="1"/>
    <col min="12034" max="12035" width="8.875" style="9" customWidth="1"/>
    <col min="12036" max="12045" width="9.5" style="9" bestFit="1" customWidth="1"/>
    <col min="12046" max="12046" width="17.5" style="9" customWidth="1"/>
    <col min="12047" max="12288" width="9" style="9"/>
    <col min="12289" max="12289" width="27.375" style="9" customWidth="1"/>
    <col min="12290" max="12291" width="8.875" style="9" customWidth="1"/>
    <col min="12292" max="12301" width="9.5" style="9" bestFit="1" customWidth="1"/>
    <col min="12302" max="12302" width="17.5" style="9" customWidth="1"/>
    <col min="12303" max="12544" width="9" style="9"/>
    <col min="12545" max="12545" width="27.375" style="9" customWidth="1"/>
    <col min="12546" max="12547" width="8.875" style="9" customWidth="1"/>
    <col min="12548" max="12557" width="9.5" style="9" bestFit="1" customWidth="1"/>
    <col min="12558" max="12558" width="17.5" style="9" customWidth="1"/>
    <col min="12559" max="12800" width="9" style="9"/>
    <col min="12801" max="12801" width="27.375" style="9" customWidth="1"/>
    <col min="12802" max="12803" width="8.875" style="9" customWidth="1"/>
    <col min="12804" max="12813" width="9.5" style="9" bestFit="1" customWidth="1"/>
    <col min="12814" max="12814" width="17.5" style="9" customWidth="1"/>
    <col min="12815" max="13056" width="9" style="9"/>
    <col min="13057" max="13057" width="27.375" style="9" customWidth="1"/>
    <col min="13058" max="13059" width="8.875" style="9" customWidth="1"/>
    <col min="13060" max="13069" width="9.5" style="9" bestFit="1" customWidth="1"/>
    <col min="13070" max="13070" width="17.5" style="9" customWidth="1"/>
    <col min="13071" max="13312" width="9" style="9"/>
    <col min="13313" max="13313" width="27.375" style="9" customWidth="1"/>
    <col min="13314" max="13315" width="8.875" style="9" customWidth="1"/>
    <col min="13316" max="13325" width="9.5" style="9" bestFit="1" customWidth="1"/>
    <col min="13326" max="13326" width="17.5" style="9" customWidth="1"/>
    <col min="13327" max="13568" width="9" style="9"/>
    <col min="13569" max="13569" width="27.375" style="9" customWidth="1"/>
    <col min="13570" max="13571" width="8.875" style="9" customWidth="1"/>
    <col min="13572" max="13581" width="9.5" style="9" bestFit="1" customWidth="1"/>
    <col min="13582" max="13582" width="17.5" style="9" customWidth="1"/>
    <col min="13583" max="13824" width="9" style="9"/>
    <col min="13825" max="13825" width="27.375" style="9" customWidth="1"/>
    <col min="13826" max="13827" width="8.875" style="9" customWidth="1"/>
    <col min="13828" max="13837" width="9.5" style="9" bestFit="1" customWidth="1"/>
    <col min="13838" max="13838" width="17.5" style="9" customWidth="1"/>
    <col min="13839" max="14080" width="9" style="9"/>
    <col min="14081" max="14081" width="27.375" style="9" customWidth="1"/>
    <col min="14082" max="14083" width="8.875" style="9" customWidth="1"/>
    <col min="14084" max="14093" width="9.5" style="9" bestFit="1" customWidth="1"/>
    <col min="14094" max="14094" width="17.5" style="9" customWidth="1"/>
    <col min="14095" max="14336" width="9" style="9"/>
    <col min="14337" max="14337" width="27.375" style="9" customWidth="1"/>
    <col min="14338" max="14339" width="8.875" style="9" customWidth="1"/>
    <col min="14340" max="14349" width="9.5" style="9" bestFit="1" customWidth="1"/>
    <col min="14350" max="14350" width="17.5" style="9" customWidth="1"/>
    <col min="14351" max="14592" width="9" style="9"/>
    <col min="14593" max="14593" width="27.375" style="9" customWidth="1"/>
    <col min="14594" max="14595" width="8.875" style="9" customWidth="1"/>
    <col min="14596" max="14605" width="9.5" style="9" bestFit="1" customWidth="1"/>
    <col min="14606" max="14606" width="17.5" style="9" customWidth="1"/>
    <col min="14607" max="14848" width="9" style="9"/>
    <col min="14849" max="14849" width="27.375" style="9" customWidth="1"/>
    <col min="14850" max="14851" width="8.875" style="9" customWidth="1"/>
    <col min="14852" max="14861" width="9.5" style="9" bestFit="1" customWidth="1"/>
    <col min="14862" max="14862" width="17.5" style="9" customWidth="1"/>
    <col min="14863" max="15104" width="9" style="9"/>
    <col min="15105" max="15105" width="27.375" style="9" customWidth="1"/>
    <col min="15106" max="15107" width="8.875" style="9" customWidth="1"/>
    <col min="15108" max="15117" width="9.5" style="9" bestFit="1" customWidth="1"/>
    <col min="15118" max="15118" width="17.5" style="9" customWidth="1"/>
    <col min="15119" max="15360" width="9" style="9"/>
    <col min="15361" max="15361" width="27.375" style="9" customWidth="1"/>
    <col min="15362" max="15363" width="8.875" style="9" customWidth="1"/>
    <col min="15364" max="15373" width="9.5" style="9" bestFit="1" customWidth="1"/>
    <col min="15374" max="15374" width="17.5" style="9" customWidth="1"/>
    <col min="15375" max="15616" width="9" style="9"/>
    <col min="15617" max="15617" width="27.375" style="9" customWidth="1"/>
    <col min="15618" max="15619" width="8.875" style="9" customWidth="1"/>
    <col min="15620" max="15629" width="9.5" style="9" bestFit="1" customWidth="1"/>
    <col min="15630" max="15630" width="17.5" style="9" customWidth="1"/>
    <col min="15631" max="15872" width="9" style="9"/>
    <col min="15873" max="15873" width="27.375" style="9" customWidth="1"/>
    <col min="15874" max="15875" width="8.875" style="9" customWidth="1"/>
    <col min="15876" max="15885" width="9.5" style="9" bestFit="1" customWidth="1"/>
    <col min="15886" max="15886" width="17.5" style="9" customWidth="1"/>
    <col min="15887" max="16128" width="9" style="9"/>
    <col min="16129" max="16129" width="27.375" style="9" customWidth="1"/>
    <col min="16130" max="16131" width="8.875" style="9" customWidth="1"/>
    <col min="16132" max="16141" width="9.5" style="9" bestFit="1" customWidth="1"/>
    <col min="16142" max="16142" width="17.5" style="9" customWidth="1"/>
    <col min="16143" max="16384" width="9" style="9"/>
  </cols>
  <sheetData>
    <row r="1" spans="1:14">
      <c r="A1" s="10" t="s">
        <v>10</v>
      </c>
      <c r="B1" s="85" t="s">
        <v>38</v>
      </c>
      <c r="C1" s="85"/>
      <c r="D1" s="85"/>
      <c r="E1" s="85"/>
      <c r="F1" s="85"/>
      <c r="G1" s="85"/>
      <c r="H1" s="85"/>
      <c r="I1" s="85"/>
      <c r="J1" s="40"/>
      <c r="K1" s="4" t="s">
        <v>7</v>
      </c>
      <c r="L1"/>
      <c r="M1" s="5" t="s">
        <v>9</v>
      </c>
    </row>
    <row r="2" spans="1:14">
      <c r="A2" s="86" t="s">
        <v>11</v>
      </c>
      <c r="B2" s="10" t="s">
        <v>12</v>
      </c>
      <c r="C2" s="85"/>
      <c r="D2" s="88"/>
      <c r="E2" s="88"/>
      <c r="F2" s="88"/>
      <c r="G2" s="88"/>
      <c r="H2" s="88"/>
      <c r="I2" s="88"/>
      <c r="J2" s="41"/>
      <c r="K2" s="17"/>
      <c r="L2" s="17"/>
      <c r="M2" s="17"/>
    </row>
    <row r="3" spans="1:14">
      <c r="A3" s="87"/>
      <c r="B3" s="10" t="s">
        <v>13</v>
      </c>
      <c r="C3" s="89">
        <v>26.1234</v>
      </c>
      <c r="D3" s="90"/>
      <c r="E3" s="91"/>
      <c r="F3" s="11" t="s">
        <v>14</v>
      </c>
      <c r="G3" s="89">
        <v>106.57680000000001</v>
      </c>
      <c r="H3" s="90"/>
      <c r="I3" s="91"/>
      <c r="J3" s="41"/>
      <c r="K3" s="17"/>
      <c r="L3" s="17"/>
      <c r="M3" s="17"/>
    </row>
    <row r="4" spans="1:14">
      <c r="A4" s="121"/>
      <c r="B4" s="10" t="s">
        <v>107</v>
      </c>
      <c r="C4" s="122">
        <v>120</v>
      </c>
      <c r="D4" s="123" t="s">
        <v>108</v>
      </c>
      <c r="E4" s="79"/>
      <c r="F4" s="120"/>
      <c r="G4" s="124"/>
      <c r="H4" s="79"/>
      <c r="I4" s="80"/>
      <c r="J4" s="41"/>
      <c r="K4" s="17"/>
      <c r="L4" s="17"/>
      <c r="M4" s="17"/>
    </row>
    <row r="5" spans="1:14">
      <c r="A5" s="12" t="s">
        <v>39</v>
      </c>
      <c r="B5" s="82" t="s">
        <v>40</v>
      </c>
      <c r="C5" s="83"/>
      <c r="D5" s="83"/>
      <c r="E5" s="83"/>
      <c r="F5" s="83"/>
      <c r="G5" s="83"/>
      <c r="H5" s="83"/>
      <c r="I5" s="84"/>
      <c r="J5" s="41"/>
      <c r="K5" s="17"/>
      <c r="L5" s="17"/>
      <c r="M5" s="17"/>
    </row>
    <row r="6" spans="1:14" ht="7.9" customHeight="1">
      <c r="A6" s="13"/>
      <c r="B6" s="14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</row>
    <row r="7" spans="1:14" ht="14.25">
      <c r="A7" s="18" t="s">
        <v>41</v>
      </c>
      <c r="B7" s="19"/>
      <c r="C7" s="20"/>
      <c r="D7" s="20"/>
      <c r="E7" s="20"/>
      <c r="F7" s="20"/>
      <c r="G7" s="20"/>
      <c r="H7" s="20"/>
      <c r="I7" s="20"/>
      <c r="J7" s="16"/>
      <c r="K7" s="17"/>
      <c r="L7" s="17"/>
      <c r="M7" s="17"/>
    </row>
    <row r="8" spans="1:14" ht="14.25">
      <c r="A8" s="18"/>
      <c r="B8" s="21" t="s">
        <v>15</v>
      </c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21" t="s">
        <v>21</v>
      </c>
      <c r="I8" s="21" t="s">
        <v>22</v>
      </c>
      <c r="J8" s="21" t="s">
        <v>23</v>
      </c>
      <c r="K8" s="21" t="s">
        <v>24</v>
      </c>
      <c r="L8" s="21" t="s">
        <v>25</v>
      </c>
      <c r="M8" s="21" t="s">
        <v>26</v>
      </c>
    </row>
    <row r="9" spans="1:14">
      <c r="A9" s="45" t="s">
        <v>42</v>
      </c>
      <c r="B9" s="22">
        <v>6</v>
      </c>
      <c r="C9" s="22">
        <v>6</v>
      </c>
      <c r="D9" s="22">
        <v>6</v>
      </c>
      <c r="E9" s="22">
        <v>6</v>
      </c>
      <c r="F9" s="22">
        <v>6</v>
      </c>
      <c r="G9" s="22">
        <v>6</v>
      </c>
      <c r="H9" s="22">
        <v>6</v>
      </c>
      <c r="I9" s="22">
        <v>6</v>
      </c>
      <c r="J9" s="22">
        <v>6</v>
      </c>
      <c r="K9" s="22">
        <v>6</v>
      </c>
      <c r="L9" s="22">
        <v>6</v>
      </c>
      <c r="M9" s="22">
        <v>6</v>
      </c>
    </row>
    <row r="10" spans="1:14">
      <c r="A10" s="45" t="s">
        <v>43</v>
      </c>
      <c r="B10" s="23">
        <v>1.2</v>
      </c>
      <c r="C10" s="23">
        <v>1.2</v>
      </c>
      <c r="D10" s="23">
        <v>1.2</v>
      </c>
      <c r="E10" s="23">
        <v>1.2</v>
      </c>
      <c r="F10" s="23">
        <v>1.2</v>
      </c>
      <c r="G10" s="23">
        <v>1.2</v>
      </c>
      <c r="H10" s="23">
        <v>1.2</v>
      </c>
      <c r="I10" s="23">
        <v>1.2</v>
      </c>
      <c r="J10" s="23">
        <v>1.2</v>
      </c>
      <c r="K10" s="23">
        <v>1.2</v>
      </c>
      <c r="L10" s="23">
        <v>1.2</v>
      </c>
      <c r="M10" s="23">
        <v>1.2</v>
      </c>
    </row>
    <row r="11" spans="1:14">
      <c r="A11" s="45" t="s">
        <v>46</v>
      </c>
      <c r="B11" s="22">
        <v>2778</v>
      </c>
      <c r="C11" s="22">
        <v>2778</v>
      </c>
      <c r="D11" s="22">
        <v>2778</v>
      </c>
      <c r="E11" s="22">
        <v>2778</v>
      </c>
      <c r="F11" s="22">
        <v>2778</v>
      </c>
      <c r="G11" s="22">
        <v>2778</v>
      </c>
      <c r="H11" s="22">
        <v>2778</v>
      </c>
      <c r="I11" s="22">
        <v>2778</v>
      </c>
      <c r="J11" s="22">
        <v>2778</v>
      </c>
      <c r="K11" s="22">
        <v>2778</v>
      </c>
      <c r="L11" s="22">
        <v>2778</v>
      </c>
      <c r="M11" s="22">
        <v>2778</v>
      </c>
    </row>
    <row r="12" spans="1:14">
      <c r="A12" s="45" t="s">
        <v>44</v>
      </c>
      <c r="B12" s="22">
        <v>15</v>
      </c>
      <c r="C12" s="22">
        <v>15</v>
      </c>
      <c r="D12" s="22">
        <v>16</v>
      </c>
      <c r="E12" s="22">
        <v>18</v>
      </c>
      <c r="F12" s="22">
        <v>22</v>
      </c>
      <c r="G12" s="22">
        <v>24</v>
      </c>
      <c r="H12" s="22">
        <v>26</v>
      </c>
      <c r="I12" s="22">
        <v>26</v>
      </c>
      <c r="J12" s="22">
        <v>25</v>
      </c>
      <c r="K12" s="22">
        <v>24</v>
      </c>
      <c r="L12" s="22">
        <v>20</v>
      </c>
      <c r="M12" s="22">
        <v>18</v>
      </c>
    </row>
    <row r="13" spans="1:14">
      <c r="A13" s="45" t="s">
        <v>45</v>
      </c>
      <c r="B13" s="42">
        <f>B12*4.186</f>
        <v>62.79</v>
      </c>
      <c r="C13" s="42">
        <f t="shared" ref="C13:M13" si="0">C12*4.186</f>
        <v>62.79</v>
      </c>
      <c r="D13" s="42">
        <f t="shared" si="0"/>
        <v>66.975999999999999</v>
      </c>
      <c r="E13" s="42">
        <f t="shared" si="0"/>
        <v>75.347999999999999</v>
      </c>
      <c r="F13" s="42">
        <f t="shared" si="0"/>
        <v>92.091999999999999</v>
      </c>
      <c r="G13" s="42">
        <f t="shared" si="0"/>
        <v>100.464</v>
      </c>
      <c r="H13" s="42">
        <f t="shared" si="0"/>
        <v>108.836</v>
      </c>
      <c r="I13" s="42">
        <f t="shared" si="0"/>
        <v>108.836</v>
      </c>
      <c r="J13" s="42">
        <f t="shared" si="0"/>
        <v>104.65</v>
      </c>
      <c r="K13" s="42">
        <f t="shared" si="0"/>
        <v>100.464</v>
      </c>
      <c r="L13" s="42">
        <f t="shared" si="0"/>
        <v>83.72</v>
      </c>
      <c r="M13" s="42">
        <f t="shared" si="0"/>
        <v>75.347999999999999</v>
      </c>
      <c r="N13" s="25"/>
    </row>
    <row r="14" spans="1:14">
      <c r="A14" s="46" t="s">
        <v>47</v>
      </c>
      <c r="B14" s="27">
        <f>B9*(B11-B13)</f>
        <v>16291.26</v>
      </c>
      <c r="C14" s="27">
        <f t="shared" ref="C14:M14" si="1">C9*(C11-C13)</f>
        <v>16291.26</v>
      </c>
      <c r="D14" s="27">
        <f t="shared" si="1"/>
        <v>16266.144</v>
      </c>
      <c r="E14" s="27">
        <f t="shared" si="1"/>
        <v>16215.912</v>
      </c>
      <c r="F14" s="27">
        <f t="shared" si="1"/>
        <v>16115.448</v>
      </c>
      <c r="G14" s="27">
        <f t="shared" si="1"/>
        <v>16065.216</v>
      </c>
      <c r="H14" s="27">
        <f t="shared" si="1"/>
        <v>16014.984</v>
      </c>
      <c r="I14" s="27">
        <f t="shared" si="1"/>
        <v>16014.984</v>
      </c>
      <c r="J14" s="27">
        <f t="shared" si="1"/>
        <v>16040.099999999999</v>
      </c>
      <c r="K14" s="27">
        <f t="shared" si="1"/>
        <v>16065.216</v>
      </c>
      <c r="L14" s="27">
        <f t="shared" si="1"/>
        <v>16165.68</v>
      </c>
      <c r="M14" s="27">
        <f t="shared" si="1"/>
        <v>16215.912</v>
      </c>
      <c r="N14" s="43"/>
    </row>
    <row r="15" spans="1:14">
      <c r="A15" s="45" t="s">
        <v>48</v>
      </c>
      <c r="B15" s="23">
        <v>8</v>
      </c>
      <c r="C15" s="23">
        <v>8</v>
      </c>
      <c r="D15" s="23">
        <v>8</v>
      </c>
      <c r="E15" s="23">
        <v>8</v>
      </c>
      <c r="F15" s="23">
        <v>8</v>
      </c>
      <c r="G15" s="23">
        <v>8</v>
      </c>
      <c r="H15" s="23">
        <v>8</v>
      </c>
      <c r="I15" s="23">
        <v>8</v>
      </c>
      <c r="J15" s="23">
        <v>8</v>
      </c>
      <c r="K15" s="23">
        <v>8</v>
      </c>
      <c r="L15" s="23">
        <v>8</v>
      </c>
      <c r="M15" s="23">
        <v>8</v>
      </c>
    </row>
    <row r="16" spans="1:14">
      <c r="A16" s="45" t="s">
        <v>49</v>
      </c>
      <c r="B16" s="24">
        <v>24</v>
      </c>
      <c r="C16" s="24">
        <v>22</v>
      </c>
      <c r="D16" s="24">
        <v>26</v>
      </c>
      <c r="E16" s="24">
        <v>26</v>
      </c>
      <c r="F16" s="24">
        <v>25</v>
      </c>
      <c r="G16" s="24">
        <v>20</v>
      </c>
      <c r="H16" s="24">
        <v>26</v>
      </c>
      <c r="I16" s="24">
        <v>26</v>
      </c>
      <c r="J16" s="24">
        <v>26</v>
      </c>
      <c r="K16" s="24">
        <v>26</v>
      </c>
      <c r="L16" s="24">
        <v>26</v>
      </c>
      <c r="M16" s="24">
        <v>25</v>
      </c>
      <c r="N16" s="44" t="s">
        <v>51</v>
      </c>
    </row>
    <row r="17" spans="1:15">
      <c r="A17" s="46" t="s">
        <v>50</v>
      </c>
      <c r="B17" s="27">
        <f>B14*B15*B16</f>
        <v>3127921.92</v>
      </c>
      <c r="C17" s="27">
        <f t="shared" ref="C17:M17" si="2">C14*C15*C16</f>
        <v>2867261.7600000002</v>
      </c>
      <c r="D17" s="27">
        <f t="shared" si="2"/>
        <v>3383357.952</v>
      </c>
      <c r="E17" s="27">
        <f t="shared" si="2"/>
        <v>3372909.696</v>
      </c>
      <c r="F17" s="27">
        <f t="shared" si="2"/>
        <v>3223089.6</v>
      </c>
      <c r="G17" s="27">
        <f t="shared" si="2"/>
        <v>2570434.5600000001</v>
      </c>
      <c r="H17" s="27">
        <f t="shared" si="2"/>
        <v>3331116.6720000003</v>
      </c>
      <c r="I17" s="27">
        <f t="shared" si="2"/>
        <v>3331116.6720000003</v>
      </c>
      <c r="J17" s="27">
        <f t="shared" si="2"/>
        <v>3336340.8</v>
      </c>
      <c r="K17" s="27">
        <f t="shared" si="2"/>
        <v>3341564.9280000003</v>
      </c>
      <c r="L17" s="27">
        <f t="shared" si="2"/>
        <v>3362461.44</v>
      </c>
      <c r="M17" s="27">
        <f t="shared" si="2"/>
        <v>3243182.4</v>
      </c>
      <c r="N17" s="28">
        <f>SUM(B17:M17)</f>
        <v>38490758.399999991</v>
      </c>
    </row>
    <row r="18" spans="1:15" ht="6" customHeight="1">
      <c r="A18" s="29"/>
      <c r="B18" s="30"/>
      <c r="C18" s="30"/>
      <c r="D18" s="30"/>
      <c r="E18" s="30"/>
      <c r="F18" s="30"/>
      <c r="G18" s="30"/>
      <c r="H18" s="30"/>
      <c r="I18" s="30"/>
      <c r="J18" s="31"/>
      <c r="K18" s="31"/>
      <c r="L18" s="31"/>
      <c r="M18" s="31"/>
    </row>
    <row r="19" spans="1:15" ht="14.25">
      <c r="A19" s="32" t="s">
        <v>73</v>
      </c>
      <c r="B19" s="19"/>
      <c r="C19" s="20"/>
      <c r="D19" s="20"/>
      <c r="E19" s="20"/>
      <c r="F19" s="20"/>
      <c r="G19" s="66"/>
      <c r="H19" s="66"/>
      <c r="I19" s="66"/>
      <c r="J19" s="16"/>
      <c r="K19" s="16"/>
      <c r="L19" s="16"/>
      <c r="M19" s="16"/>
    </row>
    <row r="20" spans="1:15">
      <c r="A20" s="103" t="s">
        <v>52</v>
      </c>
      <c r="B20" s="99" t="s">
        <v>53</v>
      </c>
      <c r="C20" s="98"/>
      <c r="D20" s="96" t="s">
        <v>58</v>
      </c>
      <c r="E20" s="97"/>
      <c r="F20" s="98"/>
      <c r="G20" s="107"/>
      <c r="H20" s="108"/>
      <c r="I20" s="92"/>
      <c r="J20" s="93"/>
      <c r="K20" s="47"/>
      <c r="L20" s="47"/>
      <c r="M20" s="47"/>
      <c r="N20" s="47"/>
    </row>
    <row r="21" spans="1:15">
      <c r="A21" s="104"/>
      <c r="B21" s="94" t="s">
        <v>59</v>
      </c>
      <c r="C21" s="95"/>
      <c r="D21" s="96" t="s">
        <v>72</v>
      </c>
      <c r="E21" s="97"/>
      <c r="F21" s="98"/>
      <c r="G21" s="67"/>
      <c r="H21" s="68"/>
      <c r="I21" s="69"/>
      <c r="J21" s="70"/>
      <c r="K21" s="47"/>
      <c r="L21" s="47"/>
      <c r="M21" s="47"/>
      <c r="N21" s="47"/>
    </row>
    <row r="22" spans="1:15">
      <c r="A22" s="105"/>
      <c r="B22" s="99" t="s">
        <v>54</v>
      </c>
      <c r="C22" s="98"/>
      <c r="D22" s="22">
        <v>4</v>
      </c>
      <c r="E22" s="48" t="s">
        <v>56</v>
      </c>
      <c r="F22" s="48"/>
      <c r="G22" s="72" t="s">
        <v>62</v>
      </c>
      <c r="H22" s="73"/>
      <c r="I22" s="100" t="s">
        <v>65</v>
      </c>
      <c r="J22" s="98"/>
    </row>
    <row r="23" spans="1:15">
      <c r="A23" s="105"/>
      <c r="B23" s="99" t="s">
        <v>55</v>
      </c>
      <c r="C23" s="98"/>
      <c r="D23" s="22">
        <v>85</v>
      </c>
      <c r="E23" s="49" t="s">
        <v>57</v>
      </c>
      <c r="F23" s="49"/>
      <c r="G23" s="101" t="s">
        <v>63</v>
      </c>
      <c r="H23" s="102"/>
      <c r="I23" s="109">
        <v>2061</v>
      </c>
      <c r="J23" s="110"/>
      <c r="K23" s="81" t="s">
        <v>64</v>
      </c>
      <c r="L23" s="57" t="s">
        <v>66</v>
      </c>
    </row>
    <row r="24" spans="1:15">
      <c r="A24" s="106"/>
      <c r="B24" s="101" t="s">
        <v>60</v>
      </c>
      <c r="C24" s="102"/>
      <c r="D24" s="65">
        <v>5</v>
      </c>
      <c r="E24" s="9" t="s">
        <v>61</v>
      </c>
      <c r="G24" s="101" t="s">
        <v>69</v>
      </c>
      <c r="H24" s="102"/>
      <c r="I24" s="100" t="s">
        <v>70</v>
      </c>
      <c r="J24" s="111"/>
      <c r="K24" s="112"/>
      <c r="L24" s="112"/>
      <c r="M24" s="102"/>
    </row>
    <row r="25" spans="1:15">
      <c r="A25" s="60"/>
      <c r="B25" s="101" t="s">
        <v>71</v>
      </c>
      <c r="C25" s="102"/>
      <c r="D25" s="51">
        <v>2</v>
      </c>
      <c r="E25" s="33"/>
      <c r="F25" s="50"/>
      <c r="G25" s="61"/>
      <c r="H25" s="62"/>
      <c r="I25" s="63"/>
      <c r="J25" s="64"/>
    </row>
    <row r="26" spans="1:15" ht="6.6" customHeight="1">
      <c r="A26" s="34"/>
      <c r="B26" s="113"/>
      <c r="C26" s="114"/>
      <c r="D26" s="52"/>
      <c r="E26" s="34"/>
      <c r="F26" s="115"/>
      <c r="G26" s="116"/>
      <c r="H26" s="53"/>
      <c r="I26" s="115"/>
      <c r="J26" s="117"/>
      <c r="K26" s="35"/>
      <c r="L26" s="25"/>
      <c r="M26" s="25"/>
    </row>
    <row r="27" spans="1:15">
      <c r="A27" s="25"/>
      <c r="B27" s="21" t="s">
        <v>15</v>
      </c>
      <c r="C27" s="21" t="s">
        <v>16</v>
      </c>
      <c r="D27" s="21" t="s">
        <v>17</v>
      </c>
      <c r="E27" s="21" t="s">
        <v>18</v>
      </c>
      <c r="F27" s="21" t="s">
        <v>19</v>
      </c>
      <c r="G27" s="21" t="s">
        <v>20</v>
      </c>
      <c r="H27" s="21" t="s">
        <v>21</v>
      </c>
      <c r="I27" s="21" t="s">
        <v>22</v>
      </c>
      <c r="J27" s="21" t="s">
        <v>23</v>
      </c>
      <c r="K27" s="21" t="s">
        <v>24</v>
      </c>
      <c r="L27" s="21" t="s">
        <v>25</v>
      </c>
      <c r="M27" s="21" t="s">
        <v>26</v>
      </c>
      <c r="N27" s="36" t="s">
        <v>27</v>
      </c>
    </row>
    <row r="28" spans="1:15" ht="19.899999999999999" customHeight="1">
      <c r="A28" s="26" t="s">
        <v>68</v>
      </c>
      <c r="B28" s="27">
        <f>B17/(D23/100*I23/1000)</f>
        <v>1785496.4294888261</v>
      </c>
      <c r="C28" s="27">
        <f>C17/(D23/100*I23/1000)</f>
        <v>1636705.0603647574</v>
      </c>
      <c r="D28" s="27">
        <f>D17/(D23/100*I23/1000)</f>
        <v>1931305.7350800585</v>
      </c>
      <c r="E28" s="27">
        <f>E17/(D23/100*I23/1000)</f>
        <v>1925341.608014385</v>
      </c>
      <c r="F28" s="27">
        <f>F17/(D23/100*I23/1000)</f>
        <v>1839820.5325798444</v>
      </c>
      <c r="G28" s="27">
        <f>G17/(D23/100*I23/1000)</f>
        <v>1467268.6360133574</v>
      </c>
      <c r="H28" s="27">
        <f>H17/(D23/100*I23/1000)</f>
        <v>1901485.0997516913</v>
      </c>
      <c r="I28" s="27">
        <f>I17/(D23/100*I23/1000)</f>
        <v>1901485.0997516913</v>
      </c>
      <c r="J28" s="27">
        <f>J17/(D23/100*I23/1000)</f>
        <v>1904467.1632845278</v>
      </c>
      <c r="K28" s="27">
        <f>K17/(D23/100*I23/1000)</f>
        <v>1907449.2268173648</v>
      </c>
      <c r="L28" s="27">
        <f>L17/(D23/100*I23/1000)</f>
        <v>1919377.4809487115</v>
      </c>
      <c r="M28" s="27">
        <f>M17/(D23/100*I23/1000)</f>
        <v>1851290.0077061392</v>
      </c>
      <c r="N28" s="28">
        <f>SUM(B28:M28)</f>
        <v>21971492.079801355</v>
      </c>
      <c r="O28" s="56" t="s">
        <v>97</v>
      </c>
    </row>
    <row r="29" spans="1:15" ht="24" customHeight="1">
      <c r="A29" s="26" t="s">
        <v>67</v>
      </c>
      <c r="B29" s="58">
        <f>(B9/D22*D25)*D24*D25*B15*B16/1000</f>
        <v>5.76</v>
      </c>
      <c r="C29" s="58">
        <f>(B9/D22*D25)*D24*D25*C15*C16/1000</f>
        <v>5.28</v>
      </c>
      <c r="D29" s="58">
        <f>(D9/D22*D25)*D24*D25*D15*D16/1000</f>
        <v>6.24</v>
      </c>
      <c r="E29" s="58">
        <f>(E9/D22*D25)*D24*D25*E15*E16/1000</f>
        <v>6.24</v>
      </c>
      <c r="F29" s="58">
        <f>(F9/D22*D25)*D24*D25*F15*F16/1000</f>
        <v>6</v>
      </c>
      <c r="G29" s="58">
        <f>(G9/D22*D25)*D24*D25*G15*G16/1000</f>
        <v>4.8</v>
      </c>
      <c r="H29" s="58">
        <f>(H9/D22*D25)*D24*D25*D15*D16/1000</f>
        <v>6.24</v>
      </c>
      <c r="I29" s="58">
        <f>(I9/D22*D25)*D24*D25*I15*I16/1000</f>
        <v>6.24</v>
      </c>
      <c r="J29" s="58">
        <f>(J9/D22*D25)*D24*D25*J15*J16/1000</f>
        <v>6.24</v>
      </c>
      <c r="K29" s="58">
        <f>(K9/D22*D25)*D24*D25*K15*K16/1000</f>
        <v>6.24</v>
      </c>
      <c r="L29" s="58">
        <f>(L9/D22*D25)*D24*D25*L15*L16/1000</f>
        <v>6.24</v>
      </c>
      <c r="M29" s="58">
        <f>(M9/D22*D25)*D24*D25*M15*M16/1000</f>
        <v>6</v>
      </c>
      <c r="N29" s="59">
        <f>SUM(B29:M29)</f>
        <v>71.52000000000001</v>
      </c>
      <c r="O29" s="9" t="s">
        <v>98</v>
      </c>
    </row>
    <row r="30" spans="1:15" ht="14.25" customHeight="1">
      <c r="A30" s="29"/>
      <c r="B30" s="9" t="s">
        <v>106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7"/>
    </row>
    <row r="31" spans="1:15" ht="15.6" customHeight="1">
      <c r="A31" s="71" t="s">
        <v>74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5" ht="15.6" customHeight="1">
      <c r="A32" s="103" t="s">
        <v>75</v>
      </c>
      <c r="B32" s="99" t="s">
        <v>53</v>
      </c>
      <c r="C32" s="98"/>
      <c r="D32" s="96" t="s">
        <v>76</v>
      </c>
      <c r="E32" s="97"/>
      <c r="F32" s="98"/>
      <c r="G32" s="107"/>
      <c r="H32" s="108"/>
      <c r="I32" s="92"/>
      <c r="J32" s="93"/>
      <c r="K32" s="47"/>
      <c r="L32" s="47"/>
      <c r="M32" s="47"/>
      <c r="N32" s="47"/>
    </row>
    <row r="33" spans="1:15" ht="15.6" customHeight="1">
      <c r="A33" s="104"/>
      <c r="B33" s="94" t="s">
        <v>59</v>
      </c>
      <c r="C33" s="95"/>
      <c r="D33" s="96" t="s">
        <v>77</v>
      </c>
      <c r="E33" s="97"/>
      <c r="F33" s="98"/>
      <c r="G33" s="67"/>
      <c r="H33" s="68"/>
      <c r="I33" s="69"/>
      <c r="J33" s="70"/>
      <c r="K33" s="47"/>
      <c r="L33" s="47"/>
      <c r="M33" s="47"/>
      <c r="N33" s="47"/>
    </row>
    <row r="34" spans="1:15" ht="15.6" customHeight="1">
      <c r="A34" s="105"/>
      <c r="B34" s="99" t="s">
        <v>54</v>
      </c>
      <c r="C34" s="98"/>
      <c r="D34" s="22">
        <v>4</v>
      </c>
      <c r="E34" s="48" t="s">
        <v>56</v>
      </c>
      <c r="F34" s="48"/>
      <c r="G34" s="72" t="s">
        <v>62</v>
      </c>
      <c r="H34" s="73"/>
      <c r="I34" s="100" t="s">
        <v>78</v>
      </c>
      <c r="J34" s="98"/>
    </row>
    <row r="35" spans="1:15" ht="15.6" customHeight="1">
      <c r="A35" s="105"/>
      <c r="B35" s="99" t="s">
        <v>55</v>
      </c>
      <c r="C35" s="98"/>
      <c r="D35" s="22">
        <v>96</v>
      </c>
      <c r="E35" s="49" t="s">
        <v>57</v>
      </c>
      <c r="F35" s="49"/>
      <c r="G35" s="101" t="s">
        <v>63</v>
      </c>
      <c r="H35" s="102"/>
      <c r="I35" s="109">
        <v>4350</v>
      </c>
      <c r="J35" s="110"/>
      <c r="K35" s="81" t="s">
        <v>95</v>
      </c>
      <c r="L35" s="57" t="s">
        <v>66</v>
      </c>
    </row>
    <row r="36" spans="1:15" ht="15.6" customHeight="1">
      <c r="A36" s="106"/>
      <c r="B36" s="101" t="s">
        <v>60</v>
      </c>
      <c r="C36" s="102"/>
      <c r="D36" s="65">
        <v>4</v>
      </c>
      <c r="E36" s="9" t="s">
        <v>61</v>
      </c>
      <c r="G36" s="101" t="s">
        <v>69</v>
      </c>
      <c r="H36" s="102"/>
      <c r="I36" s="100" t="s">
        <v>70</v>
      </c>
      <c r="J36" s="111"/>
      <c r="K36" s="112"/>
      <c r="L36" s="112"/>
      <c r="M36" s="102"/>
    </row>
    <row r="37" spans="1:15" ht="15.6" customHeight="1">
      <c r="A37" s="60"/>
      <c r="B37" s="101" t="s">
        <v>71</v>
      </c>
      <c r="C37" s="102"/>
      <c r="D37" s="51">
        <v>2</v>
      </c>
      <c r="E37" s="33"/>
      <c r="F37" s="50"/>
      <c r="G37" s="61"/>
      <c r="H37" s="62"/>
      <c r="I37" s="63"/>
      <c r="J37" s="64"/>
    </row>
    <row r="38" spans="1:15" ht="9" customHeight="1">
      <c r="A38" s="34"/>
      <c r="B38" s="113"/>
      <c r="C38" s="114"/>
      <c r="D38" s="52"/>
      <c r="E38" s="34"/>
      <c r="F38" s="115"/>
      <c r="G38" s="116"/>
      <c r="H38" s="53"/>
      <c r="I38" s="115"/>
      <c r="J38" s="117"/>
      <c r="K38" s="35"/>
      <c r="L38" s="25"/>
      <c r="M38" s="25"/>
    </row>
    <row r="39" spans="1:15" ht="15.6" customHeight="1">
      <c r="A39" s="25"/>
      <c r="B39" s="21" t="s">
        <v>15</v>
      </c>
      <c r="C39" s="21" t="s">
        <v>16</v>
      </c>
      <c r="D39" s="21" t="s">
        <v>17</v>
      </c>
      <c r="E39" s="21" t="s">
        <v>18</v>
      </c>
      <c r="F39" s="21" t="s">
        <v>19</v>
      </c>
      <c r="G39" s="21" t="s">
        <v>20</v>
      </c>
      <c r="H39" s="21" t="s">
        <v>21</v>
      </c>
      <c r="I39" s="21" t="s">
        <v>22</v>
      </c>
      <c r="J39" s="21" t="s">
        <v>23</v>
      </c>
      <c r="K39" s="21" t="s">
        <v>24</v>
      </c>
      <c r="L39" s="21" t="s">
        <v>25</v>
      </c>
      <c r="M39" s="21" t="s">
        <v>26</v>
      </c>
      <c r="N39" s="36" t="s">
        <v>27</v>
      </c>
    </row>
    <row r="40" spans="1:15" ht="15.6" customHeight="1">
      <c r="A40" s="26" t="s">
        <v>68</v>
      </c>
      <c r="B40" s="27">
        <f>B17/(D35/100*I35/1000)</f>
        <v>749023.44827586203</v>
      </c>
      <c r="C40" s="27">
        <f>C17/(D35/100*I35/1000)</f>
        <v>686604.82758620696</v>
      </c>
      <c r="D40" s="27">
        <f>D17/(D35/100*I35/1000)</f>
        <v>810191.08045977005</v>
      </c>
      <c r="E40" s="27">
        <f>E17/(D35/100*I35/1000)</f>
        <v>807689.10344827583</v>
      </c>
      <c r="F40" s="27">
        <f>F17/(D35/100*I35/1000)</f>
        <v>771812.64367816097</v>
      </c>
      <c r="G40" s="27">
        <f>G17/(D35/100*I35/1000)</f>
        <v>615525.51724137925</v>
      </c>
      <c r="H40" s="27">
        <f>H17/(D35/100*I35/1000)</f>
        <v>797681.19540229894</v>
      </c>
      <c r="I40" s="27">
        <f>I17/(D35/100*I35/1000)</f>
        <v>797681.19540229894</v>
      </c>
      <c r="J40" s="27">
        <f>J17/(D35/100*I35/1000)</f>
        <v>798932.18390804587</v>
      </c>
      <c r="K40" s="27">
        <f>K17/(D35/100*I35/1000)</f>
        <v>800183.17241379316</v>
      </c>
      <c r="L40" s="27">
        <f>L17/(D35/100*I35/1000)</f>
        <v>805187.1264367816</v>
      </c>
      <c r="M40" s="27">
        <f>M17/(D35/100*I35/1000)</f>
        <v>776624.13793103443</v>
      </c>
      <c r="N40" s="28">
        <f>SUM(B40:M40)</f>
        <v>9217135.6321839076</v>
      </c>
      <c r="O40" s="56" t="s">
        <v>96</v>
      </c>
    </row>
    <row r="41" spans="1:15" ht="24">
      <c r="A41" s="26" t="s">
        <v>67</v>
      </c>
      <c r="B41" s="58">
        <f>(B9/D34*D37)*D36*D37*B15*B16/1000</f>
        <v>4.6079999999999997</v>
      </c>
      <c r="C41" s="58">
        <f>(C9/D34*D37)*D36*D37*C15*C16/1000</f>
        <v>4.2240000000000002</v>
      </c>
      <c r="D41" s="58">
        <f>(D9/D34*D37)*D36*D37*D15*D16/1000</f>
        <v>4.992</v>
      </c>
      <c r="E41" s="58">
        <f>(E9/D34*D37)*D36*D37*E15*E16/1000</f>
        <v>4.992</v>
      </c>
      <c r="F41" s="58">
        <f>(F9/D34*D37)*D36*D37*F15*F16/1000</f>
        <v>4.8</v>
      </c>
      <c r="G41" s="58">
        <f>(G9/D34*D37)*D36*D37*G15*G16/1000</f>
        <v>3.84</v>
      </c>
      <c r="H41" s="58">
        <f>(H9/D34*D37)*D36*D37*H15*H16/1000</f>
        <v>4.992</v>
      </c>
      <c r="I41" s="58">
        <f>(I9/D34*D37)*D36*D37*I15*I16/1000</f>
        <v>4.992</v>
      </c>
      <c r="J41" s="58">
        <f>(J9/D34*D37)*D36*D37*D15*J16/1000</f>
        <v>4.992</v>
      </c>
      <c r="K41" s="58">
        <f>(K9/D34*D37)*D36*D37*K15*K16/1000</f>
        <v>4.992</v>
      </c>
      <c r="L41" s="58">
        <f>(L9/D34*D37)*D36*D37*L15*L16/1000</f>
        <v>4.992</v>
      </c>
      <c r="M41" s="58">
        <f>(M9/D34*D37)*D36*D37*M15*M16/1000</f>
        <v>4.8</v>
      </c>
      <c r="N41" s="59">
        <f>SUM(B41:M41)</f>
        <v>57.215999999999987</v>
      </c>
      <c r="O41" s="9" t="s">
        <v>99</v>
      </c>
    </row>
    <row r="42" spans="1:15">
      <c r="B42" s="9" t="s">
        <v>106</v>
      </c>
    </row>
    <row r="44" spans="1:15" ht="25.15" customHeight="1">
      <c r="A44" s="10" t="s">
        <v>10</v>
      </c>
      <c r="B44" s="119" t="str">
        <f>B1</f>
        <v>○○生産工場への高効率ボイラーの導入</v>
      </c>
      <c r="C44" s="119"/>
      <c r="D44" s="119"/>
      <c r="E44" s="119"/>
      <c r="F44" s="119"/>
      <c r="G44" s="119"/>
      <c r="H44" s="119"/>
      <c r="I44" s="119"/>
      <c r="J44"/>
      <c r="K44"/>
      <c r="L44"/>
      <c r="M44"/>
      <c r="N44"/>
      <c r="O44"/>
    </row>
    <row r="45" spans="1:15" ht="14.25">
      <c r="A45" s="2" t="s">
        <v>79</v>
      </c>
      <c r="B45"/>
      <c r="C45"/>
      <c r="D45"/>
      <c r="E45"/>
      <c r="F45"/>
      <c r="G45"/>
      <c r="H45"/>
      <c r="I45" s="38"/>
      <c r="J45" s="38"/>
      <c r="K45" s="38"/>
      <c r="L45"/>
      <c r="M45"/>
      <c r="N45"/>
      <c r="O45"/>
    </row>
    <row r="46" spans="1:15">
      <c r="A46" s="1" t="s">
        <v>28</v>
      </c>
      <c r="B46" t="s">
        <v>0</v>
      </c>
      <c r="C46"/>
      <c r="D46"/>
      <c r="E46" t="s">
        <v>1</v>
      </c>
      <c r="F46"/>
      <c r="G46"/>
      <c r="H46"/>
      <c r="I46"/>
      <c r="J46"/>
      <c r="K46"/>
      <c r="L46"/>
      <c r="M46"/>
      <c r="N46" s="39">
        <f>N53-N61</f>
        <v>36378.073358366302</v>
      </c>
    </row>
    <row r="47" spans="1:15">
      <c r="A47" s="1"/>
      <c r="B47" t="s">
        <v>29</v>
      </c>
      <c r="C47"/>
      <c r="D47"/>
      <c r="E47"/>
      <c r="F47"/>
      <c r="G47"/>
      <c r="H47"/>
      <c r="I47"/>
      <c r="J47"/>
      <c r="K47"/>
      <c r="L47"/>
      <c r="M47"/>
      <c r="N47"/>
    </row>
    <row r="48" spans="1:15">
      <c r="A48" s="1" t="s">
        <v>30</v>
      </c>
      <c r="B48" t="s">
        <v>2</v>
      </c>
      <c r="C48"/>
      <c r="D48"/>
      <c r="E48" t="s">
        <v>1</v>
      </c>
      <c r="F48"/>
      <c r="G48"/>
      <c r="H48"/>
      <c r="I48"/>
      <c r="J48"/>
      <c r="K48"/>
      <c r="L48"/>
      <c r="M48"/>
      <c r="N48"/>
    </row>
    <row r="49" spans="1:14">
      <c r="A49" s="1" t="s">
        <v>31</v>
      </c>
      <c r="B49" t="s">
        <v>3</v>
      </c>
      <c r="C49"/>
      <c r="D49"/>
      <c r="E49" t="s">
        <v>1</v>
      </c>
      <c r="F49"/>
      <c r="G49"/>
      <c r="H49"/>
      <c r="I49"/>
      <c r="J49"/>
      <c r="K49"/>
      <c r="L49"/>
      <c r="M49"/>
      <c r="N49"/>
    </row>
    <row r="50" spans="1:14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>
      <c r="A51" s="1"/>
      <c r="B51" s="38"/>
      <c r="C51" s="38"/>
      <c r="D51" s="38"/>
      <c r="E51" s="38"/>
      <c r="F51" s="38"/>
      <c r="G51" s="38"/>
      <c r="H51" s="38"/>
      <c r="I51" s="38"/>
      <c r="J51"/>
      <c r="K51"/>
      <c r="L51"/>
      <c r="M51"/>
      <c r="N51"/>
    </row>
    <row r="52" spans="1:14">
      <c r="A52" t="s">
        <v>4</v>
      </c>
      <c r="B52"/>
      <c r="C52" s="76" t="s">
        <v>102</v>
      </c>
      <c r="D52" s="76"/>
      <c r="E52" s="76"/>
      <c r="F52" s="76"/>
      <c r="G52" s="76" t="s">
        <v>88</v>
      </c>
      <c r="H52" s="76"/>
      <c r="I52" s="76" t="s">
        <v>89</v>
      </c>
      <c r="J52" s="76"/>
      <c r="K52"/>
      <c r="L52"/>
      <c r="M52"/>
      <c r="N52"/>
    </row>
    <row r="53" spans="1:14">
      <c r="A53"/>
      <c r="B53" t="s">
        <v>86</v>
      </c>
      <c r="C53"/>
      <c r="D53"/>
      <c r="E53" t="s">
        <v>1</v>
      </c>
      <c r="F53"/>
      <c r="G53"/>
      <c r="H53"/>
      <c r="I53"/>
      <c r="J53"/>
      <c r="K53"/>
      <c r="L53"/>
      <c r="M53"/>
      <c r="N53" s="39">
        <f>N54*G55+N56*G57</f>
        <v>56858.329718366302</v>
      </c>
    </row>
    <row r="54" spans="1:14">
      <c r="A54" s="1" t="s">
        <v>85</v>
      </c>
      <c r="B54" t="s">
        <v>80</v>
      </c>
      <c r="C54"/>
      <c r="D54"/>
      <c r="E54"/>
      <c r="F54"/>
      <c r="G54" s="75" t="s">
        <v>105</v>
      </c>
      <c r="H54" t="s">
        <v>100</v>
      </c>
      <c r="I54" s="38" t="s">
        <v>101</v>
      </c>
      <c r="J54"/>
      <c r="K54"/>
      <c r="L54"/>
      <c r="M54"/>
      <c r="N54" s="7">
        <f>N28/1000</f>
        <v>21971.492079801355</v>
      </c>
    </row>
    <row r="55" spans="1:14">
      <c r="A55" s="1" t="s">
        <v>84</v>
      </c>
      <c r="B55" t="s">
        <v>81</v>
      </c>
      <c r="C55"/>
      <c r="D55"/>
      <c r="E55" s="77" t="s">
        <v>103</v>
      </c>
      <c r="F55" s="78" t="str">
        <f>G54</f>
        <v>Kl</v>
      </c>
      <c r="G55" s="6">
        <v>2.5859999999999999</v>
      </c>
      <c r="H55" s="1" t="s">
        <v>8</v>
      </c>
      <c r="I55" s="118" t="s">
        <v>70</v>
      </c>
      <c r="J55" s="97"/>
      <c r="K55" s="97"/>
      <c r="L55" s="98"/>
      <c r="M55"/>
      <c r="N55" s="74"/>
    </row>
    <row r="56" spans="1:14">
      <c r="A56" s="1" t="s">
        <v>87</v>
      </c>
      <c r="B56" t="s">
        <v>82</v>
      </c>
      <c r="C56"/>
      <c r="D56"/>
      <c r="E56"/>
      <c r="F56"/>
      <c r="G56" t="s">
        <v>32</v>
      </c>
      <c r="H56"/>
      <c r="I56"/>
      <c r="J56"/>
      <c r="K56"/>
      <c r="L56"/>
      <c r="M56"/>
      <c r="N56" s="7">
        <f>N29</f>
        <v>71.52000000000001</v>
      </c>
    </row>
    <row r="57" spans="1:14">
      <c r="A57" s="1" t="s">
        <v>33</v>
      </c>
      <c r="B57" t="s">
        <v>5</v>
      </c>
      <c r="C57"/>
      <c r="D57"/>
      <c r="E57" t="s">
        <v>34</v>
      </c>
      <c r="F57"/>
      <c r="G57" s="6">
        <v>0.56000000000000005</v>
      </c>
      <c r="H57" s="1" t="s">
        <v>8</v>
      </c>
      <c r="I57" s="118" t="s">
        <v>35</v>
      </c>
      <c r="J57" s="97"/>
      <c r="K57" s="97"/>
      <c r="L57" s="98"/>
      <c r="M57" s="1"/>
      <c r="N57"/>
    </row>
    <row r="58" spans="1:14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>
      <c r="A60" t="s">
        <v>6</v>
      </c>
      <c r="B60"/>
      <c r="C60" s="76" t="s">
        <v>102</v>
      </c>
      <c r="D60" s="76"/>
      <c r="E60" s="76"/>
      <c r="F60" s="76"/>
      <c r="G60" s="76" t="s">
        <v>88</v>
      </c>
      <c r="H60" s="76"/>
      <c r="I60" s="76" t="s">
        <v>89</v>
      </c>
      <c r="J60" s="76"/>
      <c r="K60"/>
      <c r="L60"/>
      <c r="M60"/>
      <c r="N60"/>
    </row>
    <row r="61" spans="1:14">
      <c r="A61"/>
      <c r="B61" t="s">
        <v>92</v>
      </c>
      <c r="C61"/>
      <c r="D61"/>
      <c r="E61" t="s">
        <v>1</v>
      </c>
      <c r="F61"/>
      <c r="G61"/>
      <c r="H61"/>
      <c r="I61"/>
      <c r="J61"/>
      <c r="K61"/>
      <c r="L61"/>
      <c r="M61"/>
      <c r="N61" s="39">
        <f>N62*G63+N64*G65</f>
        <v>20480.256359999999</v>
      </c>
    </row>
    <row r="62" spans="1:14">
      <c r="A62" s="1" t="s">
        <v>90</v>
      </c>
      <c r="B62" t="s">
        <v>83</v>
      </c>
      <c r="C62"/>
      <c r="D62"/>
      <c r="E62"/>
      <c r="F62"/>
      <c r="G62" s="75" t="s">
        <v>104</v>
      </c>
      <c r="H62" t="s">
        <v>100</v>
      </c>
      <c r="I62" s="38" t="s">
        <v>101</v>
      </c>
      <c r="J62"/>
      <c r="K62"/>
      <c r="L62"/>
      <c r="M62"/>
      <c r="N62" s="7">
        <f>N40/1000</f>
        <v>9217.1356321839085</v>
      </c>
    </row>
    <row r="63" spans="1:14">
      <c r="A63" s="1" t="s">
        <v>91</v>
      </c>
      <c r="B63" t="s">
        <v>81</v>
      </c>
      <c r="C63"/>
      <c r="D63"/>
      <c r="E63" s="77" t="s">
        <v>103</v>
      </c>
      <c r="F63" s="78" t="str">
        <f>G62</f>
        <v>千Nm3</v>
      </c>
      <c r="G63" s="6">
        <v>2.2185000000000001</v>
      </c>
      <c r="H63" s="1" t="s">
        <v>8</v>
      </c>
      <c r="I63" s="118" t="s">
        <v>70</v>
      </c>
      <c r="J63" s="97"/>
      <c r="K63" s="97"/>
      <c r="L63" s="98"/>
      <c r="M63"/>
      <c r="N63" s="74"/>
    </row>
    <row r="64" spans="1:14">
      <c r="A64" s="1" t="s">
        <v>93</v>
      </c>
      <c r="B64" t="s">
        <v>94</v>
      </c>
      <c r="C64"/>
      <c r="D64"/>
      <c r="E64"/>
      <c r="F64"/>
      <c r="G64" t="s">
        <v>32</v>
      </c>
      <c r="H64"/>
      <c r="I64"/>
      <c r="J64"/>
      <c r="K64"/>
      <c r="L64"/>
      <c r="M64"/>
      <c r="N64" s="7">
        <f>N41</f>
        <v>57.215999999999987</v>
      </c>
    </row>
    <row r="65" spans="1:15">
      <c r="A65" s="1" t="s">
        <v>33</v>
      </c>
      <c r="B65" t="s">
        <v>5</v>
      </c>
      <c r="C65"/>
      <c r="D65"/>
      <c r="E65" t="s">
        <v>34</v>
      </c>
      <c r="F65"/>
      <c r="G65" s="6">
        <v>0.56000000000000005</v>
      </c>
      <c r="H65" s="1" t="s">
        <v>8</v>
      </c>
      <c r="I65" s="118" t="s">
        <v>35</v>
      </c>
      <c r="J65" s="97"/>
      <c r="K65" s="97"/>
      <c r="L65" s="98"/>
      <c r="M65" s="1"/>
      <c r="N65" s="8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 s="3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</sheetData>
  <mergeCells count="49">
    <mergeCell ref="I57:L57"/>
    <mergeCell ref="I63:L63"/>
    <mergeCell ref="I65:L65"/>
    <mergeCell ref="B37:C37"/>
    <mergeCell ref="B38:C38"/>
    <mergeCell ref="F38:G38"/>
    <mergeCell ref="I38:J38"/>
    <mergeCell ref="B44:I44"/>
    <mergeCell ref="I55:L55"/>
    <mergeCell ref="I26:J26"/>
    <mergeCell ref="B34:C34"/>
    <mergeCell ref="I34:J34"/>
    <mergeCell ref="B35:C35"/>
    <mergeCell ref="G35:H35"/>
    <mergeCell ref="I35:J35"/>
    <mergeCell ref="I23:J23"/>
    <mergeCell ref="B24:C24"/>
    <mergeCell ref="G24:H24"/>
    <mergeCell ref="I24:M24"/>
    <mergeCell ref="A32:A36"/>
    <mergeCell ref="B32:C32"/>
    <mergeCell ref="D32:F32"/>
    <mergeCell ref="G32:H32"/>
    <mergeCell ref="I32:J32"/>
    <mergeCell ref="B33:C33"/>
    <mergeCell ref="D33:F33"/>
    <mergeCell ref="B36:C36"/>
    <mergeCell ref="G36:H36"/>
    <mergeCell ref="I36:M36"/>
    <mergeCell ref="B26:C26"/>
    <mergeCell ref="F26:G26"/>
    <mergeCell ref="B25:C25"/>
    <mergeCell ref="A20:A24"/>
    <mergeCell ref="B20:C20"/>
    <mergeCell ref="D20:F20"/>
    <mergeCell ref="G20:H20"/>
    <mergeCell ref="B23:C23"/>
    <mergeCell ref="G23:H23"/>
    <mergeCell ref="I20:J20"/>
    <mergeCell ref="B21:C21"/>
    <mergeCell ref="D21:F21"/>
    <mergeCell ref="B22:C22"/>
    <mergeCell ref="I22:J22"/>
    <mergeCell ref="B5:I5"/>
    <mergeCell ref="B1:I1"/>
    <mergeCell ref="C2:I2"/>
    <mergeCell ref="C3:E3"/>
    <mergeCell ref="G3:I3"/>
    <mergeCell ref="A2:A4"/>
  </mergeCells>
  <phoneticPr fontId="1"/>
  <pageMargins left="0.25" right="0.25" top="0.75" bottom="0.75" header="0.3" footer="0.3"/>
  <pageSetup paperSize="9" scale="88" fitToHeight="0" orientation="landscape" r:id="rId1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selection activeCell="J5" sqref="J5"/>
    </sheetView>
  </sheetViews>
  <sheetFormatPr defaultRowHeight="13.5"/>
  <cols>
    <col min="1" max="1" width="25" style="9" customWidth="1"/>
    <col min="2" max="13" width="9.75" style="9" customWidth="1"/>
    <col min="14" max="14" width="14" style="9" customWidth="1"/>
    <col min="15" max="256" width="8.875" style="9"/>
    <col min="257" max="257" width="27.375" style="9" customWidth="1"/>
    <col min="258" max="259" width="8.875" style="9" customWidth="1"/>
    <col min="260" max="269" width="9.5" style="9" bestFit="1" customWidth="1"/>
    <col min="270" max="270" width="17.5" style="9" customWidth="1"/>
    <col min="271" max="512" width="8.875" style="9"/>
    <col min="513" max="513" width="27.375" style="9" customWidth="1"/>
    <col min="514" max="515" width="8.875" style="9" customWidth="1"/>
    <col min="516" max="525" width="9.5" style="9" bestFit="1" customWidth="1"/>
    <col min="526" max="526" width="17.5" style="9" customWidth="1"/>
    <col min="527" max="768" width="8.875" style="9"/>
    <col min="769" max="769" width="27.375" style="9" customWidth="1"/>
    <col min="770" max="771" width="8.875" style="9" customWidth="1"/>
    <col min="772" max="781" width="9.5" style="9" bestFit="1" customWidth="1"/>
    <col min="782" max="782" width="17.5" style="9" customWidth="1"/>
    <col min="783" max="1024" width="8.875" style="9"/>
    <col min="1025" max="1025" width="27.375" style="9" customWidth="1"/>
    <col min="1026" max="1027" width="8.875" style="9" customWidth="1"/>
    <col min="1028" max="1037" width="9.5" style="9" bestFit="1" customWidth="1"/>
    <col min="1038" max="1038" width="17.5" style="9" customWidth="1"/>
    <col min="1039" max="1280" width="8.875" style="9"/>
    <col min="1281" max="1281" width="27.375" style="9" customWidth="1"/>
    <col min="1282" max="1283" width="8.875" style="9" customWidth="1"/>
    <col min="1284" max="1293" width="9.5" style="9" bestFit="1" customWidth="1"/>
    <col min="1294" max="1294" width="17.5" style="9" customWidth="1"/>
    <col min="1295" max="1536" width="8.875" style="9"/>
    <col min="1537" max="1537" width="27.375" style="9" customWidth="1"/>
    <col min="1538" max="1539" width="8.875" style="9" customWidth="1"/>
    <col min="1540" max="1549" width="9.5" style="9" bestFit="1" customWidth="1"/>
    <col min="1550" max="1550" width="17.5" style="9" customWidth="1"/>
    <col min="1551" max="1792" width="8.875" style="9"/>
    <col min="1793" max="1793" width="27.375" style="9" customWidth="1"/>
    <col min="1794" max="1795" width="8.875" style="9" customWidth="1"/>
    <col min="1796" max="1805" width="9.5" style="9" bestFit="1" customWidth="1"/>
    <col min="1806" max="1806" width="17.5" style="9" customWidth="1"/>
    <col min="1807" max="2048" width="8.875" style="9"/>
    <col min="2049" max="2049" width="27.375" style="9" customWidth="1"/>
    <col min="2050" max="2051" width="8.875" style="9" customWidth="1"/>
    <col min="2052" max="2061" width="9.5" style="9" bestFit="1" customWidth="1"/>
    <col min="2062" max="2062" width="17.5" style="9" customWidth="1"/>
    <col min="2063" max="2304" width="8.875" style="9"/>
    <col min="2305" max="2305" width="27.375" style="9" customWidth="1"/>
    <col min="2306" max="2307" width="8.875" style="9" customWidth="1"/>
    <col min="2308" max="2317" width="9.5" style="9" bestFit="1" customWidth="1"/>
    <col min="2318" max="2318" width="17.5" style="9" customWidth="1"/>
    <col min="2319" max="2560" width="8.875" style="9"/>
    <col min="2561" max="2561" width="27.375" style="9" customWidth="1"/>
    <col min="2562" max="2563" width="8.875" style="9" customWidth="1"/>
    <col min="2564" max="2573" width="9.5" style="9" bestFit="1" customWidth="1"/>
    <col min="2574" max="2574" width="17.5" style="9" customWidth="1"/>
    <col min="2575" max="2816" width="8.875" style="9"/>
    <col min="2817" max="2817" width="27.375" style="9" customWidth="1"/>
    <col min="2818" max="2819" width="8.875" style="9" customWidth="1"/>
    <col min="2820" max="2829" width="9.5" style="9" bestFit="1" customWidth="1"/>
    <col min="2830" max="2830" width="17.5" style="9" customWidth="1"/>
    <col min="2831" max="3072" width="8.875" style="9"/>
    <col min="3073" max="3073" width="27.375" style="9" customWidth="1"/>
    <col min="3074" max="3075" width="8.875" style="9" customWidth="1"/>
    <col min="3076" max="3085" width="9.5" style="9" bestFit="1" customWidth="1"/>
    <col min="3086" max="3086" width="17.5" style="9" customWidth="1"/>
    <col min="3087" max="3328" width="8.875" style="9"/>
    <col min="3329" max="3329" width="27.375" style="9" customWidth="1"/>
    <col min="3330" max="3331" width="8.875" style="9" customWidth="1"/>
    <col min="3332" max="3341" width="9.5" style="9" bestFit="1" customWidth="1"/>
    <col min="3342" max="3342" width="17.5" style="9" customWidth="1"/>
    <col min="3343" max="3584" width="8.875" style="9"/>
    <col min="3585" max="3585" width="27.375" style="9" customWidth="1"/>
    <col min="3586" max="3587" width="8.875" style="9" customWidth="1"/>
    <col min="3588" max="3597" width="9.5" style="9" bestFit="1" customWidth="1"/>
    <col min="3598" max="3598" width="17.5" style="9" customWidth="1"/>
    <col min="3599" max="3840" width="8.875" style="9"/>
    <col min="3841" max="3841" width="27.375" style="9" customWidth="1"/>
    <col min="3842" max="3843" width="8.875" style="9" customWidth="1"/>
    <col min="3844" max="3853" width="9.5" style="9" bestFit="1" customWidth="1"/>
    <col min="3854" max="3854" width="17.5" style="9" customWidth="1"/>
    <col min="3855" max="4096" width="8.875" style="9"/>
    <col min="4097" max="4097" width="27.375" style="9" customWidth="1"/>
    <col min="4098" max="4099" width="8.875" style="9" customWidth="1"/>
    <col min="4100" max="4109" width="9.5" style="9" bestFit="1" customWidth="1"/>
    <col min="4110" max="4110" width="17.5" style="9" customWidth="1"/>
    <col min="4111" max="4352" width="8.875" style="9"/>
    <col min="4353" max="4353" width="27.375" style="9" customWidth="1"/>
    <col min="4354" max="4355" width="8.875" style="9" customWidth="1"/>
    <col min="4356" max="4365" width="9.5" style="9" bestFit="1" customWidth="1"/>
    <col min="4366" max="4366" width="17.5" style="9" customWidth="1"/>
    <col min="4367" max="4608" width="8.875" style="9"/>
    <col min="4609" max="4609" width="27.375" style="9" customWidth="1"/>
    <col min="4610" max="4611" width="8.875" style="9" customWidth="1"/>
    <col min="4612" max="4621" width="9.5" style="9" bestFit="1" customWidth="1"/>
    <col min="4622" max="4622" width="17.5" style="9" customWidth="1"/>
    <col min="4623" max="4864" width="8.875" style="9"/>
    <col min="4865" max="4865" width="27.375" style="9" customWidth="1"/>
    <col min="4866" max="4867" width="8.875" style="9" customWidth="1"/>
    <col min="4868" max="4877" width="9.5" style="9" bestFit="1" customWidth="1"/>
    <col min="4878" max="4878" width="17.5" style="9" customWidth="1"/>
    <col min="4879" max="5120" width="8.875" style="9"/>
    <col min="5121" max="5121" width="27.375" style="9" customWidth="1"/>
    <col min="5122" max="5123" width="8.875" style="9" customWidth="1"/>
    <col min="5124" max="5133" width="9.5" style="9" bestFit="1" customWidth="1"/>
    <col min="5134" max="5134" width="17.5" style="9" customWidth="1"/>
    <col min="5135" max="5376" width="8.875" style="9"/>
    <col min="5377" max="5377" width="27.375" style="9" customWidth="1"/>
    <col min="5378" max="5379" width="8.875" style="9" customWidth="1"/>
    <col min="5380" max="5389" width="9.5" style="9" bestFit="1" customWidth="1"/>
    <col min="5390" max="5390" width="17.5" style="9" customWidth="1"/>
    <col min="5391" max="5632" width="8.875" style="9"/>
    <col min="5633" max="5633" width="27.375" style="9" customWidth="1"/>
    <col min="5634" max="5635" width="8.875" style="9" customWidth="1"/>
    <col min="5636" max="5645" width="9.5" style="9" bestFit="1" customWidth="1"/>
    <col min="5646" max="5646" width="17.5" style="9" customWidth="1"/>
    <col min="5647" max="5888" width="8.875" style="9"/>
    <col min="5889" max="5889" width="27.375" style="9" customWidth="1"/>
    <col min="5890" max="5891" width="8.875" style="9" customWidth="1"/>
    <col min="5892" max="5901" width="9.5" style="9" bestFit="1" customWidth="1"/>
    <col min="5902" max="5902" width="17.5" style="9" customWidth="1"/>
    <col min="5903" max="6144" width="8.875" style="9"/>
    <col min="6145" max="6145" width="27.375" style="9" customWidth="1"/>
    <col min="6146" max="6147" width="8.875" style="9" customWidth="1"/>
    <col min="6148" max="6157" width="9.5" style="9" bestFit="1" customWidth="1"/>
    <col min="6158" max="6158" width="17.5" style="9" customWidth="1"/>
    <col min="6159" max="6400" width="8.875" style="9"/>
    <col min="6401" max="6401" width="27.375" style="9" customWidth="1"/>
    <col min="6402" max="6403" width="8.875" style="9" customWidth="1"/>
    <col min="6404" max="6413" width="9.5" style="9" bestFit="1" customWidth="1"/>
    <col min="6414" max="6414" width="17.5" style="9" customWidth="1"/>
    <col min="6415" max="6656" width="8.875" style="9"/>
    <col min="6657" max="6657" width="27.375" style="9" customWidth="1"/>
    <col min="6658" max="6659" width="8.875" style="9" customWidth="1"/>
    <col min="6660" max="6669" width="9.5" style="9" bestFit="1" customWidth="1"/>
    <col min="6670" max="6670" width="17.5" style="9" customWidth="1"/>
    <col min="6671" max="6912" width="8.875" style="9"/>
    <col min="6913" max="6913" width="27.375" style="9" customWidth="1"/>
    <col min="6914" max="6915" width="8.875" style="9" customWidth="1"/>
    <col min="6916" max="6925" width="9.5" style="9" bestFit="1" customWidth="1"/>
    <col min="6926" max="6926" width="17.5" style="9" customWidth="1"/>
    <col min="6927" max="7168" width="8.875" style="9"/>
    <col min="7169" max="7169" width="27.375" style="9" customWidth="1"/>
    <col min="7170" max="7171" width="8.875" style="9" customWidth="1"/>
    <col min="7172" max="7181" width="9.5" style="9" bestFit="1" customWidth="1"/>
    <col min="7182" max="7182" width="17.5" style="9" customWidth="1"/>
    <col min="7183" max="7424" width="8.875" style="9"/>
    <col min="7425" max="7425" width="27.375" style="9" customWidth="1"/>
    <col min="7426" max="7427" width="8.875" style="9" customWidth="1"/>
    <col min="7428" max="7437" width="9.5" style="9" bestFit="1" customWidth="1"/>
    <col min="7438" max="7438" width="17.5" style="9" customWidth="1"/>
    <col min="7439" max="7680" width="8.875" style="9"/>
    <col min="7681" max="7681" width="27.375" style="9" customWidth="1"/>
    <col min="7682" max="7683" width="8.875" style="9" customWidth="1"/>
    <col min="7684" max="7693" width="9.5" style="9" bestFit="1" customWidth="1"/>
    <col min="7694" max="7694" width="17.5" style="9" customWidth="1"/>
    <col min="7695" max="7936" width="8.875" style="9"/>
    <col min="7937" max="7937" width="27.375" style="9" customWidth="1"/>
    <col min="7938" max="7939" width="8.875" style="9" customWidth="1"/>
    <col min="7940" max="7949" width="9.5" style="9" bestFit="1" customWidth="1"/>
    <col min="7950" max="7950" width="17.5" style="9" customWidth="1"/>
    <col min="7951" max="8192" width="8.875" style="9"/>
    <col min="8193" max="8193" width="27.375" style="9" customWidth="1"/>
    <col min="8194" max="8195" width="8.875" style="9" customWidth="1"/>
    <col min="8196" max="8205" width="9.5" style="9" bestFit="1" customWidth="1"/>
    <col min="8206" max="8206" width="17.5" style="9" customWidth="1"/>
    <col min="8207" max="8448" width="8.875" style="9"/>
    <col min="8449" max="8449" width="27.375" style="9" customWidth="1"/>
    <col min="8450" max="8451" width="8.875" style="9" customWidth="1"/>
    <col min="8452" max="8461" width="9.5" style="9" bestFit="1" customWidth="1"/>
    <col min="8462" max="8462" width="17.5" style="9" customWidth="1"/>
    <col min="8463" max="8704" width="8.875" style="9"/>
    <col min="8705" max="8705" width="27.375" style="9" customWidth="1"/>
    <col min="8706" max="8707" width="8.875" style="9" customWidth="1"/>
    <col min="8708" max="8717" width="9.5" style="9" bestFit="1" customWidth="1"/>
    <col min="8718" max="8718" width="17.5" style="9" customWidth="1"/>
    <col min="8719" max="8960" width="8.875" style="9"/>
    <col min="8961" max="8961" width="27.375" style="9" customWidth="1"/>
    <col min="8962" max="8963" width="8.875" style="9" customWidth="1"/>
    <col min="8964" max="8973" width="9.5" style="9" bestFit="1" customWidth="1"/>
    <col min="8974" max="8974" width="17.5" style="9" customWidth="1"/>
    <col min="8975" max="9216" width="8.875" style="9"/>
    <col min="9217" max="9217" width="27.375" style="9" customWidth="1"/>
    <col min="9218" max="9219" width="8.875" style="9" customWidth="1"/>
    <col min="9220" max="9229" width="9.5" style="9" bestFit="1" customWidth="1"/>
    <col min="9230" max="9230" width="17.5" style="9" customWidth="1"/>
    <col min="9231" max="9472" width="8.875" style="9"/>
    <col min="9473" max="9473" width="27.375" style="9" customWidth="1"/>
    <col min="9474" max="9475" width="8.875" style="9" customWidth="1"/>
    <col min="9476" max="9485" width="9.5" style="9" bestFit="1" customWidth="1"/>
    <col min="9486" max="9486" width="17.5" style="9" customWidth="1"/>
    <col min="9487" max="9728" width="8.875" style="9"/>
    <col min="9729" max="9729" width="27.375" style="9" customWidth="1"/>
    <col min="9730" max="9731" width="8.875" style="9" customWidth="1"/>
    <col min="9732" max="9741" width="9.5" style="9" bestFit="1" customWidth="1"/>
    <col min="9742" max="9742" width="17.5" style="9" customWidth="1"/>
    <col min="9743" max="9984" width="8.875" style="9"/>
    <col min="9985" max="9985" width="27.375" style="9" customWidth="1"/>
    <col min="9986" max="9987" width="8.875" style="9" customWidth="1"/>
    <col min="9988" max="9997" width="9.5" style="9" bestFit="1" customWidth="1"/>
    <col min="9998" max="9998" width="17.5" style="9" customWidth="1"/>
    <col min="9999" max="10240" width="8.875" style="9"/>
    <col min="10241" max="10241" width="27.375" style="9" customWidth="1"/>
    <col min="10242" max="10243" width="8.875" style="9" customWidth="1"/>
    <col min="10244" max="10253" width="9.5" style="9" bestFit="1" customWidth="1"/>
    <col min="10254" max="10254" width="17.5" style="9" customWidth="1"/>
    <col min="10255" max="10496" width="8.875" style="9"/>
    <col min="10497" max="10497" width="27.375" style="9" customWidth="1"/>
    <col min="10498" max="10499" width="8.875" style="9" customWidth="1"/>
    <col min="10500" max="10509" width="9.5" style="9" bestFit="1" customWidth="1"/>
    <col min="10510" max="10510" width="17.5" style="9" customWidth="1"/>
    <col min="10511" max="10752" width="8.875" style="9"/>
    <col min="10753" max="10753" width="27.375" style="9" customWidth="1"/>
    <col min="10754" max="10755" width="8.875" style="9" customWidth="1"/>
    <col min="10756" max="10765" width="9.5" style="9" bestFit="1" customWidth="1"/>
    <col min="10766" max="10766" width="17.5" style="9" customWidth="1"/>
    <col min="10767" max="11008" width="8.875" style="9"/>
    <col min="11009" max="11009" width="27.375" style="9" customWidth="1"/>
    <col min="11010" max="11011" width="8.875" style="9" customWidth="1"/>
    <col min="11012" max="11021" width="9.5" style="9" bestFit="1" customWidth="1"/>
    <col min="11022" max="11022" width="17.5" style="9" customWidth="1"/>
    <col min="11023" max="11264" width="8.875" style="9"/>
    <col min="11265" max="11265" width="27.375" style="9" customWidth="1"/>
    <col min="11266" max="11267" width="8.875" style="9" customWidth="1"/>
    <col min="11268" max="11277" width="9.5" style="9" bestFit="1" customWidth="1"/>
    <col min="11278" max="11278" width="17.5" style="9" customWidth="1"/>
    <col min="11279" max="11520" width="8.875" style="9"/>
    <col min="11521" max="11521" width="27.375" style="9" customWidth="1"/>
    <col min="11522" max="11523" width="8.875" style="9" customWidth="1"/>
    <col min="11524" max="11533" width="9.5" style="9" bestFit="1" customWidth="1"/>
    <col min="11534" max="11534" width="17.5" style="9" customWidth="1"/>
    <col min="11535" max="11776" width="8.875" style="9"/>
    <col min="11777" max="11777" width="27.375" style="9" customWidth="1"/>
    <col min="11778" max="11779" width="8.875" style="9" customWidth="1"/>
    <col min="11780" max="11789" width="9.5" style="9" bestFit="1" customWidth="1"/>
    <col min="11790" max="11790" width="17.5" style="9" customWidth="1"/>
    <col min="11791" max="12032" width="8.875" style="9"/>
    <col min="12033" max="12033" width="27.375" style="9" customWidth="1"/>
    <col min="12034" max="12035" width="8.875" style="9" customWidth="1"/>
    <col min="12036" max="12045" width="9.5" style="9" bestFit="1" customWidth="1"/>
    <col min="12046" max="12046" width="17.5" style="9" customWidth="1"/>
    <col min="12047" max="12288" width="8.875" style="9"/>
    <col min="12289" max="12289" width="27.375" style="9" customWidth="1"/>
    <col min="12290" max="12291" width="8.875" style="9" customWidth="1"/>
    <col min="12292" max="12301" width="9.5" style="9" bestFit="1" customWidth="1"/>
    <col min="12302" max="12302" width="17.5" style="9" customWidth="1"/>
    <col min="12303" max="12544" width="8.875" style="9"/>
    <col min="12545" max="12545" width="27.375" style="9" customWidth="1"/>
    <col min="12546" max="12547" width="8.875" style="9" customWidth="1"/>
    <col min="12548" max="12557" width="9.5" style="9" bestFit="1" customWidth="1"/>
    <col min="12558" max="12558" width="17.5" style="9" customWidth="1"/>
    <col min="12559" max="12800" width="8.875" style="9"/>
    <col min="12801" max="12801" width="27.375" style="9" customWidth="1"/>
    <col min="12802" max="12803" width="8.875" style="9" customWidth="1"/>
    <col min="12804" max="12813" width="9.5" style="9" bestFit="1" customWidth="1"/>
    <col min="12814" max="12814" width="17.5" style="9" customWidth="1"/>
    <col min="12815" max="13056" width="8.875" style="9"/>
    <col min="13057" max="13057" width="27.375" style="9" customWidth="1"/>
    <col min="13058" max="13059" width="8.875" style="9" customWidth="1"/>
    <col min="13060" max="13069" width="9.5" style="9" bestFit="1" customWidth="1"/>
    <col min="13070" max="13070" width="17.5" style="9" customWidth="1"/>
    <col min="13071" max="13312" width="8.875" style="9"/>
    <col min="13313" max="13313" width="27.375" style="9" customWidth="1"/>
    <col min="13314" max="13315" width="8.875" style="9" customWidth="1"/>
    <col min="13316" max="13325" width="9.5" style="9" bestFit="1" customWidth="1"/>
    <col min="13326" max="13326" width="17.5" style="9" customWidth="1"/>
    <col min="13327" max="13568" width="8.875" style="9"/>
    <col min="13569" max="13569" width="27.375" style="9" customWidth="1"/>
    <col min="13570" max="13571" width="8.875" style="9" customWidth="1"/>
    <col min="13572" max="13581" width="9.5" style="9" bestFit="1" customWidth="1"/>
    <col min="13582" max="13582" width="17.5" style="9" customWidth="1"/>
    <col min="13583" max="13824" width="8.875" style="9"/>
    <col min="13825" max="13825" width="27.375" style="9" customWidth="1"/>
    <col min="13826" max="13827" width="8.875" style="9" customWidth="1"/>
    <col min="13828" max="13837" width="9.5" style="9" bestFit="1" customWidth="1"/>
    <col min="13838" max="13838" width="17.5" style="9" customWidth="1"/>
    <col min="13839" max="14080" width="8.875" style="9"/>
    <col min="14081" max="14081" width="27.375" style="9" customWidth="1"/>
    <col min="14082" max="14083" width="8.875" style="9" customWidth="1"/>
    <col min="14084" max="14093" width="9.5" style="9" bestFit="1" customWidth="1"/>
    <col min="14094" max="14094" width="17.5" style="9" customWidth="1"/>
    <col min="14095" max="14336" width="8.875" style="9"/>
    <col min="14337" max="14337" width="27.375" style="9" customWidth="1"/>
    <col min="14338" max="14339" width="8.875" style="9" customWidth="1"/>
    <col min="14340" max="14349" width="9.5" style="9" bestFit="1" customWidth="1"/>
    <col min="14350" max="14350" width="17.5" style="9" customWidth="1"/>
    <col min="14351" max="14592" width="8.875" style="9"/>
    <col min="14593" max="14593" width="27.375" style="9" customWidth="1"/>
    <col min="14594" max="14595" width="8.875" style="9" customWidth="1"/>
    <col min="14596" max="14605" width="9.5" style="9" bestFit="1" customWidth="1"/>
    <col min="14606" max="14606" width="17.5" style="9" customWidth="1"/>
    <col min="14607" max="14848" width="8.875" style="9"/>
    <col min="14849" max="14849" width="27.375" style="9" customWidth="1"/>
    <col min="14850" max="14851" width="8.875" style="9" customWidth="1"/>
    <col min="14852" max="14861" width="9.5" style="9" bestFit="1" customWidth="1"/>
    <col min="14862" max="14862" width="17.5" style="9" customWidth="1"/>
    <col min="14863" max="15104" width="8.875" style="9"/>
    <col min="15105" max="15105" width="27.375" style="9" customWidth="1"/>
    <col min="15106" max="15107" width="8.875" style="9" customWidth="1"/>
    <col min="15108" max="15117" width="9.5" style="9" bestFit="1" customWidth="1"/>
    <col min="15118" max="15118" width="17.5" style="9" customWidth="1"/>
    <col min="15119" max="15360" width="8.875" style="9"/>
    <col min="15361" max="15361" width="27.375" style="9" customWidth="1"/>
    <col min="15362" max="15363" width="8.875" style="9" customWidth="1"/>
    <col min="15364" max="15373" width="9.5" style="9" bestFit="1" customWidth="1"/>
    <col min="15374" max="15374" width="17.5" style="9" customWidth="1"/>
    <col min="15375" max="15616" width="8.875" style="9"/>
    <col min="15617" max="15617" width="27.375" style="9" customWidth="1"/>
    <col min="15618" max="15619" width="8.875" style="9" customWidth="1"/>
    <col min="15620" max="15629" width="9.5" style="9" bestFit="1" customWidth="1"/>
    <col min="15630" max="15630" width="17.5" style="9" customWidth="1"/>
    <col min="15631" max="15872" width="8.875" style="9"/>
    <col min="15873" max="15873" width="27.375" style="9" customWidth="1"/>
    <col min="15874" max="15875" width="8.875" style="9" customWidth="1"/>
    <col min="15876" max="15885" width="9.5" style="9" bestFit="1" customWidth="1"/>
    <col min="15886" max="15886" width="17.5" style="9" customWidth="1"/>
    <col min="15887" max="16128" width="8.875" style="9"/>
    <col min="16129" max="16129" width="27.375" style="9" customWidth="1"/>
    <col min="16130" max="16131" width="8.875" style="9" customWidth="1"/>
    <col min="16132" max="16141" width="9.5" style="9" bestFit="1" customWidth="1"/>
    <col min="16142" max="16142" width="17.5" style="9" customWidth="1"/>
    <col min="16143" max="16384" width="8.875" style="9"/>
  </cols>
  <sheetData>
    <row r="1" spans="1:14">
      <c r="A1" s="10" t="s">
        <v>10</v>
      </c>
      <c r="B1" s="85"/>
      <c r="C1" s="85"/>
      <c r="D1" s="85"/>
      <c r="E1" s="85"/>
      <c r="F1" s="85"/>
      <c r="G1" s="85"/>
      <c r="H1" s="85"/>
      <c r="I1" s="85"/>
      <c r="J1" s="40"/>
      <c r="K1" s="4" t="s">
        <v>7</v>
      </c>
      <c r="L1"/>
      <c r="M1" s="5" t="s">
        <v>9</v>
      </c>
    </row>
    <row r="2" spans="1:14">
      <c r="A2" s="86" t="s">
        <v>11</v>
      </c>
      <c r="B2" s="10" t="s">
        <v>12</v>
      </c>
      <c r="C2" s="85"/>
      <c r="D2" s="88"/>
      <c r="E2" s="88"/>
      <c r="F2" s="88"/>
      <c r="G2" s="88"/>
      <c r="H2" s="88"/>
      <c r="I2" s="88"/>
      <c r="J2" s="41"/>
      <c r="K2" s="17"/>
      <c r="L2" s="17"/>
      <c r="M2" s="17"/>
    </row>
    <row r="3" spans="1:14">
      <c r="A3" s="87"/>
      <c r="B3" s="10" t="s">
        <v>13</v>
      </c>
      <c r="C3" s="89"/>
      <c r="D3" s="90"/>
      <c r="E3" s="91"/>
      <c r="F3" s="11" t="s">
        <v>14</v>
      </c>
      <c r="G3" s="89"/>
      <c r="H3" s="90"/>
      <c r="I3" s="91"/>
      <c r="J3" s="41"/>
      <c r="K3" s="17"/>
      <c r="L3" s="17"/>
      <c r="M3" s="17"/>
    </row>
    <row r="4" spans="1:14">
      <c r="A4" s="121"/>
      <c r="B4" s="10" t="s">
        <v>107</v>
      </c>
      <c r="C4" s="122"/>
      <c r="D4" s="123" t="s">
        <v>108</v>
      </c>
      <c r="E4" s="79"/>
      <c r="F4" s="120"/>
      <c r="G4" s="124"/>
      <c r="H4" s="79"/>
      <c r="I4" s="80"/>
      <c r="J4" s="41"/>
      <c r="K4" s="17"/>
      <c r="L4" s="17"/>
      <c r="M4" s="17"/>
    </row>
    <row r="5" spans="1:14">
      <c r="A5" s="12" t="s">
        <v>39</v>
      </c>
      <c r="B5" s="82"/>
      <c r="C5" s="83"/>
      <c r="D5" s="83"/>
      <c r="E5" s="83"/>
      <c r="F5" s="83"/>
      <c r="G5" s="83"/>
      <c r="H5" s="83"/>
      <c r="I5" s="84"/>
      <c r="J5" s="41"/>
      <c r="K5" s="17"/>
      <c r="L5" s="17"/>
      <c r="M5" s="17"/>
    </row>
    <row r="6" spans="1:14" ht="7.9" customHeight="1">
      <c r="A6" s="13"/>
      <c r="B6" s="14"/>
      <c r="C6" s="15"/>
      <c r="D6" s="15"/>
      <c r="E6" s="15"/>
      <c r="F6" s="15"/>
      <c r="G6" s="15"/>
      <c r="H6" s="15"/>
      <c r="I6" s="15"/>
      <c r="J6" s="16"/>
      <c r="K6" s="17"/>
      <c r="L6" s="17"/>
      <c r="M6" s="17"/>
    </row>
    <row r="7" spans="1:14" ht="14.25">
      <c r="A7" s="18" t="s">
        <v>41</v>
      </c>
      <c r="B7" s="19"/>
      <c r="C7" s="20"/>
      <c r="D7" s="20"/>
      <c r="E7" s="20"/>
      <c r="F7" s="20"/>
      <c r="G7" s="20"/>
      <c r="H7" s="20"/>
      <c r="I7" s="20"/>
      <c r="J7" s="16"/>
      <c r="K7" s="17"/>
      <c r="L7" s="17"/>
      <c r="M7" s="17"/>
    </row>
    <row r="8" spans="1:14" ht="14.25">
      <c r="A8" s="18"/>
      <c r="B8" s="21" t="s">
        <v>15</v>
      </c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21" t="s">
        <v>21</v>
      </c>
      <c r="I8" s="21" t="s">
        <v>22</v>
      </c>
      <c r="J8" s="21" t="s">
        <v>23</v>
      </c>
      <c r="K8" s="21" t="s">
        <v>24</v>
      </c>
      <c r="L8" s="21" t="s">
        <v>25</v>
      </c>
      <c r="M8" s="21" t="s">
        <v>26</v>
      </c>
    </row>
    <row r="9" spans="1:14">
      <c r="A9" s="45" t="s">
        <v>42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4">
      <c r="A10" s="45" t="s">
        <v>43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4">
      <c r="A11" s="45" t="s">
        <v>46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4">
      <c r="A12" s="45" t="s">
        <v>44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4">
      <c r="A13" s="45" t="s">
        <v>45</v>
      </c>
      <c r="B13" s="42">
        <f>B12*4.186</f>
        <v>0</v>
      </c>
      <c r="C13" s="42">
        <f t="shared" ref="C13:M13" si="0">C12*4.186</f>
        <v>0</v>
      </c>
      <c r="D13" s="42">
        <f t="shared" si="0"/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42">
        <f t="shared" si="0"/>
        <v>0</v>
      </c>
      <c r="M13" s="42">
        <f t="shared" si="0"/>
        <v>0</v>
      </c>
      <c r="N13" s="25"/>
    </row>
    <row r="14" spans="1:14">
      <c r="A14" s="46" t="s">
        <v>47</v>
      </c>
      <c r="B14" s="27">
        <f>B9*(B11-B13)</f>
        <v>0</v>
      </c>
      <c r="C14" s="27">
        <f t="shared" ref="C14:M14" si="1">C9*(C11-C13)</f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43"/>
    </row>
    <row r="15" spans="1:14">
      <c r="A15" s="45" t="s">
        <v>48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4">
      <c r="A16" s="45" t="s">
        <v>49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4" t="s">
        <v>51</v>
      </c>
    </row>
    <row r="17" spans="1:15">
      <c r="A17" s="46" t="s">
        <v>50</v>
      </c>
      <c r="B17" s="27">
        <f>B14*B15*B16</f>
        <v>0</v>
      </c>
      <c r="C17" s="27">
        <f t="shared" ref="C17:M17" si="2">C14*C15*C16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27">
        <f t="shared" si="2"/>
        <v>0</v>
      </c>
      <c r="L17" s="27">
        <f t="shared" si="2"/>
        <v>0</v>
      </c>
      <c r="M17" s="27">
        <f t="shared" si="2"/>
        <v>0</v>
      </c>
      <c r="N17" s="28">
        <f>SUM(B17:M17)</f>
        <v>0</v>
      </c>
    </row>
    <row r="18" spans="1:15" ht="6" customHeight="1">
      <c r="A18" s="29"/>
      <c r="B18" s="30"/>
      <c r="C18" s="30"/>
      <c r="D18" s="30"/>
      <c r="E18" s="30"/>
      <c r="F18" s="30"/>
      <c r="G18" s="30"/>
      <c r="H18" s="30"/>
      <c r="I18" s="30"/>
      <c r="J18" s="31"/>
      <c r="K18" s="31"/>
      <c r="L18" s="31"/>
      <c r="M18" s="31"/>
    </row>
    <row r="19" spans="1:15" ht="14.25">
      <c r="A19" s="32" t="s">
        <v>73</v>
      </c>
      <c r="B19" s="19"/>
      <c r="C19" s="20"/>
      <c r="D19" s="20"/>
      <c r="E19" s="20"/>
      <c r="F19" s="20"/>
      <c r="G19" s="66"/>
      <c r="H19" s="66"/>
      <c r="I19" s="66"/>
      <c r="J19" s="16"/>
      <c r="K19" s="16"/>
      <c r="L19" s="16"/>
      <c r="M19" s="16"/>
    </row>
    <row r="20" spans="1:15">
      <c r="A20" s="103" t="s">
        <v>52</v>
      </c>
      <c r="B20" s="99" t="s">
        <v>53</v>
      </c>
      <c r="C20" s="98"/>
      <c r="D20" s="96"/>
      <c r="E20" s="97"/>
      <c r="F20" s="98"/>
      <c r="G20" s="107"/>
      <c r="H20" s="108"/>
      <c r="I20" s="92"/>
      <c r="J20" s="93"/>
      <c r="K20" s="47"/>
      <c r="L20" s="47"/>
      <c r="M20" s="47"/>
      <c r="N20" s="47"/>
    </row>
    <row r="21" spans="1:15">
      <c r="A21" s="104"/>
      <c r="B21" s="94" t="s">
        <v>59</v>
      </c>
      <c r="C21" s="95"/>
      <c r="D21" s="96"/>
      <c r="E21" s="97"/>
      <c r="F21" s="98"/>
      <c r="G21" s="67"/>
      <c r="H21" s="68"/>
      <c r="I21" s="69"/>
      <c r="J21" s="70"/>
      <c r="K21" s="47"/>
      <c r="L21" s="47"/>
      <c r="M21" s="47"/>
      <c r="N21" s="47"/>
    </row>
    <row r="22" spans="1:15">
      <c r="A22" s="105"/>
      <c r="B22" s="99" t="s">
        <v>54</v>
      </c>
      <c r="C22" s="98"/>
      <c r="D22" s="22"/>
      <c r="E22" s="48" t="s">
        <v>56</v>
      </c>
      <c r="F22" s="48"/>
      <c r="G22" s="54" t="s">
        <v>62</v>
      </c>
      <c r="H22" s="55"/>
      <c r="I22" s="100"/>
      <c r="J22" s="98"/>
    </row>
    <row r="23" spans="1:15">
      <c r="A23" s="105"/>
      <c r="B23" s="99" t="s">
        <v>55</v>
      </c>
      <c r="C23" s="98"/>
      <c r="D23" s="22"/>
      <c r="E23" s="49" t="s">
        <v>57</v>
      </c>
      <c r="F23" s="49"/>
      <c r="G23" s="101" t="s">
        <v>63</v>
      </c>
      <c r="H23" s="102"/>
      <c r="I23" s="109"/>
      <c r="J23" s="110"/>
      <c r="K23" s="81"/>
      <c r="L23" s="57" t="s">
        <v>66</v>
      </c>
    </row>
    <row r="24" spans="1:15">
      <c r="A24" s="106"/>
      <c r="B24" s="101" t="s">
        <v>60</v>
      </c>
      <c r="C24" s="102"/>
      <c r="D24" s="65"/>
      <c r="E24" s="9" t="s">
        <v>61</v>
      </c>
      <c r="G24" s="101" t="s">
        <v>69</v>
      </c>
      <c r="H24" s="102"/>
      <c r="I24" s="100"/>
      <c r="J24" s="111"/>
      <c r="K24" s="112"/>
      <c r="L24" s="112"/>
      <c r="M24" s="102"/>
    </row>
    <row r="25" spans="1:15">
      <c r="A25" s="60"/>
      <c r="B25" s="101" t="s">
        <v>71</v>
      </c>
      <c r="C25" s="102"/>
      <c r="D25" s="51"/>
      <c r="E25" s="33"/>
      <c r="F25" s="50"/>
      <c r="G25" s="61"/>
      <c r="H25" s="62"/>
      <c r="I25" s="63"/>
      <c r="J25" s="64"/>
    </row>
    <row r="26" spans="1:15" ht="6.6" customHeight="1">
      <c r="A26" s="34"/>
      <c r="B26" s="113"/>
      <c r="C26" s="114"/>
      <c r="D26" s="52"/>
      <c r="E26" s="34"/>
      <c r="F26" s="115"/>
      <c r="G26" s="116"/>
      <c r="H26" s="53"/>
      <c r="I26" s="115"/>
      <c r="J26" s="117"/>
      <c r="K26" s="35"/>
      <c r="L26" s="25"/>
      <c r="M26" s="25"/>
    </row>
    <row r="27" spans="1:15">
      <c r="A27" s="25"/>
      <c r="B27" s="21" t="s">
        <v>15</v>
      </c>
      <c r="C27" s="21" t="s">
        <v>16</v>
      </c>
      <c r="D27" s="21" t="s">
        <v>17</v>
      </c>
      <c r="E27" s="21" t="s">
        <v>18</v>
      </c>
      <c r="F27" s="21" t="s">
        <v>19</v>
      </c>
      <c r="G27" s="21" t="s">
        <v>20</v>
      </c>
      <c r="H27" s="21" t="s">
        <v>21</v>
      </c>
      <c r="I27" s="21" t="s">
        <v>22</v>
      </c>
      <c r="J27" s="21" t="s">
        <v>23</v>
      </c>
      <c r="K27" s="21" t="s">
        <v>24</v>
      </c>
      <c r="L27" s="21" t="s">
        <v>25</v>
      </c>
      <c r="M27" s="21" t="s">
        <v>26</v>
      </c>
      <c r="N27" s="36" t="s">
        <v>27</v>
      </c>
    </row>
    <row r="28" spans="1:15" ht="19.899999999999999" customHeight="1">
      <c r="A28" s="26" t="s">
        <v>68</v>
      </c>
      <c r="B28" s="27" t="e">
        <f>B17/(D23/100*I23/1000)</f>
        <v>#DIV/0!</v>
      </c>
      <c r="C28" s="27" t="e">
        <f>C17/(D23/100*I23/1000)</f>
        <v>#DIV/0!</v>
      </c>
      <c r="D28" s="27" t="e">
        <f>D17/(D23/100*I23/1000)</f>
        <v>#DIV/0!</v>
      </c>
      <c r="E28" s="27" t="e">
        <f>E17/(D23/100*I23/1000)</f>
        <v>#DIV/0!</v>
      </c>
      <c r="F28" s="27" t="e">
        <f>F17/(D23/100*I23/1000)</f>
        <v>#DIV/0!</v>
      </c>
      <c r="G28" s="27" t="e">
        <f>G17/(D23/100*I23/1000)</f>
        <v>#DIV/0!</v>
      </c>
      <c r="H28" s="27" t="e">
        <f>H17/(D23/100*I23/1000)</f>
        <v>#DIV/0!</v>
      </c>
      <c r="I28" s="27" t="e">
        <f>I17/(D23/100*I23/1000)</f>
        <v>#DIV/0!</v>
      </c>
      <c r="J28" s="27" t="e">
        <f>J17/(D23/100*I23/1000)</f>
        <v>#DIV/0!</v>
      </c>
      <c r="K28" s="27" t="e">
        <f>K17/(D23/100*I23/1000)</f>
        <v>#DIV/0!</v>
      </c>
      <c r="L28" s="27" t="e">
        <f>L17/(D23/100*I23/1000)</f>
        <v>#DIV/0!</v>
      </c>
      <c r="M28" s="27" t="e">
        <f>M17/(D23/100*I23/1000)</f>
        <v>#DIV/0!</v>
      </c>
      <c r="N28" s="28" t="e">
        <f>SUM(B28:M28)</f>
        <v>#DIV/0!</v>
      </c>
      <c r="O28" s="56"/>
    </row>
    <row r="29" spans="1:15" ht="24" customHeight="1">
      <c r="A29" s="26" t="s">
        <v>67</v>
      </c>
      <c r="B29" s="58" t="e">
        <f>(B9/D22*D25)*D24*D25*B15*B16/1000</f>
        <v>#DIV/0!</v>
      </c>
      <c r="C29" s="58" t="e">
        <f>(B9/D22*D25)*D24*D25*C15*C16/1000</f>
        <v>#DIV/0!</v>
      </c>
      <c r="D29" s="58" t="e">
        <f>(D9/D22*D25)*D24*D25*D15*D16/1000</f>
        <v>#DIV/0!</v>
      </c>
      <c r="E29" s="58" t="e">
        <f>(E9/D22*D25)*D24*D25*E15*E16/1000</f>
        <v>#DIV/0!</v>
      </c>
      <c r="F29" s="58" t="e">
        <f>(F9/D22*D25)*D24*D25*F15*F16/1000</f>
        <v>#DIV/0!</v>
      </c>
      <c r="G29" s="58" t="e">
        <f>(G9/D22*D25)*D24*D25*G15*G16/1000</f>
        <v>#DIV/0!</v>
      </c>
      <c r="H29" s="58" t="e">
        <f>(H9/D22*D25)*D24*D25*D15*D16/1000</f>
        <v>#DIV/0!</v>
      </c>
      <c r="I29" s="58" t="e">
        <f>(I9/D22*D25)*D24*D25*I15*I16/1000</f>
        <v>#DIV/0!</v>
      </c>
      <c r="J29" s="58" t="e">
        <f>(J9/D22*D25)*D24*D25*J15*J16/1000</f>
        <v>#DIV/0!</v>
      </c>
      <c r="K29" s="58" t="e">
        <f>(K9/D22*D25)*D24*D25*K15*K16/1000</f>
        <v>#DIV/0!</v>
      </c>
      <c r="L29" s="58" t="e">
        <f>(L9/D22*D25)*D24*D25*L15*L16/1000</f>
        <v>#DIV/0!</v>
      </c>
      <c r="M29" s="58" t="e">
        <f>(M9/D22*D25)*D24*D25*M15*M16/1000</f>
        <v>#DIV/0!</v>
      </c>
      <c r="N29" s="59" t="e">
        <f>SUM(B29:M29)</f>
        <v>#DIV/0!</v>
      </c>
      <c r="O29" s="9" t="s">
        <v>98</v>
      </c>
    </row>
    <row r="30" spans="1:15" ht="14.25" customHeight="1">
      <c r="A30" s="29"/>
      <c r="B30" s="9" t="s">
        <v>106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7"/>
    </row>
    <row r="31" spans="1:15" ht="15.6" customHeight="1">
      <c r="A31" s="71" t="s">
        <v>74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5" ht="15.6" customHeight="1">
      <c r="A32" s="103" t="s">
        <v>75</v>
      </c>
      <c r="B32" s="99" t="s">
        <v>53</v>
      </c>
      <c r="C32" s="98"/>
      <c r="D32" s="96"/>
      <c r="E32" s="97"/>
      <c r="F32" s="98"/>
      <c r="G32" s="107"/>
      <c r="H32" s="108"/>
      <c r="I32" s="92"/>
      <c r="J32" s="93"/>
      <c r="K32" s="47"/>
      <c r="L32" s="47"/>
      <c r="M32" s="47"/>
      <c r="N32" s="47"/>
    </row>
    <row r="33" spans="1:15" ht="15.6" customHeight="1">
      <c r="A33" s="104"/>
      <c r="B33" s="94" t="s">
        <v>59</v>
      </c>
      <c r="C33" s="95"/>
      <c r="D33" s="96"/>
      <c r="E33" s="97"/>
      <c r="F33" s="98"/>
      <c r="G33" s="67"/>
      <c r="H33" s="68"/>
      <c r="I33" s="69"/>
      <c r="J33" s="70"/>
      <c r="K33" s="47"/>
      <c r="L33" s="47"/>
      <c r="M33" s="47"/>
      <c r="N33" s="47"/>
    </row>
    <row r="34" spans="1:15" ht="15.6" customHeight="1">
      <c r="A34" s="105"/>
      <c r="B34" s="99" t="s">
        <v>54</v>
      </c>
      <c r="C34" s="98"/>
      <c r="D34" s="22"/>
      <c r="E34" s="48" t="s">
        <v>56</v>
      </c>
      <c r="F34" s="48"/>
      <c r="G34" s="54" t="s">
        <v>62</v>
      </c>
      <c r="H34" s="55"/>
      <c r="I34" s="100"/>
      <c r="J34" s="98"/>
    </row>
    <row r="35" spans="1:15" ht="15.6" customHeight="1">
      <c r="A35" s="105"/>
      <c r="B35" s="99" t="s">
        <v>55</v>
      </c>
      <c r="C35" s="98"/>
      <c r="D35" s="22"/>
      <c r="E35" s="49" t="s">
        <v>57</v>
      </c>
      <c r="F35" s="49"/>
      <c r="G35" s="101" t="s">
        <v>63</v>
      </c>
      <c r="H35" s="102"/>
      <c r="I35" s="109"/>
      <c r="J35" s="110"/>
      <c r="K35" s="81"/>
      <c r="L35" s="57" t="s">
        <v>66</v>
      </c>
    </row>
    <row r="36" spans="1:15" ht="15.6" customHeight="1">
      <c r="A36" s="106"/>
      <c r="B36" s="101" t="s">
        <v>60</v>
      </c>
      <c r="C36" s="102"/>
      <c r="D36" s="65"/>
      <c r="E36" s="9" t="s">
        <v>61</v>
      </c>
      <c r="G36" s="101" t="s">
        <v>69</v>
      </c>
      <c r="H36" s="102"/>
      <c r="I36" s="100"/>
      <c r="J36" s="111"/>
      <c r="K36" s="112"/>
      <c r="L36" s="112"/>
      <c r="M36" s="102"/>
    </row>
    <row r="37" spans="1:15" ht="15.6" customHeight="1">
      <c r="A37" s="60"/>
      <c r="B37" s="101" t="s">
        <v>71</v>
      </c>
      <c r="C37" s="102"/>
      <c r="D37" s="51"/>
      <c r="E37" s="33"/>
      <c r="F37" s="50"/>
      <c r="G37" s="61"/>
      <c r="H37" s="62"/>
      <c r="I37" s="63"/>
      <c r="J37" s="64"/>
    </row>
    <row r="38" spans="1:15" ht="9" customHeight="1">
      <c r="A38" s="34"/>
      <c r="B38" s="113"/>
      <c r="C38" s="114"/>
      <c r="D38" s="52"/>
      <c r="E38" s="34"/>
      <c r="F38" s="115"/>
      <c r="G38" s="116"/>
      <c r="H38" s="53"/>
      <c r="I38" s="115"/>
      <c r="J38" s="117"/>
      <c r="K38" s="35"/>
      <c r="L38" s="25"/>
      <c r="M38" s="25"/>
    </row>
    <row r="39" spans="1:15" ht="15.6" customHeight="1">
      <c r="A39" s="25"/>
      <c r="B39" s="21" t="s">
        <v>15</v>
      </c>
      <c r="C39" s="21" t="s">
        <v>16</v>
      </c>
      <c r="D39" s="21" t="s">
        <v>17</v>
      </c>
      <c r="E39" s="21" t="s">
        <v>18</v>
      </c>
      <c r="F39" s="21" t="s">
        <v>19</v>
      </c>
      <c r="G39" s="21" t="s">
        <v>20</v>
      </c>
      <c r="H39" s="21" t="s">
        <v>21</v>
      </c>
      <c r="I39" s="21" t="s">
        <v>22</v>
      </c>
      <c r="J39" s="21" t="s">
        <v>23</v>
      </c>
      <c r="K39" s="21" t="s">
        <v>24</v>
      </c>
      <c r="L39" s="21" t="s">
        <v>25</v>
      </c>
      <c r="M39" s="21" t="s">
        <v>26</v>
      </c>
      <c r="N39" s="36" t="s">
        <v>27</v>
      </c>
    </row>
    <row r="40" spans="1:15" ht="15.6" customHeight="1">
      <c r="A40" s="26" t="s">
        <v>68</v>
      </c>
      <c r="B40" s="27" t="e">
        <f>B17/(D35/100*I35/1000)</f>
        <v>#DIV/0!</v>
      </c>
      <c r="C40" s="27" t="e">
        <f>C17/(D35/100*I35/1000)</f>
        <v>#DIV/0!</v>
      </c>
      <c r="D40" s="27" t="e">
        <f>D17/(D35/100*I35/1000)</f>
        <v>#DIV/0!</v>
      </c>
      <c r="E40" s="27" t="e">
        <f>E17/(D35/100*I35/1000)</f>
        <v>#DIV/0!</v>
      </c>
      <c r="F40" s="27" t="e">
        <f>F17/(D35/100*I35/1000)</f>
        <v>#DIV/0!</v>
      </c>
      <c r="G40" s="27" t="e">
        <f>G17/(D35/100*I35/1000)</f>
        <v>#DIV/0!</v>
      </c>
      <c r="H40" s="27" t="e">
        <f>H17/(D35/100*I35/1000)</f>
        <v>#DIV/0!</v>
      </c>
      <c r="I40" s="27" t="e">
        <f>I17/(D35/100*I35/1000)</f>
        <v>#DIV/0!</v>
      </c>
      <c r="J40" s="27" t="e">
        <f>J17/(D35/100*I35/1000)</f>
        <v>#DIV/0!</v>
      </c>
      <c r="K40" s="27" t="e">
        <f>K17/(D35/100*I35/1000)</f>
        <v>#DIV/0!</v>
      </c>
      <c r="L40" s="27" t="e">
        <f>L17/(D35/100*I35/1000)</f>
        <v>#DIV/0!</v>
      </c>
      <c r="M40" s="27" t="e">
        <f>M17/(D35/100*I35/1000)</f>
        <v>#DIV/0!</v>
      </c>
      <c r="N40" s="28" t="e">
        <f>SUM(B40:M40)</f>
        <v>#DIV/0!</v>
      </c>
      <c r="O40" s="56"/>
    </row>
    <row r="41" spans="1:15" ht="24">
      <c r="A41" s="26" t="s">
        <v>67</v>
      </c>
      <c r="B41" s="58" t="e">
        <f>(B9/D34*D37)*D36*D37*B15*B16/1000</f>
        <v>#DIV/0!</v>
      </c>
      <c r="C41" s="58" t="e">
        <f>(C9/D34*D37)*D36*D37*C15*C16/1000</f>
        <v>#DIV/0!</v>
      </c>
      <c r="D41" s="58" t="e">
        <f>(D9/D34*D37)*D36*D37*D15*D16/1000</f>
        <v>#DIV/0!</v>
      </c>
      <c r="E41" s="58" t="e">
        <f>(E9/D34*D37)*D36*D37*E15*E16/1000</f>
        <v>#DIV/0!</v>
      </c>
      <c r="F41" s="58" t="e">
        <f>(F9/D34*D37)*D36*D37*F15*F16/1000</f>
        <v>#DIV/0!</v>
      </c>
      <c r="G41" s="58" t="e">
        <f>(G9/D34*D37)*D36*D37*G15*G16/1000</f>
        <v>#DIV/0!</v>
      </c>
      <c r="H41" s="58" t="e">
        <f>(H9/D34*D37)*D36*D37*H15*H16/1000</f>
        <v>#DIV/0!</v>
      </c>
      <c r="I41" s="58" t="e">
        <f>(I9/D34*D37)*D36*D37*I15*I16/1000</f>
        <v>#DIV/0!</v>
      </c>
      <c r="J41" s="58" t="e">
        <f>(J9/D34*D37)*D36*D37*D15*J16/1000</f>
        <v>#DIV/0!</v>
      </c>
      <c r="K41" s="58" t="e">
        <f>(K9/D34*D37)*D36*D37*K15*K16/1000</f>
        <v>#DIV/0!</v>
      </c>
      <c r="L41" s="58" t="e">
        <f>(L9/D34*D37)*D36*D37*L15*L16/1000</f>
        <v>#DIV/0!</v>
      </c>
      <c r="M41" s="58" t="e">
        <f>(M9/D34*D37)*D36*D37*M15*M16/1000</f>
        <v>#DIV/0!</v>
      </c>
      <c r="N41" s="59" t="e">
        <f>SUM(B41:M41)</f>
        <v>#DIV/0!</v>
      </c>
      <c r="O41" s="9" t="s">
        <v>98</v>
      </c>
    </row>
    <row r="42" spans="1:15">
      <c r="B42" s="9" t="s">
        <v>106</v>
      </c>
    </row>
    <row r="44" spans="1:15" ht="25.15" customHeight="1">
      <c r="A44" s="10" t="s">
        <v>10</v>
      </c>
      <c r="B44" s="119">
        <f>B1</f>
        <v>0</v>
      </c>
      <c r="C44" s="119"/>
      <c r="D44" s="119"/>
      <c r="E44" s="119"/>
      <c r="F44" s="119"/>
      <c r="G44" s="119"/>
      <c r="H44" s="119"/>
      <c r="I44" s="119"/>
      <c r="J44"/>
      <c r="K44"/>
      <c r="L44"/>
      <c r="M44"/>
      <c r="N44"/>
      <c r="O44"/>
    </row>
    <row r="45" spans="1:15" ht="14.25">
      <c r="A45" s="2" t="s">
        <v>79</v>
      </c>
      <c r="B45"/>
      <c r="C45"/>
      <c r="D45"/>
      <c r="E45"/>
      <c r="F45"/>
      <c r="G45"/>
      <c r="H45"/>
      <c r="I45" s="38"/>
      <c r="J45" s="38"/>
      <c r="K45" s="38"/>
      <c r="L45"/>
      <c r="M45"/>
      <c r="N45"/>
      <c r="O45"/>
    </row>
    <row r="46" spans="1:15">
      <c r="A46" s="1" t="s">
        <v>28</v>
      </c>
      <c r="B46" t="s">
        <v>0</v>
      </c>
      <c r="C46"/>
      <c r="D46"/>
      <c r="E46" t="s">
        <v>1</v>
      </c>
      <c r="F46"/>
      <c r="G46"/>
      <c r="H46"/>
      <c r="I46"/>
      <c r="J46"/>
      <c r="K46"/>
      <c r="L46"/>
      <c r="M46"/>
      <c r="N46" s="39" t="e">
        <f>N53-N61</f>
        <v>#DIV/0!</v>
      </c>
    </row>
    <row r="47" spans="1:15">
      <c r="A47" s="1"/>
      <c r="B47" t="s">
        <v>29</v>
      </c>
      <c r="C47"/>
      <c r="D47"/>
      <c r="E47"/>
      <c r="F47"/>
      <c r="G47"/>
      <c r="H47"/>
      <c r="I47"/>
      <c r="J47"/>
      <c r="K47"/>
      <c r="L47"/>
      <c r="M47"/>
      <c r="N47"/>
    </row>
    <row r="48" spans="1:15">
      <c r="A48" s="1" t="s">
        <v>30</v>
      </c>
      <c r="B48" t="s">
        <v>2</v>
      </c>
      <c r="C48"/>
      <c r="D48"/>
      <c r="E48" t="s">
        <v>1</v>
      </c>
      <c r="F48"/>
      <c r="G48"/>
      <c r="H48"/>
      <c r="I48"/>
      <c r="J48"/>
      <c r="K48"/>
      <c r="L48"/>
      <c r="M48"/>
      <c r="N48"/>
    </row>
    <row r="49" spans="1:14">
      <c r="A49" s="1" t="s">
        <v>31</v>
      </c>
      <c r="B49" t="s">
        <v>3</v>
      </c>
      <c r="C49"/>
      <c r="D49"/>
      <c r="E49" t="s">
        <v>1</v>
      </c>
      <c r="F49"/>
      <c r="G49"/>
      <c r="H49"/>
      <c r="I49"/>
      <c r="J49"/>
      <c r="K49"/>
      <c r="L49"/>
      <c r="M49"/>
      <c r="N49"/>
    </row>
    <row r="50" spans="1:14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>
      <c r="A51" s="1"/>
      <c r="B51" s="38"/>
      <c r="C51" s="38"/>
      <c r="D51" s="38"/>
      <c r="E51" s="38"/>
      <c r="F51" s="38"/>
      <c r="G51" s="38"/>
      <c r="H51" s="38"/>
      <c r="I51" s="38"/>
      <c r="J51"/>
      <c r="K51"/>
      <c r="L51"/>
      <c r="M51"/>
      <c r="N51"/>
    </row>
    <row r="52" spans="1:14">
      <c r="A52" t="s">
        <v>4</v>
      </c>
      <c r="B52"/>
      <c r="C52" s="76" t="s">
        <v>102</v>
      </c>
      <c r="D52" s="76"/>
      <c r="E52" s="76"/>
      <c r="F52" s="76"/>
      <c r="G52" s="76" t="s">
        <v>88</v>
      </c>
      <c r="H52" s="76"/>
      <c r="I52" s="76" t="s">
        <v>89</v>
      </c>
      <c r="J52" s="76"/>
      <c r="K52"/>
      <c r="L52"/>
      <c r="M52"/>
      <c r="N52"/>
    </row>
    <row r="53" spans="1:14">
      <c r="A53"/>
      <c r="B53" t="s">
        <v>86</v>
      </c>
      <c r="C53"/>
      <c r="D53"/>
      <c r="E53" t="s">
        <v>1</v>
      </c>
      <c r="F53"/>
      <c r="G53"/>
      <c r="H53"/>
      <c r="I53"/>
      <c r="J53"/>
      <c r="K53"/>
      <c r="L53"/>
      <c r="M53"/>
      <c r="N53" s="39" t="e">
        <f>N54*G55+N56*G57</f>
        <v>#DIV/0!</v>
      </c>
    </row>
    <row r="54" spans="1:14">
      <c r="A54" s="1" t="s">
        <v>85</v>
      </c>
      <c r="B54" t="s">
        <v>80</v>
      </c>
      <c r="C54"/>
      <c r="D54"/>
      <c r="E54"/>
      <c r="F54"/>
      <c r="G54" s="75"/>
      <c r="H54" t="s">
        <v>100</v>
      </c>
      <c r="I54" s="38" t="s">
        <v>101</v>
      </c>
      <c r="J54"/>
      <c r="K54"/>
      <c r="L54"/>
      <c r="M54"/>
      <c r="N54" s="7" t="e">
        <f>N28/1000</f>
        <v>#DIV/0!</v>
      </c>
    </row>
    <row r="55" spans="1:14">
      <c r="A55" s="1" t="s">
        <v>84</v>
      </c>
      <c r="B55" t="s">
        <v>81</v>
      </c>
      <c r="C55"/>
      <c r="D55"/>
      <c r="E55" s="77" t="s">
        <v>103</v>
      </c>
      <c r="F55" s="78">
        <f>G54</f>
        <v>0</v>
      </c>
      <c r="G55" s="6"/>
      <c r="H55" s="1" t="s">
        <v>8</v>
      </c>
      <c r="I55" s="118"/>
      <c r="J55" s="97"/>
      <c r="K55" s="97"/>
      <c r="L55" s="98"/>
      <c r="M55"/>
      <c r="N55" s="74"/>
    </row>
    <row r="56" spans="1:14">
      <c r="A56" s="1" t="s">
        <v>87</v>
      </c>
      <c r="B56" t="s">
        <v>82</v>
      </c>
      <c r="C56"/>
      <c r="D56"/>
      <c r="E56"/>
      <c r="F56"/>
      <c r="G56" t="s">
        <v>32</v>
      </c>
      <c r="H56"/>
      <c r="I56"/>
      <c r="J56"/>
      <c r="K56"/>
      <c r="L56"/>
      <c r="M56"/>
      <c r="N56" s="7" t="e">
        <f>N29</f>
        <v>#DIV/0!</v>
      </c>
    </row>
    <row r="57" spans="1:14">
      <c r="A57" s="1" t="s">
        <v>33</v>
      </c>
      <c r="B57" t="s">
        <v>5</v>
      </c>
      <c r="C57"/>
      <c r="D57"/>
      <c r="E57" t="s">
        <v>34</v>
      </c>
      <c r="F57"/>
      <c r="G57" s="6"/>
      <c r="H57" s="1" t="s">
        <v>8</v>
      </c>
      <c r="I57" s="118"/>
      <c r="J57" s="97"/>
      <c r="K57" s="97"/>
      <c r="L57" s="98"/>
      <c r="M57" s="1"/>
      <c r="N57"/>
    </row>
    <row r="58" spans="1:14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>
      <c r="A60" t="s">
        <v>6</v>
      </c>
      <c r="B60"/>
      <c r="C60" s="76" t="s">
        <v>102</v>
      </c>
      <c r="D60" s="76"/>
      <c r="E60" s="76"/>
      <c r="F60" s="76"/>
      <c r="G60" s="76" t="s">
        <v>88</v>
      </c>
      <c r="H60" s="76"/>
      <c r="I60" s="76" t="s">
        <v>89</v>
      </c>
      <c r="J60" s="76"/>
      <c r="K60"/>
      <c r="L60"/>
      <c r="M60"/>
      <c r="N60"/>
    </row>
    <row r="61" spans="1:14">
      <c r="A61"/>
      <c r="B61" t="s">
        <v>92</v>
      </c>
      <c r="C61"/>
      <c r="D61"/>
      <c r="E61" t="s">
        <v>1</v>
      </c>
      <c r="F61"/>
      <c r="G61"/>
      <c r="H61"/>
      <c r="I61"/>
      <c r="J61"/>
      <c r="K61"/>
      <c r="L61"/>
      <c r="M61"/>
      <c r="N61" s="39" t="e">
        <f>N62*G63+N64*G65</f>
        <v>#DIV/0!</v>
      </c>
    </row>
    <row r="62" spans="1:14">
      <c r="A62" s="1" t="s">
        <v>90</v>
      </c>
      <c r="B62" t="s">
        <v>83</v>
      </c>
      <c r="C62"/>
      <c r="D62"/>
      <c r="E62"/>
      <c r="F62"/>
      <c r="G62" s="75"/>
      <c r="H62" t="s">
        <v>100</v>
      </c>
      <c r="I62" s="38" t="s">
        <v>101</v>
      </c>
      <c r="J62"/>
      <c r="K62"/>
      <c r="L62"/>
      <c r="M62"/>
      <c r="N62" s="7" t="e">
        <f>N40/1000</f>
        <v>#DIV/0!</v>
      </c>
    </row>
    <row r="63" spans="1:14">
      <c r="A63" s="1" t="s">
        <v>91</v>
      </c>
      <c r="B63" t="s">
        <v>81</v>
      </c>
      <c r="C63"/>
      <c r="D63"/>
      <c r="E63" s="77" t="s">
        <v>103</v>
      </c>
      <c r="F63" s="78">
        <f>G62</f>
        <v>0</v>
      </c>
      <c r="G63" s="6"/>
      <c r="H63" s="1" t="s">
        <v>8</v>
      </c>
      <c r="I63" s="118"/>
      <c r="J63" s="97"/>
      <c r="K63" s="97"/>
      <c r="L63" s="98"/>
      <c r="M63"/>
      <c r="N63" s="74"/>
    </row>
    <row r="64" spans="1:14">
      <c r="A64" s="1" t="s">
        <v>93</v>
      </c>
      <c r="B64" t="s">
        <v>94</v>
      </c>
      <c r="C64"/>
      <c r="D64"/>
      <c r="E64"/>
      <c r="F64"/>
      <c r="G64" t="s">
        <v>32</v>
      </c>
      <c r="H64"/>
      <c r="I64"/>
      <c r="J64"/>
      <c r="K64"/>
      <c r="L64"/>
      <c r="M64"/>
      <c r="N64" s="7" t="e">
        <f>N41</f>
        <v>#DIV/0!</v>
      </c>
    </row>
    <row r="65" spans="1:15">
      <c r="A65" s="1" t="s">
        <v>36</v>
      </c>
      <c r="B65" t="s">
        <v>5</v>
      </c>
      <c r="C65"/>
      <c r="D65"/>
      <c r="E65" t="s">
        <v>37</v>
      </c>
      <c r="F65"/>
      <c r="G65" s="6"/>
      <c r="H65" s="1" t="s">
        <v>8</v>
      </c>
      <c r="I65" s="118"/>
      <c r="J65" s="97"/>
      <c r="K65" s="97"/>
      <c r="L65" s="98"/>
      <c r="M65" s="1"/>
      <c r="N65" s="8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 s="3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</sheetData>
  <mergeCells count="49">
    <mergeCell ref="A32:A36"/>
    <mergeCell ref="B32:C32"/>
    <mergeCell ref="D32:F32"/>
    <mergeCell ref="G32:H32"/>
    <mergeCell ref="I32:J32"/>
    <mergeCell ref="B33:C33"/>
    <mergeCell ref="D33:F33"/>
    <mergeCell ref="B34:C34"/>
    <mergeCell ref="I34:J34"/>
    <mergeCell ref="B35:C35"/>
    <mergeCell ref="G35:H35"/>
    <mergeCell ref="I35:J35"/>
    <mergeCell ref="B44:I44"/>
    <mergeCell ref="I57:L57"/>
    <mergeCell ref="B37:C37"/>
    <mergeCell ref="B38:C38"/>
    <mergeCell ref="F38:G38"/>
    <mergeCell ref="I38:J38"/>
    <mergeCell ref="I65:L65"/>
    <mergeCell ref="A20:A24"/>
    <mergeCell ref="B26:C26"/>
    <mergeCell ref="F26:G26"/>
    <mergeCell ref="I26:J26"/>
    <mergeCell ref="B24:C24"/>
    <mergeCell ref="I24:M24"/>
    <mergeCell ref="B25:C25"/>
    <mergeCell ref="B21:C21"/>
    <mergeCell ref="D21:F21"/>
    <mergeCell ref="G24:H24"/>
    <mergeCell ref="I55:L55"/>
    <mergeCell ref="I63:L63"/>
    <mergeCell ref="B36:C36"/>
    <mergeCell ref="G36:H36"/>
    <mergeCell ref="I36:M36"/>
    <mergeCell ref="B1:I1"/>
    <mergeCell ref="C2:I2"/>
    <mergeCell ref="C3:E3"/>
    <mergeCell ref="G3:I3"/>
    <mergeCell ref="A2:A4"/>
    <mergeCell ref="B5:I5"/>
    <mergeCell ref="B20:C20"/>
    <mergeCell ref="D20:F20"/>
    <mergeCell ref="B22:C22"/>
    <mergeCell ref="B23:C23"/>
    <mergeCell ref="I20:J20"/>
    <mergeCell ref="G20:H20"/>
    <mergeCell ref="I22:J22"/>
    <mergeCell ref="G23:H23"/>
    <mergeCell ref="I23:J23"/>
  </mergeCells>
  <phoneticPr fontId="1"/>
  <pageMargins left="0.25" right="0.25" top="0.75" bottom="0.75" header="0.3" footer="0.3"/>
  <pageSetup paperSize="9" scale="88" fitToHeight="0" orientation="landscape" r:id="rId1"/>
  <rowBreaks count="1" manualBreakCount="1">
    <brk id="4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4" ma:contentTypeDescription="新しいドキュメントを作成します。" ma:contentTypeScope="" ma:versionID="e1eb1684a199943ba4c5445592ed0e86">
  <xsd:schema xmlns:xsd="http://www.w3.org/2001/XMLSchema" xmlns:xs="http://www.w3.org/2001/XMLSchema" xmlns:p="http://schemas.microsoft.com/office/2006/metadata/properties" xmlns:ns2="0de5941f-0658-486a-bd95-c592dd158584" targetNamespace="http://schemas.microsoft.com/office/2006/metadata/properties" ma:root="true" ma:fieldsID="e6e032b435edbd36e5b8e36eea2ee08f" ns2:_="">
    <xsd:import namespace="0de5941f-0658-486a-bd95-c592dd1585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2AACD1-ABBA-4EE0-98D5-3117AFE8BE24}"/>
</file>

<file path=customXml/itemProps2.xml><?xml version="1.0" encoding="utf-8"?>
<ds:datastoreItem xmlns:ds="http://schemas.openxmlformats.org/officeDocument/2006/customXml" ds:itemID="{E6D42405-409E-46F2-A16A-5856B1E41DCA}"/>
</file>

<file path=customXml/itemProps3.xml><?xml version="1.0" encoding="utf-8"?>
<ds:datastoreItem xmlns:ds="http://schemas.openxmlformats.org/officeDocument/2006/customXml" ds:itemID="{7DF533BC-6590-43E5-A338-872D8C9CA1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蒸気ボイラーCO2＆負荷 記入例</vt:lpstr>
      <vt:lpstr>蒸気ボイラーCO2＆負荷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</dc:creator>
  <cp:lastModifiedBy>Suga</cp:lastModifiedBy>
  <cp:lastPrinted>2016-09-08T02:08:35Z</cp:lastPrinted>
  <dcterms:created xsi:type="dcterms:W3CDTF">2014-05-19T08:27:13Z</dcterms:created>
  <dcterms:modified xsi:type="dcterms:W3CDTF">2016-09-08T02:09:22Z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