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gecjp.sharepoint.com/sites/innov/Shared Documents/H31/03 補助案件の公募/WebUp用/2019 コ・イノベーション公募提案書_応募様式/"/>
    </mc:Choice>
  </mc:AlternateContent>
  <xr:revisionPtr revIDLastSave="15" documentId="11_95379D8FB541B7F9E68AC3193EC364FDE5F835D3" xr6:coauthVersionLast="36" xr6:coauthVersionMax="36" xr10:uidLastSave="{E887718B-EE97-449A-8C7C-19E5A55EC762}"/>
  <bookViews>
    <workbookView xWindow="0" yWindow="0" windowWidth="28800" windowHeight="12135" xr2:uid="{00000000-000D-0000-FFFF-FFFF00000000}"/>
  </bookViews>
  <sheets>
    <sheet name="積算表（人件費）" sheetId="6" r:id="rId1"/>
    <sheet name="記入例）積算表（人件費）" sheetId="10" r:id="rId2"/>
    <sheet name="人件費単価算出表" sheetId="12" r:id="rId3"/>
    <sheet name="記入例）人件費単価算出表" sheetId="13" r:id="rId4"/>
    <sheet name="積算表（旅費）" sheetId="15" r:id="rId5"/>
    <sheet name="記入例）積算表（旅費）"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0">#REF!</definedName>
    <definedName name="_..\45_実績報告\工事進捗実績報告.xlsx" localSheetId="4">#REF!</definedName>
    <definedName name="_..\45_実績報告\工事進捗実績報告.xlsx">#REF!</definedName>
    <definedName name="__1AB16744_" localSheetId="3">#REF!</definedName>
    <definedName name="__1AB16744_" localSheetId="1">#REF!</definedName>
    <definedName name="__1AB16744_" localSheetId="0">#REF!</definedName>
    <definedName name="__1AB16744_" localSheetId="4">#REF!</definedName>
    <definedName name="__1AB16744_">#REF!</definedName>
    <definedName name="__a655035" localSheetId="3">#REF!</definedName>
    <definedName name="__a655035" localSheetId="1">#REF!</definedName>
    <definedName name="__a655035" localSheetId="5">#REF!</definedName>
    <definedName name="__a655035" localSheetId="2">#REF!</definedName>
    <definedName name="__a655035" localSheetId="0">#REF!</definedName>
    <definedName name="__a655035" localSheetId="4">#REF!</definedName>
    <definedName name="__a655035">#REF!</definedName>
    <definedName name="__A65600" localSheetId="3">#REF!</definedName>
    <definedName name="__A65600" localSheetId="1">#REF!</definedName>
    <definedName name="__A65600" localSheetId="5">#REF!</definedName>
    <definedName name="__A65600" localSheetId="2">#REF!</definedName>
    <definedName name="__A65600" localSheetId="0">#REF!</definedName>
    <definedName name="__A65600" localSheetId="4">#REF!</definedName>
    <definedName name="__A65600">#REF!</definedName>
    <definedName name="__A65601" localSheetId="3">#REF!</definedName>
    <definedName name="__A65601" localSheetId="1">#REF!</definedName>
    <definedName name="__A65601" localSheetId="5">#REF!</definedName>
    <definedName name="__A65601" localSheetId="2">#REF!</definedName>
    <definedName name="__A65601" localSheetId="0">#REF!</definedName>
    <definedName name="__A65601" localSheetId="4">#REF!</definedName>
    <definedName name="__A65601">#REF!</definedName>
    <definedName name="__RAW250" localSheetId="3">#REF!</definedName>
    <definedName name="__RAW250" localSheetId="1">#REF!</definedName>
    <definedName name="__RAW250" localSheetId="5">#REF!</definedName>
    <definedName name="__RAW250" localSheetId="2">#REF!</definedName>
    <definedName name="__RAW250" localSheetId="0">#REF!</definedName>
    <definedName name="__RAW250" localSheetId="4">#REF!</definedName>
    <definedName name="__RAW250">#REF!</definedName>
    <definedName name="_1AB16744_" localSheetId="3">#REF!</definedName>
    <definedName name="_1AB16744_" localSheetId="1">#REF!</definedName>
    <definedName name="_1AB16744_" localSheetId="5">#REF!</definedName>
    <definedName name="_1AB16744_" localSheetId="2">#REF!</definedName>
    <definedName name="_1AB16744_" localSheetId="0">#REF!</definedName>
    <definedName name="_1AB16744_" localSheetId="4">#REF!</definedName>
    <definedName name="_1AB16744_">#REF!</definedName>
    <definedName name="_a655035" localSheetId="3">#REF!</definedName>
    <definedName name="_a655035" localSheetId="1">#REF!</definedName>
    <definedName name="_a655035" localSheetId="5">#REF!</definedName>
    <definedName name="_a655035" localSheetId="2">#REF!</definedName>
    <definedName name="_a655035" localSheetId="0">#REF!</definedName>
    <definedName name="_a655035" localSheetId="4">#REF!</definedName>
    <definedName name="_a655035">#REF!</definedName>
    <definedName name="_A65600" localSheetId="3">#REF!</definedName>
    <definedName name="_A65600" localSheetId="1">#REF!</definedName>
    <definedName name="_A65600" localSheetId="5">#REF!</definedName>
    <definedName name="_A65600" localSheetId="2">#REF!</definedName>
    <definedName name="_A65600" localSheetId="0">#REF!</definedName>
    <definedName name="_A65600" localSheetId="4">#REF!</definedName>
    <definedName name="_A65600">#REF!</definedName>
    <definedName name="_A65601" localSheetId="3">#REF!</definedName>
    <definedName name="_A65601" localSheetId="1">#REF!</definedName>
    <definedName name="_A65601" localSheetId="5">#REF!</definedName>
    <definedName name="_A65601" localSheetId="2">#REF!</definedName>
    <definedName name="_A65601" localSheetId="0">#REF!</definedName>
    <definedName name="_A65601" localSheetId="4">#REF!</definedName>
    <definedName name="_A65601">#REF!</definedName>
    <definedName name="_RAW250" localSheetId="3">#REF!</definedName>
    <definedName name="_RAW250" localSheetId="1">#REF!</definedName>
    <definedName name="_RAW250" localSheetId="5">#REF!</definedName>
    <definedName name="_RAW250" localSheetId="2">#REF!</definedName>
    <definedName name="_RAW250" localSheetId="0">#REF!</definedName>
    <definedName name="_RAW250" localSheetId="4">#REF!</definedName>
    <definedName name="_RAW250">#REF!</definedName>
    <definedName name="AAAAA">"椭圆 3"</definedName>
    <definedName name="AB16744B" localSheetId="3">#REF!</definedName>
    <definedName name="AB16744B" localSheetId="1">#REF!</definedName>
    <definedName name="AB16744B" localSheetId="5">#REF!</definedName>
    <definedName name="AB16744B" localSheetId="2">#REF!</definedName>
    <definedName name="AB16744B" localSheetId="0">#REF!</definedName>
    <definedName name="AB16744B" localSheetId="4">#REF!</definedName>
    <definedName name="AB16744B">#REF!</definedName>
    <definedName name="BOM" localSheetId="3">#REF!</definedName>
    <definedName name="BOM" localSheetId="1">#REF!</definedName>
    <definedName name="BOM" localSheetId="5">#REF!</definedName>
    <definedName name="BOM" localSheetId="2">#REF!</definedName>
    <definedName name="BOM" localSheetId="0">#REF!</definedName>
    <definedName name="BOM" localSheetId="4">#REF!</definedName>
    <definedName name="BOM">#REF!</definedName>
    <definedName name="DDDD">[1]品号库!$A$2:$C$9845</definedName>
    <definedName name="_xlnm.Print_Area" localSheetId="3">'記入例）人件費単価算出表'!$A$1:$S$32</definedName>
    <definedName name="_xlnm.Print_Area" localSheetId="1">'記入例）積算表（人件費）'!$B$2:$R$13</definedName>
    <definedName name="_xlnm.Print_Area" localSheetId="5">'記入例）積算表（旅費）'!$A$1:$R$13</definedName>
    <definedName name="_xlnm.Print_Area" localSheetId="2">人件費単価算出表!$A$1:$S$32</definedName>
    <definedName name="_xlnm.Print_Area" localSheetId="0">'積算表（人件費）'!$B$2:$R$13</definedName>
    <definedName name="_xlnm.Print_Area" localSheetId="4">'積算表（旅費）'!$A$1:$R$13</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2">#REF!</definedName>
    <definedName name="Ｑ仕掛明細ﾃﾞｰﾀ抽出" localSheetId="0">#REF!</definedName>
    <definedName name="Ｑ仕掛明細ﾃﾞｰﾀ抽出" localSheetId="4">#REF!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2">#REF!</definedName>
    <definedName name="ｓｄｓｄ" localSheetId="0">#REF!</definedName>
    <definedName name="ｓｄｓｄ" localSheetId="4">#REF!</definedName>
    <definedName name="ｓｄｓｄ">#REF!</definedName>
    <definedName name="クエリ1" localSheetId="3">#REF!</definedName>
    <definedName name="クエリ1" localSheetId="1">#REF!</definedName>
    <definedName name="クエリ1" localSheetId="5">#REF!</definedName>
    <definedName name="クエリ1" localSheetId="2">#REF!</definedName>
    <definedName name="クエリ1" localSheetId="0">#REF!</definedName>
    <definedName name="クエリ1" localSheetId="4">#REF!</definedName>
    <definedName name="クエリ1">#REF!</definedName>
    <definedName name="机型标准工时" localSheetId="3">#REF!</definedName>
    <definedName name="机型标准工时" localSheetId="1">#REF!</definedName>
    <definedName name="机型标准工时" localSheetId="5">#REF!</definedName>
    <definedName name="机型标准工时" localSheetId="2">#REF!</definedName>
    <definedName name="机型标准工时" localSheetId="0">#REF!</definedName>
    <definedName name="机型标准工时" localSheetId="4">#REF!</definedName>
    <definedName name="机型标准工时">#REF!</definedName>
    <definedName name="協定価格" localSheetId="3">#REF!</definedName>
    <definedName name="協定価格" localSheetId="1">#REF!</definedName>
    <definedName name="協定価格" localSheetId="5">#REF!</definedName>
    <definedName name="協定価格" localSheetId="2">#REF!</definedName>
    <definedName name="協定価格" localSheetId="0">#REF!</definedName>
    <definedName name="協定価格" localSheetId="4">#REF!</definedName>
    <definedName name="協定価格">#REF!</definedName>
    <definedName name="工事進捗実績報告" localSheetId="3">#REF!</definedName>
    <definedName name="工事進捗実績報告" localSheetId="1">#REF!</definedName>
    <definedName name="工事進捗実績報告" localSheetId="5">#REF!</definedName>
    <definedName name="工事進捗実績報告" localSheetId="2">#REF!</definedName>
    <definedName name="工事進捗実績報告" localSheetId="0">#REF!</definedName>
    <definedName name="工事進捗実績報告" localSheetId="4">#REF!</definedName>
    <definedName name="工事進捗実績報告">#REF!</definedName>
    <definedName name="指示書_ページ１" localSheetId="3">#REF!</definedName>
    <definedName name="指示書_ページ１" localSheetId="1">#REF!</definedName>
    <definedName name="指示書_ページ１" localSheetId="5">#REF!</definedName>
    <definedName name="指示書_ページ１" localSheetId="2">#REF!</definedName>
    <definedName name="指示書_ページ１" localSheetId="0">#REF!</definedName>
    <definedName name="指示書_ページ１" localSheetId="4">#REF!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2">#REF!</definedName>
    <definedName name="指示書_ページ３" localSheetId="0">#REF!</definedName>
    <definedName name="指示書_ページ３" localSheetId="4">#REF!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2">#REF!</definedName>
    <definedName name="指示書_変更番号１" localSheetId="0">#REF!</definedName>
    <definedName name="指示書_変更番号１" localSheetId="4">#REF!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2">#REF!</definedName>
    <definedName name="指示書_変更番号１０" localSheetId="0">#REF!</definedName>
    <definedName name="指示書_変更番号１０" localSheetId="4">#REF!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2">#REF!</definedName>
    <definedName name="指示書_変更番号２" localSheetId="0">#REF!</definedName>
    <definedName name="指示書_変更番号２" localSheetId="4">#REF!</definedName>
    <definedName name="指示書_変更番号２">#REF!</definedName>
    <definedName name="指示書_変更番号３" localSheetId="3">#REF!</definedName>
    <definedName name="指示書_変更番号３" localSheetId="1">#REF!</definedName>
    <definedName name="指示書_変更番号３" localSheetId="5">#REF!</definedName>
    <definedName name="指示書_変更番号３" localSheetId="2">#REF!</definedName>
    <definedName name="指示書_変更番号３" localSheetId="0">#REF!</definedName>
    <definedName name="指示書_変更番号３" localSheetId="4">#REF!</definedName>
    <definedName name="指示書_変更番号３">#REF!</definedName>
    <definedName name="指示書_変更番号４" localSheetId="3">#REF!</definedName>
    <definedName name="指示書_変更番号４" localSheetId="1">#REF!</definedName>
    <definedName name="指示書_変更番号４" localSheetId="5">#REF!</definedName>
    <definedName name="指示書_変更番号４" localSheetId="2">#REF!</definedName>
    <definedName name="指示書_変更番号４" localSheetId="0">#REF!</definedName>
    <definedName name="指示書_変更番号４" localSheetId="4">#REF!</definedName>
    <definedName name="指示書_変更番号４">#REF!</definedName>
    <definedName name="指示書_変更番号５" localSheetId="3">#REF!</definedName>
    <definedName name="指示書_変更番号５" localSheetId="1">#REF!</definedName>
    <definedName name="指示書_変更番号５" localSheetId="5">#REF!</definedName>
    <definedName name="指示書_変更番号５" localSheetId="2">#REF!</definedName>
    <definedName name="指示書_変更番号５" localSheetId="0">#REF!</definedName>
    <definedName name="指示書_変更番号５" localSheetId="4">#REF!</definedName>
    <definedName name="指示書_変更番号５">#REF!</definedName>
    <definedName name="指示書_変更番号６" localSheetId="3">#REF!</definedName>
    <definedName name="指示書_変更番号６" localSheetId="1">#REF!</definedName>
    <definedName name="指示書_変更番号６" localSheetId="5">#REF!</definedName>
    <definedName name="指示書_変更番号６" localSheetId="2">#REF!</definedName>
    <definedName name="指示書_変更番号６" localSheetId="0">#REF!</definedName>
    <definedName name="指示書_変更番号６" localSheetId="4">#REF!</definedName>
    <definedName name="指示書_変更番号６">#REF!</definedName>
    <definedName name="指示書_変更番号７" localSheetId="3">#REF!</definedName>
    <definedName name="指示書_変更番号７" localSheetId="1">#REF!</definedName>
    <definedName name="指示書_変更番号７" localSheetId="5">#REF!</definedName>
    <definedName name="指示書_変更番号７" localSheetId="2">#REF!</definedName>
    <definedName name="指示書_変更番号７" localSheetId="0">#REF!</definedName>
    <definedName name="指示書_変更番号７" localSheetId="4">#REF!</definedName>
    <definedName name="指示書_変更番号７">#REF!</definedName>
    <definedName name="指示書_変更番号８" localSheetId="3">#REF!</definedName>
    <definedName name="指示書_変更番号８" localSheetId="1">#REF!</definedName>
    <definedName name="指示書_変更番号８" localSheetId="5">#REF!</definedName>
    <definedName name="指示書_変更番号８" localSheetId="2">#REF!</definedName>
    <definedName name="指示書_変更番号８" localSheetId="0">#REF!</definedName>
    <definedName name="指示書_変更番号８" localSheetId="4">#REF!</definedName>
    <definedName name="指示書_変更番号８">#REF!</definedName>
    <definedName name="指示書_変更番号９" localSheetId="3">#REF!</definedName>
    <definedName name="指示書_変更番号９" localSheetId="1">#REF!</definedName>
    <definedName name="指示書_変更番号９" localSheetId="5">#REF!</definedName>
    <definedName name="指示書_変更番号９" localSheetId="2">#REF!</definedName>
    <definedName name="指示書_変更番号９" localSheetId="0">#REF!</definedName>
    <definedName name="指示書_変更番号９" localSheetId="4">#REF!</definedName>
    <definedName name="指示書_変更番号９">#REF!</definedName>
    <definedName name="時間入力セル" localSheetId="3">[4]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1">[5]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5">[6]労務費積算書!$G$10:$H$26,[6]労務費積算書!$J$10:$K$26,[6]労務費積算書!$M$10:$N$26,[6]労務費積算書!$P$10:$Q$26,[6]労務費積算書!$S$10:$T$26,[6]労務費積算書!$V$10:$V$26,[6]労務費積算書!$W$10:$W$26,[6]労務費積算書!$Y$10:$Z$26,[6]労務費積算書!$AB$10:$AC$26,[6]労務費積算書!$AE$10:$AF$26,[6]労務費積算書!$AH$10:$AI$26,[6]労務費積算書!$AK$10:$AL$26,[6]労務費積算書!$AN$10:$AO$26</definedName>
    <definedName name="時間入力セル" localSheetId="2">[4]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0">[5]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[6]労務費積算書!$G$10:$H$26,[6]労務費積算書!$J$10:$K$26,[6]労務費積算書!$M$10:$N$26,[6]労務費積算書!$P$10:$Q$26,[6]労務費積算書!$S$10:$T$26,[6]労務費積算書!$V$10:$V$26,[6]労務費積算書!$W$10:$W$26,[6]労務費積算書!$Y$10:$Z$26,[6]労務費積算書!$AB$10:$AC$26,[6]労務費積算書!$AE$10:$AF$26,[6]労務費積算書!$AH$10:$AI$26,[6]労務費積算書!$AK$10:$AL$26,[6]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2">#REF!</definedName>
    <definedName name="章" localSheetId="0">#REF!</definedName>
    <definedName name="章" localSheetId="4">#REF!</definedName>
    <definedName name="章">#REF!</definedName>
    <definedName name="神戸単重表">'[7]神戸製鋼(単重)'!$A$3:$I$51</definedName>
    <definedName name="製作範囲リスト">[8]プルダウンリスト!$G$17:$G$20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2">#REF!</definedName>
    <definedName name="製番カード_課長" localSheetId="0">#REF!</definedName>
    <definedName name="製番カード_課長" localSheetId="4">#REF!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2">#REF!</definedName>
    <definedName name="製番カード_係員" localSheetId="0">#REF!</definedName>
    <definedName name="製番カード_係員" localSheetId="4">#REF!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2">#REF!</definedName>
    <definedName name="製番カード_審査" localSheetId="0">#REF!</definedName>
    <definedName name="製番カード_審査" localSheetId="4">#REF!</definedName>
    <definedName name="製番カード_審査">#REF!</definedName>
    <definedName name="製番カード_担当" localSheetId="3">#REF!</definedName>
    <definedName name="製番カード_担当" localSheetId="1">#REF!</definedName>
    <definedName name="製番カード_担当" localSheetId="5">#REF!</definedName>
    <definedName name="製番カード_担当" localSheetId="2">#REF!</definedName>
    <definedName name="製番カード_担当" localSheetId="0">#REF!</definedName>
    <definedName name="製番カード_担当" localSheetId="4">#REF!</definedName>
    <definedName name="製番カード_担当">#REF!</definedName>
    <definedName name="製番カード_入件" localSheetId="3">#REF!</definedName>
    <definedName name="製番カード_入件" localSheetId="1">#REF!</definedName>
    <definedName name="製番カード_入件" localSheetId="5">#REF!</definedName>
    <definedName name="製番カード_入件" localSheetId="2">#REF!</definedName>
    <definedName name="製番カード_入件" localSheetId="0">#REF!</definedName>
    <definedName name="製番カード_入件" localSheetId="4">#REF!</definedName>
    <definedName name="製番カード_入件">#REF!</definedName>
    <definedName name="製番カード_部長" localSheetId="3">#REF!</definedName>
    <definedName name="製番カード_部長" localSheetId="1">#REF!</definedName>
    <definedName name="製番カード_部長" localSheetId="5">#REF!</definedName>
    <definedName name="製番カード_部長" localSheetId="2">#REF!</definedName>
    <definedName name="製番カード_部長" localSheetId="0">#REF!</definedName>
    <definedName name="製番カード_部長" localSheetId="4">#REF!</definedName>
    <definedName name="製番カード_部長">#REF!</definedName>
    <definedName name="製番指定明細・ダウン用" localSheetId="3">#REF!</definedName>
    <definedName name="製番指定明細・ダウン用" localSheetId="1">#REF!</definedName>
    <definedName name="製番指定明細・ダウン用" localSheetId="5">#REF!</definedName>
    <definedName name="製番指定明細・ダウン用" localSheetId="2">#REF!</definedName>
    <definedName name="製番指定明細・ダウン用" localSheetId="0">#REF!</definedName>
    <definedName name="製番指定明細・ダウン用" localSheetId="4">#REF!</definedName>
    <definedName name="製番指定明細・ダウン用">#REF!</definedName>
    <definedName name="単重表">[9]受注管理表２!$A$3:$I$83</definedName>
    <definedName name="番号" localSheetId="3">#REF!</definedName>
    <definedName name="番号" localSheetId="1">#REF!</definedName>
    <definedName name="番号" localSheetId="5">#REF!</definedName>
    <definedName name="番号" localSheetId="2">#REF!</definedName>
    <definedName name="番号" localSheetId="4">#REF!</definedName>
    <definedName name="番号">#REF!</definedName>
    <definedName name="部品表">[10]进口!$A$4:$J$324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 i="10" l="1"/>
  <c r="R7" i="10"/>
  <c r="R6" i="10"/>
  <c r="R8" i="6"/>
  <c r="R7" i="6"/>
  <c r="R6" i="6"/>
  <c r="N9" i="15" l="1"/>
  <c r="H9" i="15" s="1"/>
  <c r="N8" i="15"/>
  <c r="H8" i="15" s="1"/>
  <c r="N7" i="15"/>
  <c r="H7" i="15" s="1"/>
  <c r="N6" i="15"/>
  <c r="H6" i="15" s="1"/>
  <c r="H6" i="14"/>
  <c r="N9" i="14"/>
  <c r="H9" i="14" s="1"/>
  <c r="N8" i="14"/>
  <c r="H8" i="14"/>
  <c r="N7" i="14"/>
  <c r="H7" i="14" s="1"/>
  <c r="N6" i="14"/>
  <c r="J28" i="13"/>
  <c r="L24" i="13"/>
  <c r="H24" i="13"/>
  <c r="D27" i="13" s="1"/>
  <c r="G24" i="13"/>
  <c r="F24" i="13"/>
  <c r="E24" i="13"/>
  <c r="D24" i="13"/>
  <c r="AH23" i="13"/>
  <c r="AF23" i="13"/>
  <c r="M23" i="13" s="1"/>
  <c r="AD23" i="13"/>
  <c r="K23" i="13" s="1"/>
  <c r="Z23" i="13"/>
  <c r="X23" i="13"/>
  <c r="N23" i="13"/>
  <c r="J23" i="13"/>
  <c r="I23" i="13"/>
  <c r="AJ23" i="13" s="1"/>
  <c r="O23" i="13" s="1"/>
  <c r="AN22" i="13"/>
  <c r="AJ22" i="13"/>
  <c r="O22" i="13" s="1"/>
  <c r="AH22" i="13"/>
  <c r="AF22" i="13"/>
  <c r="AD22" i="13"/>
  <c r="Z22" i="13"/>
  <c r="N22" i="13" s="1"/>
  <c r="X22" i="13"/>
  <c r="J22" i="13" s="1"/>
  <c r="Q22" i="13"/>
  <c r="M22" i="13"/>
  <c r="K22" i="13"/>
  <c r="I22" i="13"/>
  <c r="AL22" i="13" s="1"/>
  <c r="P22" i="13" s="1"/>
  <c r="AH21" i="13"/>
  <c r="AF21" i="13"/>
  <c r="M21" i="13" s="1"/>
  <c r="AD21" i="13"/>
  <c r="K21" i="13" s="1"/>
  <c r="Z21" i="13"/>
  <c r="X21" i="13"/>
  <c r="N21" i="13"/>
  <c r="J21" i="13"/>
  <c r="I21" i="13"/>
  <c r="AJ21" i="13" s="1"/>
  <c r="O21" i="13" s="1"/>
  <c r="AN20" i="13"/>
  <c r="AJ20" i="13"/>
  <c r="O20" i="13" s="1"/>
  <c r="AH20" i="13"/>
  <c r="AF20" i="13"/>
  <c r="AD20" i="13"/>
  <c r="Z20" i="13"/>
  <c r="N20" i="13" s="1"/>
  <c r="X20" i="13"/>
  <c r="J20" i="13" s="1"/>
  <c r="Q20" i="13"/>
  <c r="M20" i="13"/>
  <c r="K20" i="13"/>
  <c r="I20" i="13"/>
  <c r="AL20" i="13" s="1"/>
  <c r="P20" i="13" s="1"/>
  <c r="AH19" i="13"/>
  <c r="AF19" i="13"/>
  <c r="M19" i="13" s="1"/>
  <c r="AD19" i="13"/>
  <c r="K19" i="13" s="1"/>
  <c r="Z19" i="13"/>
  <c r="X19" i="13"/>
  <c r="N19" i="13"/>
  <c r="J19" i="13"/>
  <c r="I19" i="13"/>
  <c r="AJ19" i="13" s="1"/>
  <c r="O19" i="13" s="1"/>
  <c r="AN18" i="13"/>
  <c r="AJ18" i="13"/>
  <c r="O18" i="13" s="1"/>
  <c r="AH18" i="13"/>
  <c r="AF18" i="13"/>
  <c r="AD18" i="13"/>
  <c r="Z18" i="13"/>
  <c r="N18" i="13" s="1"/>
  <c r="X18" i="13"/>
  <c r="J18" i="13" s="1"/>
  <c r="Q18" i="13"/>
  <c r="M18" i="13"/>
  <c r="K18" i="13"/>
  <c r="I18" i="13"/>
  <c r="AL18" i="13" s="1"/>
  <c r="P18" i="13" s="1"/>
  <c r="AH17" i="13"/>
  <c r="AF17" i="13"/>
  <c r="M17" i="13" s="1"/>
  <c r="AD17" i="13"/>
  <c r="K17" i="13" s="1"/>
  <c r="Z17" i="13"/>
  <c r="X17" i="13"/>
  <c r="N17" i="13"/>
  <c r="J17" i="13"/>
  <c r="I17" i="13"/>
  <c r="AJ17" i="13" s="1"/>
  <c r="O17" i="13" s="1"/>
  <c r="AN16" i="13"/>
  <c r="AJ16" i="13"/>
  <c r="O16" i="13" s="1"/>
  <c r="AH16" i="13"/>
  <c r="AF16" i="13"/>
  <c r="AD16" i="13"/>
  <c r="Z16" i="13"/>
  <c r="N16" i="13" s="1"/>
  <c r="X16" i="13"/>
  <c r="J16" i="13" s="1"/>
  <c r="Q16" i="13"/>
  <c r="M16" i="13"/>
  <c r="K16" i="13"/>
  <c r="I16" i="13"/>
  <c r="AL16" i="13" s="1"/>
  <c r="P16" i="13" s="1"/>
  <c r="AH15" i="13"/>
  <c r="AF15" i="13"/>
  <c r="M15" i="13" s="1"/>
  <c r="AD15" i="13"/>
  <c r="K15" i="13" s="1"/>
  <c r="Z15" i="13"/>
  <c r="X15" i="13"/>
  <c r="N15" i="13"/>
  <c r="J15" i="13"/>
  <c r="I15" i="13"/>
  <c r="AJ15" i="13" s="1"/>
  <c r="O15" i="13" s="1"/>
  <c r="AN14" i="13"/>
  <c r="AJ14" i="13"/>
  <c r="O14" i="13" s="1"/>
  <c r="AH14" i="13"/>
  <c r="AF14" i="13"/>
  <c r="AD14" i="13"/>
  <c r="Z14" i="13"/>
  <c r="N14" i="13" s="1"/>
  <c r="X14" i="13"/>
  <c r="J14" i="13" s="1"/>
  <c r="Q14" i="13"/>
  <c r="M14" i="13"/>
  <c r="K14" i="13"/>
  <c r="I14" i="13"/>
  <c r="AL14" i="13" s="1"/>
  <c r="P14" i="13" s="1"/>
  <c r="AH13" i="13"/>
  <c r="AF13" i="13"/>
  <c r="M13" i="13" s="1"/>
  <c r="AD13" i="13"/>
  <c r="K13" i="13" s="1"/>
  <c r="Z13" i="13"/>
  <c r="X13" i="13"/>
  <c r="N13" i="13"/>
  <c r="J13" i="13"/>
  <c r="I13" i="13"/>
  <c r="AJ13" i="13" s="1"/>
  <c r="O13" i="13" s="1"/>
  <c r="AN12" i="13"/>
  <c r="AJ12" i="13"/>
  <c r="O12" i="13" s="1"/>
  <c r="AH12" i="13"/>
  <c r="AF12" i="13"/>
  <c r="AD12" i="13"/>
  <c r="Z12" i="13"/>
  <c r="N12" i="13" s="1"/>
  <c r="X12" i="13"/>
  <c r="J12" i="13" s="1"/>
  <c r="Q12" i="13"/>
  <c r="M12" i="13"/>
  <c r="K12" i="13"/>
  <c r="I12" i="13"/>
  <c r="AL12" i="13" s="1"/>
  <c r="P12" i="13" s="1"/>
  <c r="AH11" i="13"/>
  <c r="AF11" i="13"/>
  <c r="M11" i="13" s="1"/>
  <c r="AD11" i="13"/>
  <c r="K11" i="13" s="1"/>
  <c r="Z11" i="13"/>
  <c r="X11" i="13"/>
  <c r="N11" i="13"/>
  <c r="J11" i="13"/>
  <c r="I11" i="13"/>
  <c r="AJ11" i="13" s="1"/>
  <c r="O11" i="13" s="1"/>
  <c r="AN10" i="13"/>
  <c r="AJ10" i="13"/>
  <c r="O10" i="13" s="1"/>
  <c r="AH10" i="13"/>
  <c r="AF10" i="13"/>
  <c r="AD10" i="13"/>
  <c r="Z10" i="13"/>
  <c r="N10" i="13" s="1"/>
  <c r="X10" i="13"/>
  <c r="J10" i="13" s="1"/>
  <c r="Q10" i="13"/>
  <c r="M10" i="13"/>
  <c r="K10" i="13"/>
  <c r="I10" i="13"/>
  <c r="I24" i="13" s="1"/>
  <c r="L24" i="12"/>
  <c r="H24" i="12"/>
  <c r="D27" i="12" s="1"/>
  <c r="G24" i="12"/>
  <c r="F24" i="12"/>
  <c r="E24" i="12"/>
  <c r="D24" i="12"/>
  <c r="J28" i="12" s="1"/>
  <c r="AH23" i="12"/>
  <c r="AF23" i="12"/>
  <c r="AD23" i="12"/>
  <c r="Z23" i="12"/>
  <c r="X23" i="12"/>
  <c r="I23" i="12"/>
  <c r="AJ23" i="12" s="1"/>
  <c r="O23" i="12" s="1"/>
  <c r="AH22" i="12"/>
  <c r="AF22" i="12"/>
  <c r="AD22" i="12"/>
  <c r="Z22" i="12"/>
  <c r="X22" i="12"/>
  <c r="I22" i="12"/>
  <c r="AN22" i="12" s="1"/>
  <c r="Q22" i="12" s="1"/>
  <c r="AH21" i="12"/>
  <c r="AF21" i="12"/>
  <c r="AD21" i="12"/>
  <c r="Z21" i="12"/>
  <c r="X21" i="12"/>
  <c r="I21" i="12"/>
  <c r="AJ21" i="12" s="1"/>
  <c r="O21" i="12" s="1"/>
  <c r="AH20" i="12"/>
  <c r="AF20" i="12"/>
  <c r="AD20" i="12"/>
  <c r="Z20" i="12"/>
  <c r="X20" i="12"/>
  <c r="I20" i="12"/>
  <c r="AN20" i="12" s="1"/>
  <c r="Q20" i="12" s="1"/>
  <c r="AH19" i="12"/>
  <c r="AF19" i="12"/>
  <c r="AD19" i="12"/>
  <c r="Z19" i="12"/>
  <c r="X19" i="12"/>
  <c r="I19" i="12"/>
  <c r="AJ19" i="12" s="1"/>
  <c r="O19" i="12" s="1"/>
  <c r="AH18" i="12"/>
  <c r="AF18" i="12"/>
  <c r="AD18" i="12"/>
  <c r="Z18" i="12"/>
  <c r="X18" i="12"/>
  <c r="I18" i="12"/>
  <c r="AN18" i="12" s="1"/>
  <c r="Q18" i="12" s="1"/>
  <c r="AH17" i="12"/>
  <c r="AF17" i="12"/>
  <c r="AD17" i="12"/>
  <c r="Z17" i="12"/>
  <c r="X17" i="12"/>
  <c r="I17" i="12"/>
  <c r="AJ17" i="12" s="1"/>
  <c r="O17" i="12" s="1"/>
  <c r="AH16" i="12"/>
  <c r="AF16" i="12"/>
  <c r="AD16" i="12"/>
  <c r="Z16" i="12"/>
  <c r="X16" i="12"/>
  <c r="I16" i="12"/>
  <c r="AN16" i="12" s="1"/>
  <c r="Q16" i="12" s="1"/>
  <c r="AH15" i="12"/>
  <c r="AF15" i="12"/>
  <c r="AD15" i="12"/>
  <c r="Z15" i="12"/>
  <c r="X15" i="12"/>
  <c r="I15" i="12"/>
  <c r="AJ15" i="12" s="1"/>
  <c r="O15" i="12" s="1"/>
  <c r="AH14" i="12"/>
  <c r="AF14" i="12"/>
  <c r="AD14" i="12"/>
  <c r="Z14" i="12"/>
  <c r="X14" i="12"/>
  <c r="I14" i="12"/>
  <c r="AN14" i="12" s="1"/>
  <c r="Q14" i="12" s="1"/>
  <c r="AH13" i="12"/>
  <c r="AF13" i="12"/>
  <c r="AD13" i="12"/>
  <c r="Z13" i="12"/>
  <c r="X13" i="12"/>
  <c r="I13" i="12"/>
  <c r="AJ13" i="12" s="1"/>
  <c r="O13" i="12" s="1"/>
  <c r="AH12" i="12"/>
  <c r="AF12" i="12"/>
  <c r="AD12" i="12"/>
  <c r="Z12" i="12"/>
  <c r="X12" i="12"/>
  <c r="I12" i="12"/>
  <c r="AN12" i="12" s="1"/>
  <c r="Q12" i="12" s="1"/>
  <c r="AH11" i="12"/>
  <c r="AF11" i="12"/>
  <c r="AD11" i="12"/>
  <c r="Z11" i="12"/>
  <c r="X11" i="12"/>
  <c r="I11" i="12"/>
  <c r="AJ11" i="12" s="1"/>
  <c r="O11" i="12" s="1"/>
  <c r="AH10" i="12"/>
  <c r="AF10" i="12"/>
  <c r="M24" i="12" s="1"/>
  <c r="AD10" i="12"/>
  <c r="Z10" i="12"/>
  <c r="X10" i="12"/>
  <c r="N24" i="12"/>
  <c r="K24" i="12"/>
  <c r="I10" i="12"/>
  <c r="I24" i="12" s="1"/>
  <c r="P8" i="10"/>
  <c r="P7" i="10"/>
  <c r="P6" i="10"/>
  <c r="P8" i="6"/>
  <c r="P7" i="6"/>
  <c r="P6" i="6"/>
  <c r="H10" i="15" l="1"/>
  <c r="H10" i="14"/>
  <c r="J31" i="13"/>
  <c r="J24" i="13"/>
  <c r="R18" i="13"/>
  <c r="S18" i="13" s="1"/>
  <c r="K24" i="13"/>
  <c r="N24" i="13"/>
  <c r="O24" i="13"/>
  <c r="R16" i="13"/>
  <c r="S16" i="13" s="1"/>
  <c r="R17" i="13"/>
  <c r="S17" i="13" s="1"/>
  <c r="M24" i="13"/>
  <c r="R14" i="13"/>
  <c r="S14" i="13" s="1"/>
  <c r="R22" i="13"/>
  <c r="S22" i="13" s="1"/>
  <c r="R12" i="13"/>
  <c r="S12" i="13" s="1"/>
  <c r="R20" i="13"/>
  <c r="S20" i="13" s="1"/>
  <c r="AL11" i="13"/>
  <c r="P11" i="13" s="1"/>
  <c r="R11" i="13" s="1"/>
  <c r="S11" i="13" s="1"/>
  <c r="AL13" i="13"/>
  <c r="P13" i="13" s="1"/>
  <c r="R13" i="13" s="1"/>
  <c r="S13" i="13" s="1"/>
  <c r="AL15" i="13"/>
  <c r="P15" i="13" s="1"/>
  <c r="AL17" i="13"/>
  <c r="P17" i="13" s="1"/>
  <c r="AN23" i="13"/>
  <c r="Q23" i="13" s="1"/>
  <c r="AL10" i="13"/>
  <c r="P10" i="13" s="1"/>
  <c r="AL19" i="13"/>
  <c r="P19" i="13" s="1"/>
  <c r="R19" i="13" s="1"/>
  <c r="S19" i="13" s="1"/>
  <c r="AL21" i="13"/>
  <c r="P21" i="13" s="1"/>
  <c r="R21" i="13" s="1"/>
  <c r="S21" i="13" s="1"/>
  <c r="AL23" i="13"/>
  <c r="P23" i="13" s="1"/>
  <c r="R23" i="13" s="1"/>
  <c r="S23" i="13" s="1"/>
  <c r="AN11" i="13"/>
  <c r="Q11" i="13" s="1"/>
  <c r="Q24" i="13" s="1"/>
  <c r="AN13" i="13"/>
  <c r="Q13" i="13" s="1"/>
  <c r="AN15" i="13"/>
  <c r="Q15" i="13" s="1"/>
  <c r="R15" i="13" s="1"/>
  <c r="S15" i="13" s="1"/>
  <c r="AN17" i="13"/>
  <c r="Q17" i="13" s="1"/>
  <c r="AN19" i="13"/>
  <c r="Q19" i="13" s="1"/>
  <c r="AN21" i="13"/>
  <c r="Q21" i="13" s="1"/>
  <c r="J24" i="12"/>
  <c r="J31" i="12"/>
  <c r="AL13" i="12"/>
  <c r="P13" i="12" s="1"/>
  <c r="AL15" i="12"/>
  <c r="P15" i="12" s="1"/>
  <c r="AL17" i="12"/>
  <c r="P17" i="12" s="1"/>
  <c r="AL19" i="12"/>
  <c r="P19" i="12" s="1"/>
  <c r="AL21" i="12"/>
  <c r="P21" i="12" s="1"/>
  <c r="AL23" i="12"/>
  <c r="P23" i="12" s="1"/>
  <c r="AJ10" i="12"/>
  <c r="O10" i="12" s="1"/>
  <c r="AN11" i="12"/>
  <c r="Q11" i="12" s="1"/>
  <c r="AJ12" i="12"/>
  <c r="O12" i="12" s="1"/>
  <c r="AN13" i="12"/>
  <c r="Q13" i="12" s="1"/>
  <c r="AJ14" i="12"/>
  <c r="O14" i="12" s="1"/>
  <c r="AN15" i="12"/>
  <c r="Q15" i="12" s="1"/>
  <c r="AJ16" i="12"/>
  <c r="O16" i="12" s="1"/>
  <c r="AN17" i="12"/>
  <c r="Q17" i="12" s="1"/>
  <c r="AJ18" i="12"/>
  <c r="O18" i="12" s="1"/>
  <c r="AN19" i="12"/>
  <c r="Q19" i="12" s="1"/>
  <c r="AJ20" i="12"/>
  <c r="O20" i="12" s="1"/>
  <c r="AN21" i="12"/>
  <c r="Q21" i="12" s="1"/>
  <c r="AJ22" i="12"/>
  <c r="O22" i="12" s="1"/>
  <c r="R22" i="12" s="1"/>
  <c r="S22" i="12" s="1"/>
  <c r="AN23" i="12"/>
  <c r="Q23" i="12" s="1"/>
  <c r="AL11" i="12"/>
  <c r="P11" i="12" s="1"/>
  <c r="R11" i="12" s="1"/>
  <c r="S11" i="12" s="1"/>
  <c r="AL10" i="12"/>
  <c r="P10" i="12" s="1"/>
  <c r="AL12" i="12"/>
  <c r="P12" i="12" s="1"/>
  <c r="AL14" i="12"/>
  <c r="P14" i="12" s="1"/>
  <c r="AL16" i="12"/>
  <c r="P16" i="12" s="1"/>
  <c r="AL18" i="12"/>
  <c r="P18" i="12" s="1"/>
  <c r="AL20" i="12"/>
  <c r="P20" i="12" s="1"/>
  <c r="R20" i="12" s="1"/>
  <c r="S20" i="12" s="1"/>
  <c r="AL22" i="12"/>
  <c r="P22" i="12" s="1"/>
  <c r="AN10" i="12"/>
  <c r="Q10" i="12" s="1"/>
  <c r="R9" i="10"/>
  <c r="R16" i="12" l="1"/>
  <c r="S16" i="12" s="1"/>
  <c r="R12" i="12"/>
  <c r="S12" i="12" s="1"/>
  <c r="R18" i="12"/>
  <c r="S18" i="12" s="1"/>
  <c r="R14" i="12"/>
  <c r="S14" i="12" s="1"/>
  <c r="R17" i="12"/>
  <c r="S17" i="12" s="1"/>
  <c r="R23" i="12"/>
  <c r="S23" i="12" s="1"/>
  <c r="R15" i="12"/>
  <c r="S15" i="12" s="1"/>
  <c r="R21" i="12"/>
  <c r="S21" i="12" s="1"/>
  <c r="R13" i="12"/>
  <c r="S13" i="12" s="1"/>
  <c r="R19" i="12"/>
  <c r="S19" i="12" s="1"/>
  <c r="P24" i="13"/>
  <c r="R10" i="13"/>
  <c r="P24" i="12"/>
  <c r="O24" i="12"/>
  <c r="Q24" i="12"/>
  <c r="R10" i="12"/>
  <c r="R9" i="6"/>
  <c r="S10" i="13" l="1"/>
  <c r="R24" i="13"/>
  <c r="S24" i="13" s="1"/>
  <c r="D26" i="13" s="1"/>
  <c r="D28" i="13" s="1"/>
  <c r="J30" i="13" s="1"/>
  <c r="R24" i="12"/>
  <c r="S24" i="12" s="1"/>
  <c r="D26" i="12" s="1"/>
  <c r="D28" i="12" s="1"/>
  <c r="J30" i="12" s="1"/>
  <c r="S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9" authorId="0" shapeId="0" xr:uid="{B08B8BBE-8889-464A-9ABC-1C7C2BBC2846}">
      <text>
        <r>
          <rPr>
            <b/>
            <sz val="9"/>
            <color indexed="81"/>
            <rFont val="MS P ゴシック"/>
            <family val="3"/>
            <charset val="128"/>
          </rPr>
          <t>作成者:</t>
        </r>
        <r>
          <rPr>
            <sz val="9"/>
            <color indexed="81"/>
            <rFont val="MS P ゴシック"/>
            <family val="3"/>
            <charset val="128"/>
          </rPr>
          <t xml:space="preserve">
0.002%</t>
        </r>
      </text>
    </comment>
    <comment ref="AA17" authorId="0" shapeId="0" xr:uid="{CCCFD2AD-27D3-41D7-BB2F-8ECB26F9324D}">
      <text>
        <r>
          <rPr>
            <sz val="9"/>
            <color indexed="81"/>
            <rFont val="MS P ゴシック"/>
            <family val="3"/>
            <charset val="128"/>
          </rPr>
          <t>4月より昇給されているが1等級のみの変更のため7月からの変更は発生しない。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7" authorId="0" shapeId="0" xr:uid="{98B132A4-CE80-49F0-9A51-38E05C74BB14}">
      <text>
        <r>
          <rPr>
            <sz val="9"/>
            <color indexed="81"/>
            <rFont val="MS P ゴシック"/>
            <family val="3"/>
            <charset val="128"/>
          </rPr>
          <t>4月より昇給されているが1等級のみの変更のため7月からの変更は発生しない。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FFFE5C3D-F72F-4BD8-8B58-71521F691327}">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DBF34DCA-703A-45E6-ACD8-FD7C43227F58}">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<sst xmlns="http://schemas.openxmlformats.org/spreadsheetml/2006/main" count="274" uniqueCount="140">
  <si>
    <t>氏名</t>
    <rPh sb="0" eb="2">
      <t>シメイ</t>
    </rPh>
    <phoneticPr fontId="6"/>
  </si>
  <si>
    <t>役割</t>
    <rPh sb="0" eb="2">
      <t>ヤクワリ</t>
    </rPh>
    <phoneticPr fontId="6"/>
  </si>
  <si>
    <t>4月</t>
  </si>
  <si>
    <t>5月</t>
  </si>
  <si>
    <t>6月</t>
  </si>
  <si>
    <t>7月</t>
  </si>
  <si>
    <t>8月</t>
  </si>
  <si>
    <t>9月</t>
  </si>
  <si>
    <t>10月</t>
  </si>
  <si>
    <t>11月</t>
  </si>
  <si>
    <t>12月</t>
  </si>
  <si>
    <t>2月</t>
  </si>
  <si>
    <t>3月</t>
  </si>
  <si>
    <t>時間合計</t>
    <rPh sb="0" eb="2">
      <t>ジカン</t>
    </rPh>
    <rPh sb="2" eb="4">
      <t>ゴウケイ</t>
    </rPh>
    <phoneticPr fontId="6"/>
  </si>
  <si>
    <t>労務費単価
（円/時間）</t>
    <rPh sb="0" eb="3">
      <t>ロウムヒ</t>
    </rPh>
    <rPh sb="3" eb="5">
      <t>タンカ</t>
    </rPh>
    <rPh sb="7" eb="8">
      <t>エン</t>
    </rPh>
    <rPh sb="9" eb="11">
      <t>ジカン</t>
    </rPh>
    <phoneticPr fontId="6"/>
  </si>
  <si>
    <t>金額（円）</t>
    <rPh sb="0" eb="2">
      <t>キンガク</t>
    </rPh>
    <phoneticPr fontId="6"/>
  </si>
  <si>
    <t>Ａ</t>
    <phoneticPr fontId="6"/>
  </si>
  <si>
    <t>プロジェクト管理</t>
    <rPh sb="6" eb="8">
      <t>カンリ</t>
    </rPh>
    <phoneticPr fontId="6"/>
  </si>
  <si>
    <t>Ｂ</t>
    <phoneticPr fontId="6"/>
  </si>
  <si>
    <t>現場技術指導</t>
    <rPh sb="0" eb="2">
      <t>ゲンバ</t>
    </rPh>
    <rPh sb="2" eb="4">
      <t>ギジュツ</t>
    </rPh>
    <rPh sb="4" eb="6">
      <t>シドウ</t>
    </rPh>
    <phoneticPr fontId="6"/>
  </si>
  <si>
    <t>Ｃ</t>
    <phoneticPr fontId="6"/>
  </si>
  <si>
    <t>出張時期</t>
    <rPh sb="0" eb="2">
      <t>シュッチョウ</t>
    </rPh>
    <rPh sb="2" eb="4">
      <t>ジキ</t>
    </rPh>
    <phoneticPr fontId="6"/>
  </si>
  <si>
    <t>出張日数</t>
    <rPh sb="0" eb="2">
      <t>シュッチョウ</t>
    </rPh>
    <rPh sb="2" eb="4">
      <t>ニッスウ</t>
    </rPh>
    <phoneticPr fontId="6"/>
  </si>
  <si>
    <t>出張者氏名</t>
    <rPh sb="0" eb="2">
      <t>シュッチョウ</t>
    </rPh>
    <rPh sb="2" eb="3">
      <t>シャ</t>
    </rPh>
    <rPh sb="3" eb="5">
      <t>シメイ</t>
    </rPh>
    <phoneticPr fontId="6"/>
  </si>
  <si>
    <t>職級</t>
    <rPh sb="0" eb="1">
      <t>ショク</t>
    </rPh>
    <rPh sb="1" eb="2">
      <t>キュウ</t>
    </rPh>
    <phoneticPr fontId="6"/>
  </si>
  <si>
    <t>合計</t>
    <rPh sb="0" eb="2">
      <t>ゴウケイ</t>
    </rPh>
    <phoneticPr fontId="6"/>
  </si>
  <si>
    <t>航空券</t>
    <rPh sb="0" eb="3">
      <t>コウクウケン</t>
    </rPh>
    <phoneticPr fontId="6"/>
  </si>
  <si>
    <t>宿泊</t>
    <rPh sb="0" eb="2">
      <t>シュクハク</t>
    </rPh>
    <phoneticPr fontId="6"/>
  </si>
  <si>
    <t>日当</t>
    <rPh sb="0" eb="2">
      <t>ニットウ</t>
    </rPh>
    <phoneticPr fontId="6"/>
  </si>
  <si>
    <t>その他</t>
    <rPh sb="2" eb="3">
      <t>タ</t>
    </rPh>
    <phoneticPr fontId="6"/>
  </si>
  <si>
    <t>積算根拠資料</t>
    <rPh sb="0" eb="2">
      <t>セキサン</t>
    </rPh>
    <rPh sb="2" eb="4">
      <t>コンキョ</t>
    </rPh>
    <rPh sb="4" eb="6">
      <t>シリョウ</t>
    </rPh>
    <phoneticPr fontId="6"/>
  </si>
  <si>
    <t>計</t>
    <rPh sb="0" eb="1">
      <t>ケイ</t>
    </rPh>
    <phoneticPr fontId="6"/>
  </si>
  <si>
    <t>内訳</t>
    <phoneticPr fontId="6"/>
  </si>
  <si>
    <t>ビザ</t>
    <phoneticPr fontId="6"/>
  </si>
  <si>
    <t>部長</t>
    <rPh sb="0" eb="2">
      <t>ブチョウ</t>
    </rPh>
    <phoneticPr fontId="6"/>
  </si>
  <si>
    <t>現地調査</t>
    <rPh sb="0" eb="2">
      <t>ゲンチ</t>
    </rPh>
    <rPh sb="2" eb="4">
      <t>チョウサ</t>
    </rPh>
    <phoneticPr fontId="6"/>
  </si>
  <si>
    <t>課長</t>
    <rPh sb="0" eb="2">
      <t>カチョウ</t>
    </rPh>
    <phoneticPr fontId="6"/>
  </si>
  <si>
    <t>取締役</t>
    <rPh sb="0" eb="3">
      <t>トリシマリヤク</t>
    </rPh>
    <phoneticPr fontId="6"/>
  </si>
  <si>
    <t>機器搬入立会い</t>
    <rPh sb="0" eb="2">
      <t>キキ</t>
    </rPh>
    <rPh sb="2" eb="4">
      <t>ハンニュウ</t>
    </rPh>
    <rPh sb="4" eb="6">
      <t>タチア</t>
    </rPh>
    <phoneticPr fontId="6"/>
  </si>
  <si>
    <t>合計（円）</t>
    <rPh sb="0" eb="2">
      <t>ゴウケイ</t>
    </rPh>
    <phoneticPr fontId="6"/>
  </si>
  <si>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6"/>
  </si>
  <si>
    <t>事業名：</t>
    <phoneticPr fontId="6"/>
  </si>
  <si>
    <t>作成日</t>
    <rPh sb="0" eb="3">
      <t>サクセイビ</t>
    </rPh>
    <phoneticPr fontId="6"/>
  </si>
  <si>
    <t>事業者名：</t>
    <rPh sb="2" eb="3">
      <t>シャ</t>
    </rPh>
    <rPh sb="3" eb="4">
      <t>メイ</t>
    </rPh>
    <phoneticPr fontId="6"/>
  </si>
  <si>
    <r>
      <rPr>
        <sz val="12"/>
        <rFont val="ＭＳ Ｐゴシック"/>
        <family val="3"/>
        <charset val="128"/>
      </rPr>
      <t>労務管理責任者</t>
    </r>
    <rPh sb="0" eb="2">
      <t>ロウム</t>
    </rPh>
    <rPh sb="2" eb="4">
      <t>カンリ</t>
    </rPh>
    <rPh sb="4" eb="6">
      <t>セキニン</t>
    </rPh>
    <rPh sb="6" eb="7">
      <t>シャ</t>
    </rPh>
    <phoneticPr fontId="6"/>
  </si>
  <si>
    <r>
      <rPr>
        <sz val="12"/>
        <rFont val="ＭＳ Ｐゴシック"/>
        <family val="3"/>
        <charset val="128"/>
      </rPr>
      <t>所属</t>
    </r>
    <rPh sb="0" eb="2">
      <t>ショゾク</t>
    </rPh>
    <phoneticPr fontId="6"/>
  </si>
  <si>
    <t>従事者氏名：</t>
    <phoneticPr fontId="6"/>
  </si>
  <si>
    <r>
      <rPr>
        <sz val="12"/>
        <rFont val="ＭＳ Ｐゴシック"/>
        <family val="3"/>
        <charset val="128"/>
      </rPr>
      <t>氏名</t>
    </r>
    <rPh sb="0" eb="1">
      <t>シ</t>
    </rPh>
    <rPh sb="1" eb="2">
      <t>メイ</t>
    </rPh>
    <phoneticPr fontId="6"/>
  </si>
  <si>
    <r>
      <rPr>
        <sz val="12"/>
        <rFont val="ＭＳ Ｐゴシック"/>
        <family val="3"/>
        <charset val="128"/>
      </rPr>
      <t>印</t>
    </r>
    <rPh sb="0" eb="1">
      <t>イン</t>
    </rPh>
    <phoneticPr fontId="6"/>
  </si>
  <si>
    <t>月</t>
  </si>
  <si>
    <t>所定勤務
日数</t>
    <rPh sb="0" eb="2">
      <t>ショテイ</t>
    </rPh>
    <rPh sb="2" eb="4">
      <t>キンム</t>
    </rPh>
    <rPh sb="5" eb="7">
      <t>ニッスウ</t>
    </rPh>
    <phoneticPr fontId="6"/>
  </si>
  <si>
    <t>基本給</t>
    <rPh sb="0" eb="3">
      <t>キホンキュウ</t>
    </rPh>
    <phoneticPr fontId="6"/>
  </si>
  <si>
    <t>諸手当</t>
    <rPh sb="0" eb="3">
      <t>ショテアテ</t>
    </rPh>
    <phoneticPr fontId="6"/>
  </si>
  <si>
    <t>基本給
+
諸手当</t>
    <rPh sb="0" eb="3">
      <t>キホンキュウ</t>
    </rPh>
    <rPh sb="6" eb="9">
      <t>ショテアテ</t>
    </rPh>
    <phoneticPr fontId="6"/>
  </si>
  <si>
    <t>社会保険料事業主負担分</t>
    <rPh sb="0" eb="2">
      <t>シャカイ</t>
    </rPh>
    <rPh sb="2" eb="5">
      <t>ホケンリョウ</t>
    </rPh>
    <rPh sb="5" eb="8">
      <t>ジギョウヌシ</t>
    </rPh>
    <rPh sb="8" eb="10">
      <t>フタン</t>
    </rPh>
    <rPh sb="10" eb="11">
      <t>ブン</t>
    </rPh>
    <phoneticPr fontId="6"/>
  </si>
  <si>
    <t>労働保険事業主負担分</t>
    <rPh sb="0" eb="2">
      <t>ロウドウ</t>
    </rPh>
    <rPh sb="2" eb="4">
      <t>ホケン</t>
    </rPh>
    <rPh sb="4" eb="6">
      <t>ジギョウ</t>
    </rPh>
    <rPh sb="6" eb="7">
      <t>ヌシ</t>
    </rPh>
    <rPh sb="7" eb="9">
      <t>フタン</t>
    </rPh>
    <rPh sb="9" eb="10">
      <t>ブン</t>
    </rPh>
    <phoneticPr fontId="6"/>
  </si>
  <si>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6"/>
  </si>
  <si>
    <t>総額</t>
    <rPh sb="0" eb="1">
      <t>ソウ</t>
    </rPh>
    <rPh sb="1" eb="2">
      <t>ガク</t>
    </rPh>
    <phoneticPr fontId="6"/>
  </si>
  <si>
    <t>管理職
手当</t>
    <rPh sb="0" eb="2">
      <t>カンリ</t>
    </rPh>
    <rPh sb="2" eb="3">
      <t>ショク</t>
    </rPh>
    <rPh sb="4" eb="6">
      <t>テア</t>
    </rPh>
    <phoneticPr fontId="6"/>
  </si>
  <si>
    <t>通勤手当</t>
    <rPh sb="0" eb="2">
      <t>ツウキン</t>
    </rPh>
    <rPh sb="2" eb="4">
      <t>テア</t>
    </rPh>
    <phoneticPr fontId="6"/>
  </si>
  <si>
    <t>健康保険</t>
    <rPh sb="0" eb="2">
      <t>ケンコウ</t>
    </rPh>
    <rPh sb="2" eb="4">
      <t>ホケン</t>
    </rPh>
    <phoneticPr fontId="6"/>
  </si>
  <si>
    <t>厚生年金</t>
    <rPh sb="0" eb="2">
      <t>コウセイ</t>
    </rPh>
    <rPh sb="2" eb="4">
      <t>ネンキン</t>
    </rPh>
    <phoneticPr fontId="6"/>
  </si>
  <si>
    <t>介護保険</t>
    <rPh sb="0" eb="2">
      <t>カイゴ</t>
    </rPh>
    <rPh sb="2" eb="4">
      <t>ホケン</t>
    </rPh>
    <phoneticPr fontId="6"/>
  </si>
  <si>
    <t>雇用保険</t>
    <rPh sb="0" eb="2">
      <t>コヨウ</t>
    </rPh>
    <rPh sb="2" eb="4">
      <t>ホケン</t>
    </rPh>
    <phoneticPr fontId="6"/>
  </si>
  <si>
    <t>労災保険</t>
    <rPh sb="0" eb="2">
      <t>ロウサイ</t>
    </rPh>
    <rPh sb="2" eb="4">
      <t>ホケン</t>
    </rPh>
    <phoneticPr fontId="6"/>
  </si>
  <si>
    <t>人件費総額-通勤手当</t>
    <rPh sb="0" eb="3">
      <t>ジンケンヒ</t>
    </rPh>
    <rPh sb="3" eb="4">
      <t>ソウ</t>
    </rPh>
    <rPh sb="4" eb="5">
      <t>ガク</t>
    </rPh>
    <rPh sb="6" eb="8">
      <t>ツウキン</t>
    </rPh>
    <rPh sb="8" eb="10">
      <t>テアテ</t>
    </rPh>
    <phoneticPr fontId="6"/>
  </si>
  <si>
    <t>円</t>
    <rPh sb="0" eb="1">
      <t>エン</t>
    </rPh>
    <phoneticPr fontId="6"/>
  </si>
  <si>
    <t>所定労働時間（日）</t>
    <rPh sb="7" eb="8">
      <t>ニチ</t>
    </rPh>
    <phoneticPr fontId="6"/>
  </si>
  <si>
    <t>時間</t>
    <rPh sb="0" eb="2">
      <t>ジカン</t>
    </rPh>
    <phoneticPr fontId="6"/>
  </si>
  <si>
    <t>年間総額</t>
    <rPh sb="0" eb="2">
      <t>ネンカン</t>
    </rPh>
    <rPh sb="2" eb="4">
      <t>ソウガク</t>
    </rPh>
    <phoneticPr fontId="6"/>
  </si>
  <si>
    <t>年間理論総労働時間</t>
    <phoneticPr fontId="6"/>
  </si>
  <si>
    <t>時間内時間単価</t>
    <rPh sb="3" eb="5">
      <t>ジカン</t>
    </rPh>
    <rPh sb="5" eb="7">
      <t>タンカ</t>
    </rPh>
    <phoneticPr fontId="6"/>
  </si>
  <si>
    <t>（年度間給与等支払額（時間外を除く）　÷　企業カレンダー上の年度間理論就業時間）</t>
    <phoneticPr fontId="6"/>
  </si>
  <si>
    <t>時間外時間単価</t>
    <rPh sb="0" eb="3">
      <t>ジカンガイ</t>
    </rPh>
    <rPh sb="3" eb="5">
      <t>ジカン</t>
    </rPh>
    <rPh sb="5" eb="7">
      <t>タンカ</t>
    </rPh>
    <phoneticPr fontId="6"/>
  </si>
  <si>
    <t>用務</t>
    <rPh sb="0" eb="2">
      <t>ヨウム</t>
    </rPh>
    <phoneticPr fontId="6"/>
  </si>
  <si>
    <t>※積算根拠別添：航空券見積書、ホテル予約Webサイト、旅費規程</t>
    <rPh sb="5" eb="7">
      <t>ベッテン</t>
    </rPh>
    <phoneticPr fontId="6"/>
  </si>
  <si>
    <t>合　計</t>
    <phoneticPr fontId="6"/>
  </si>
  <si>
    <t>人件費積算表</t>
    <rPh sb="0" eb="3">
      <t>ジンケンヒ</t>
    </rPh>
    <phoneticPr fontId="6"/>
  </si>
  <si>
    <t>２０１９年度　</t>
    <rPh sb="4" eb="6">
      <t>ネンド</t>
    </rPh>
    <phoneticPr fontId="6"/>
  </si>
  <si>
    <t>※労務費単価は２０１８年度実績による</t>
    <rPh sb="1" eb="4">
      <t>ロウムヒ</t>
    </rPh>
    <rPh sb="4" eb="6">
      <t>タンカ</t>
    </rPh>
    <rPh sb="13" eb="15">
      <t>ジッセキ</t>
    </rPh>
    <phoneticPr fontId="6"/>
  </si>
  <si>
    <t>1月</t>
    <rPh sb="1" eb="2">
      <t>ガツ</t>
    </rPh>
    <phoneticPr fontId="6"/>
  </si>
  <si>
    <t>6月</t>
    <phoneticPr fontId="6"/>
  </si>
  <si>
    <t>Ａ</t>
  </si>
  <si>
    <t>Ｂ</t>
  </si>
  <si>
    <t>Ｃ</t>
  </si>
  <si>
    <t>人件費単価算出表　</t>
    <rPh sb="0" eb="3">
      <t>ジンケンヒ</t>
    </rPh>
    <rPh sb="3" eb="5">
      <t>タンカ</t>
    </rPh>
    <rPh sb="5" eb="7">
      <t>サンシュツ</t>
    </rPh>
    <rPh sb="7" eb="8">
      <t>オモテ</t>
    </rPh>
    <phoneticPr fontId="6"/>
  </si>
  <si>
    <t>人件費単価算出表</t>
    <rPh sb="0" eb="3">
      <t>ジンケンヒ</t>
    </rPh>
    <rPh sb="3" eb="5">
      <t>タンカ</t>
    </rPh>
    <rPh sb="5" eb="7">
      <t>サンシュツ</t>
    </rPh>
    <rPh sb="7" eb="8">
      <t>ヒョウ</t>
    </rPh>
    <phoneticPr fontId="21"/>
  </si>
  <si>
    <t>＜基礎情報入力表＞</t>
    <rPh sb="1" eb="3">
      <t>キソ</t>
    </rPh>
    <rPh sb="3" eb="5">
      <t>ジョウホウ</t>
    </rPh>
    <rPh sb="5" eb="7">
      <t>ニュウリョク</t>
    </rPh>
    <rPh sb="7" eb="8">
      <t>ヒョウ</t>
    </rPh>
    <phoneticPr fontId="6"/>
  </si>
  <si>
    <t>地域手当</t>
    <rPh sb="0" eb="2">
      <t>チイキ</t>
    </rPh>
    <rPh sb="2" eb="4">
      <t>テアテ</t>
    </rPh>
    <phoneticPr fontId="6"/>
  </si>
  <si>
    <t>その他　　　（基金等）</t>
    <rPh sb="2" eb="3">
      <t>タ</t>
    </rPh>
    <rPh sb="7" eb="9">
      <t>キキン</t>
    </rPh>
    <rPh sb="9" eb="10">
      <t>トウ</t>
    </rPh>
    <phoneticPr fontId="21"/>
  </si>
  <si>
    <t>子供・子育て拠出金</t>
    <rPh sb="0" eb="2">
      <t>コドモ</t>
    </rPh>
    <rPh sb="3" eb="5">
      <t>コソダ</t>
    </rPh>
    <rPh sb="6" eb="8">
      <t>キョシュツ</t>
    </rPh>
    <rPh sb="8" eb="9">
      <t>キン</t>
    </rPh>
    <phoneticPr fontId="6"/>
  </si>
  <si>
    <t>一般拠出金</t>
    <rPh sb="0" eb="2">
      <t>イッパン</t>
    </rPh>
    <rPh sb="2" eb="5">
      <t>キョシュツキン</t>
    </rPh>
    <phoneticPr fontId="6"/>
  </si>
  <si>
    <t>等級</t>
    <rPh sb="0" eb="2">
      <t>トウキュウ</t>
    </rPh>
    <phoneticPr fontId="6"/>
  </si>
  <si>
    <t>健康保険　　標準報酬月額</t>
    <rPh sb="0" eb="2">
      <t>ケンコウ</t>
    </rPh>
    <rPh sb="2" eb="4">
      <t>ホケン</t>
    </rPh>
    <rPh sb="6" eb="8">
      <t>ヒョウジュン</t>
    </rPh>
    <rPh sb="8" eb="10">
      <t>ホウシュウ</t>
    </rPh>
    <rPh sb="10" eb="12">
      <t>ゲツガク</t>
    </rPh>
    <phoneticPr fontId="6"/>
  </si>
  <si>
    <t>保険料率（％）</t>
    <rPh sb="0" eb="2">
      <t>ホケン</t>
    </rPh>
    <rPh sb="2" eb="4">
      <t>リョウリツ</t>
    </rPh>
    <phoneticPr fontId="21"/>
  </si>
  <si>
    <t>保険料</t>
    <rPh sb="0" eb="3">
      <t>ホケンリョウ</t>
    </rPh>
    <phoneticPr fontId="21"/>
  </si>
  <si>
    <t>介護保険料率（％）</t>
    <rPh sb="0" eb="2">
      <t>カイゴ</t>
    </rPh>
    <rPh sb="2" eb="4">
      <t>ホケン</t>
    </rPh>
    <rPh sb="4" eb="6">
      <t>リョウリツ</t>
    </rPh>
    <phoneticPr fontId="21"/>
  </si>
  <si>
    <t>介護保険料</t>
    <rPh sb="0" eb="2">
      <t>カイゴ</t>
    </rPh>
    <rPh sb="2" eb="4">
      <t>ホケン</t>
    </rPh>
    <rPh sb="4" eb="5">
      <t>リョウ</t>
    </rPh>
    <phoneticPr fontId="21"/>
  </si>
  <si>
    <t>厚生年金　　標準報酬月額</t>
    <rPh sb="0" eb="2">
      <t>コウセイ</t>
    </rPh>
    <rPh sb="2" eb="4">
      <t>ネンキン</t>
    </rPh>
    <rPh sb="6" eb="8">
      <t>ヒョウジュン</t>
    </rPh>
    <rPh sb="8" eb="10">
      <t>ホウシュウ</t>
    </rPh>
    <rPh sb="10" eb="12">
      <t>ゲツガク</t>
    </rPh>
    <phoneticPr fontId="6"/>
  </si>
  <si>
    <t>子育て拠出金料率（％）</t>
    <rPh sb="0" eb="2">
      <t>コソダ</t>
    </rPh>
    <rPh sb="3" eb="5">
      <t>キョシュツ</t>
    </rPh>
    <rPh sb="5" eb="6">
      <t>キン</t>
    </rPh>
    <rPh sb="6" eb="8">
      <t>リョウリツ</t>
    </rPh>
    <phoneticPr fontId="21"/>
  </si>
  <si>
    <t>子育拠出金</t>
    <rPh sb="0" eb="2">
      <t>コソダ</t>
    </rPh>
    <rPh sb="2" eb="4">
      <t>キョシュツ</t>
    </rPh>
    <rPh sb="4" eb="5">
      <t>キン</t>
    </rPh>
    <phoneticPr fontId="21"/>
  </si>
  <si>
    <t>その他　　　　料率</t>
    <rPh sb="2" eb="3">
      <t>タ</t>
    </rPh>
    <rPh sb="7" eb="9">
      <t>リョウリツ</t>
    </rPh>
    <phoneticPr fontId="21"/>
  </si>
  <si>
    <t>その他（基金等）金額</t>
    <rPh sb="2" eb="3">
      <t>タ</t>
    </rPh>
    <rPh sb="4" eb="7">
      <t>キキントウ</t>
    </rPh>
    <rPh sb="8" eb="10">
      <t>キンガク</t>
    </rPh>
    <phoneticPr fontId="21"/>
  </si>
  <si>
    <t>雇用保険料率（％）</t>
    <rPh sb="0" eb="2">
      <t>コヨウ</t>
    </rPh>
    <rPh sb="2" eb="4">
      <t>ホケン</t>
    </rPh>
    <rPh sb="4" eb="6">
      <t>リョウリツ</t>
    </rPh>
    <phoneticPr fontId="21"/>
  </si>
  <si>
    <t>雇用保険料</t>
    <rPh sb="0" eb="2">
      <t>コヨウ</t>
    </rPh>
    <rPh sb="2" eb="5">
      <t>ホケンリョウ</t>
    </rPh>
    <phoneticPr fontId="21"/>
  </si>
  <si>
    <t>労災保険料率（％）</t>
    <rPh sb="0" eb="2">
      <t>ロウサイ</t>
    </rPh>
    <rPh sb="2" eb="4">
      <t>ホケン</t>
    </rPh>
    <rPh sb="4" eb="5">
      <t>リョウ</t>
    </rPh>
    <rPh sb="5" eb="6">
      <t>リツ</t>
    </rPh>
    <phoneticPr fontId="21"/>
  </si>
  <si>
    <t>労災保険料</t>
    <rPh sb="0" eb="2">
      <t>ロウサイ</t>
    </rPh>
    <rPh sb="2" eb="5">
      <t>ホケンリョウ</t>
    </rPh>
    <phoneticPr fontId="21"/>
  </si>
  <si>
    <t>一般拠出金料率</t>
    <rPh sb="0" eb="2">
      <t>イッパン</t>
    </rPh>
    <rPh sb="2" eb="5">
      <t>キョシュツキン</t>
    </rPh>
    <rPh sb="5" eb="7">
      <t>リョウリツ</t>
    </rPh>
    <phoneticPr fontId="21"/>
  </si>
  <si>
    <t>一般拠出金</t>
    <rPh sb="0" eb="2">
      <t>イッパン</t>
    </rPh>
    <rPh sb="2" eb="4">
      <t>キョシュツ</t>
    </rPh>
    <rPh sb="4" eb="5">
      <t>キン</t>
    </rPh>
    <phoneticPr fontId="21"/>
  </si>
  <si>
    <t>6月賞与</t>
    <rPh sb="1" eb="2">
      <t>ツキ</t>
    </rPh>
    <phoneticPr fontId="6"/>
  </si>
  <si>
    <t>12月賞与</t>
    <rPh sb="2" eb="3">
      <t>ツキ</t>
    </rPh>
    <phoneticPr fontId="6"/>
  </si>
  <si>
    <r>
      <rPr>
        <sz val="10"/>
        <rFont val="ＭＳ Ｐゴシック"/>
        <family val="3"/>
        <charset val="128"/>
      </rP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6"/>
  </si>
  <si>
    <t>※時間外割増賃金率</t>
    <rPh sb="1" eb="4">
      <t>ジカンガイ</t>
    </rPh>
    <rPh sb="4" eb="6">
      <t>ワリマシ</t>
    </rPh>
    <rPh sb="6" eb="8">
      <t>チンギン</t>
    </rPh>
    <rPh sb="8" eb="9">
      <t>リツ</t>
    </rPh>
    <phoneticPr fontId="6"/>
  </si>
  <si>
    <t>　    1.25倍</t>
    <rPh sb="9" eb="10">
      <t>バイ</t>
    </rPh>
    <phoneticPr fontId="6"/>
  </si>
  <si>
    <t>※完了実績報告時に、所定時間外労働を計上する場合の時間単価は、補助事業者が従事者に支給した総時間外手当と総残業時間から単価を算出する等、合理的な方法で算出してください。</t>
    <rPh sb="37" eb="40">
      <t>ジュウジシャ</t>
    </rPh>
    <phoneticPr fontId="6"/>
  </si>
  <si>
    <t>2018年1月分</t>
    <rPh sb="4" eb="5">
      <t>ネン</t>
    </rPh>
    <rPh sb="6" eb="7">
      <t>ガツ</t>
    </rPh>
    <rPh sb="7" eb="8">
      <t>ブン</t>
    </rPh>
    <phoneticPr fontId="6"/>
  </si>
  <si>
    <t>2018年2月分</t>
    <rPh sb="4" eb="5">
      <t>ネン</t>
    </rPh>
    <rPh sb="6" eb="7">
      <t>ガツ</t>
    </rPh>
    <rPh sb="7" eb="8">
      <t>ブン</t>
    </rPh>
    <phoneticPr fontId="6"/>
  </si>
  <si>
    <t>2018年3月分</t>
    <rPh sb="4" eb="5">
      <t>ネン</t>
    </rPh>
    <rPh sb="6" eb="7">
      <t>ガツ</t>
    </rPh>
    <rPh sb="7" eb="8">
      <t>ブン</t>
    </rPh>
    <phoneticPr fontId="6"/>
  </si>
  <si>
    <t>2018年4月分</t>
    <rPh sb="4" eb="5">
      <t>ネン</t>
    </rPh>
    <rPh sb="6" eb="7">
      <t>ガツ</t>
    </rPh>
    <rPh sb="7" eb="8">
      <t>ブン</t>
    </rPh>
    <phoneticPr fontId="6"/>
  </si>
  <si>
    <t>2018年5月分</t>
    <rPh sb="4" eb="5">
      <t>ネン</t>
    </rPh>
    <rPh sb="6" eb="7">
      <t>ガツ</t>
    </rPh>
    <rPh sb="7" eb="8">
      <t>ブン</t>
    </rPh>
    <phoneticPr fontId="6"/>
  </si>
  <si>
    <t>2018年6月分</t>
    <rPh sb="4" eb="5">
      <t>ネン</t>
    </rPh>
    <rPh sb="6" eb="7">
      <t>ガツ</t>
    </rPh>
    <rPh sb="7" eb="8">
      <t>ブン</t>
    </rPh>
    <phoneticPr fontId="6"/>
  </si>
  <si>
    <t>2018年7月分</t>
    <rPh sb="4" eb="5">
      <t>ネン</t>
    </rPh>
    <rPh sb="6" eb="7">
      <t>ガツ</t>
    </rPh>
    <rPh sb="7" eb="8">
      <t>ブン</t>
    </rPh>
    <phoneticPr fontId="6"/>
  </si>
  <si>
    <t>2018年8月分</t>
    <rPh sb="4" eb="5">
      <t>ネン</t>
    </rPh>
    <rPh sb="6" eb="7">
      <t>ガツ</t>
    </rPh>
    <rPh sb="7" eb="8">
      <t>ブン</t>
    </rPh>
    <phoneticPr fontId="6"/>
  </si>
  <si>
    <t>2018年9月分</t>
    <rPh sb="4" eb="5">
      <t>ネン</t>
    </rPh>
    <rPh sb="6" eb="7">
      <t>ガツ</t>
    </rPh>
    <rPh sb="7" eb="8">
      <t>ブン</t>
    </rPh>
    <phoneticPr fontId="6"/>
  </si>
  <si>
    <t>2018年10月分</t>
    <rPh sb="4" eb="5">
      <t>ネン</t>
    </rPh>
    <rPh sb="7" eb="8">
      <t>ガツ</t>
    </rPh>
    <rPh sb="8" eb="9">
      <t>ブン</t>
    </rPh>
    <phoneticPr fontId="6"/>
  </si>
  <si>
    <t>2018年11月分</t>
    <rPh sb="4" eb="5">
      <t>ネン</t>
    </rPh>
    <rPh sb="7" eb="8">
      <t>ガツ</t>
    </rPh>
    <rPh sb="8" eb="9">
      <t>ブン</t>
    </rPh>
    <phoneticPr fontId="6"/>
  </si>
  <si>
    <t>2018年12月分</t>
    <rPh sb="4" eb="5">
      <t>ネン</t>
    </rPh>
    <rPh sb="7" eb="8">
      <t>ガツ</t>
    </rPh>
    <rPh sb="8" eb="9">
      <t>ブン</t>
    </rPh>
    <phoneticPr fontId="6"/>
  </si>
  <si>
    <t>旅費積算表</t>
    <phoneticPr fontId="6"/>
  </si>
  <si>
    <t>根拠資料①
根拠資料②　旅費規程</t>
    <rPh sb="0" eb="4">
      <t>コンキョシリョウ</t>
    </rPh>
    <rPh sb="6" eb="8">
      <t>コンキョ</t>
    </rPh>
    <rPh sb="8" eb="10">
      <t>シリョウ</t>
    </rPh>
    <rPh sb="12" eb="14">
      <t>リョヒ</t>
    </rPh>
    <rPh sb="14" eb="16">
      <t>キテイ</t>
    </rPh>
    <phoneticPr fontId="6"/>
  </si>
  <si>
    <t>根拠資料③
根拠資料④　旅費規程</t>
    <rPh sb="0" eb="4">
      <t>コンキョシリョウ</t>
    </rPh>
    <rPh sb="6" eb="8">
      <t>コンキョ</t>
    </rPh>
    <rPh sb="8" eb="10">
      <t>シリョウ</t>
    </rPh>
    <rPh sb="12" eb="14">
      <t>リョヒ</t>
    </rPh>
    <rPh sb="14" eb="16">
      <t>キテイ</t>
    </rPh>
    <phoneticPr fontId="6"/>
  </si>
  <si>
    <t>根拠資料⑤
根拠資料⑥　旅費規程</t>
    <rPh sb="0" eb="4">
      <t>コンキョシリョウ</t>
    </rPh>
    <rPh sb="6" eb="8">
      <t>コンキョ</t>
    </rPh>
    <rPh sb="8" eb="10">
      <t>シリョウ</t>
    </rPh>
    <rPh sb="12" eb="14">
      <t>リョヒ</t>
    </rPh>
    <rPh sb="14" eb="16">
      <t>キテイ</t>
    </rPh>
    <phoneticPr fontId="6"/>
  </si>
  <si>
    <t>根拠資料⑦
根拠資料⑧　旅費規程</t>
    <rPh sb="0" eb="4">
      <t>コンキョシリョウ</t>
    </rPh>
    <rPh sb="6" eb="8">
      <t>コンキョ</t>
    </rPh>
    <rPh sb="8" eb="10">
      <t>シリョウ</t>
    </rPh>
    <rPh sb="12" eb="14">
      <t>リョヒ</t>
    </rPh>
    <rPh sb="14" eb="16">
      <t>キテイ</t>
    </rPh>
    <phoneticPr fontId="6"/>
  </si>
  <si>
    <t>2019年度　</t>
    <rPh sb="4" eb="6">
      <t>ネンド</t>
    </rPh>
    <phoneticPr fontId="6"/>
  </si>
  <si>
    <t>現地移動費</t>
    <rPh sb="0" eb="2">
      <t>ゲンチ</t>
    </rPh>
    <rPh sb="2" eb="4">
      <t>イドウ</t>
    </rPh>
    <rPh sb="4" eb="5">
      <t>ヒ</t>
    </rPh>
    <phoneticPr fontId="6"/>
  </si>
  <si>
    <t>10,000×5</t>
    <phoneticPr fontId="6"/>
  </si>
  <si>
    <t>8,000×5</t>
    <phoneticPr fontId="6"/>
  </si>
  <si>
    <t>6,000×4泊</t>
    <rPh sb="7" eb="8">
      <t>ハク</t>
    </rPh>
    <phoneticPr fontId="6"/>
  </si>
  <si>
    <t>15,000Ｘ3泊</t>
    <rPh sb="8" eb="9">
      <t>ハク</t>
    </rPh>
    <phoneticPr fontId="6"/>
  </si>
  <si>
    <t>12,000×4</t>
    <phoneticPr fontId="6"/>
  </si>
  <si>
    <t>現地立ち上げ</t>
    <rPh sb="0" eb="2">
      <t>ゲンチ</t>
    </rPh>
    <rPh sb="2" eb="3">
      <t>タ</t>
    </rPh>
    <rPh sb="4" eb="5">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</si>
</sst>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yyyy&quot;年&quot;m&quot;月&quot;;@"/>
    <numFmt numFmtId="178" formatCode="0_);[Red]\(0\)"/>
    <numFmt numFmtId="179" formatCode="yyyy&quot;年&quot;m&quot;月&quot;d&quot;日&quot;;@"/>
    <numFmt numFmtId="180" formatCode="#,##0.000;[Red]\-#,##0.000"/>
    <numFmt numFmtId="181" formatCode="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2"/>
      <name val="Arial"/>
      <family val="2"/>
    </font>
    <font>
      <b/>
      <sz val="14"/>
      <name val="ＭＳ Ｐゴシック"/>
      <family val="3"/>
      <charset val="128"/>
    </font>
    <font>
      <sz val="9"/>
      <color indexed="81"/>
      <name val="ＭＳ Ｐゴシック"/>
      <family val="3"/>
      <charset val="128"/>
    </font>
    <font>
      <b/>
      <sz val="11"/>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20"/>
      <name val="Arial"/>
      <family val="2"/>
    </font>
    <font>
      <u/>
      <sz val="11"/>
      <name val="Arial"/>
      <family val="2"/>
    </font>
    <font>
      <sz val="14"/>
      <name val="ＭＳ Ｐゴシック"/>
      <family val="3"/>
      <charset val="128"/>
    </font>
    <font>
      <sz val="9"/>
      <name val="ＭＳ Ｐゴシック"/>
      <family val="3"/>
      <charset val="128"/>
    </font>
    <font>
      <u/>
      <sz val="18"/>
      <name val="ＭＳ Ｐゴシック"/>
      <family val="3"/>
      <charset val="128"/>
    </font>
    <font>
      <sz val="18"/>
      <name val="ＭＳ Ｐゴシック"/>
      <family val="3"/>
      <charset val="128"/>
    </font>
    <font>
      <sz val="6"/>
      <name val="ＭＳ Ｐゴシック"/>
      <family val="2"/>
      <charset val="128"/>
      <scheme val="minor"/>
    </font>
    <font>
      <sz val="18"/>
      <color theme="1"/>
      <name val="ＭＳ Ｐゴシック"/>
      <family val="3"/>
      <charset val="128"/>
      <scheme val="minor"/>
    </font>
    <font>
      <sz val="16"/>
      <name val="ＭＳ Ｐゴシック"/>
      <family val="3"/>
      <charset val="128"/>
    </font>
    <font>
      <sz val="10"/>
      <name val="ＭＳ Ｐゴシック"/>
      <family val="3"/>
      <charset val="128"/>
    </font>
    <font>
      <sz val="11"/>
      <color theme="1"/>
      <name val="ＭＳ Ｐゴシック"/>
      <family val="2"/>
      <scheme val="minor"/>
    </font>
    <font>
      <sz val="9"/>
      <color theme="1"/>
      <name val="ＭＳ Ｐゴシック"/>
      <family val="3"/>
      <charset val="128"/>
    </font>
    <font>
      <b/>
      <sz val="11"/>
      <color rgb="FFFF0000"/>
      <name val="ＭＳ Ｐゴシック"/>
      <family val="3"/>
      <charset val="128"/>
    </font>
    <font>
      <b/>
      <sz val="9"/>
      <color indexed="81"/>
      <name val="MS P ゴシック"/>
      <family val="3"/>
      <charset val="128"/>
    </font>
    <font>
      <sz val="9"/>
      <color indexed="81"/>
      <name val="MS P ゴシック"/>
      <family val="3"/>
      <charset val="128"/>
    </font>
    <font>
      <sz val="11"/>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style="thin">
        <color theme="1"/>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xf numFmtId="38" fontId="25" fillId="0" borderId="0" applyFont="0" applyFill="0" applyBorder="0" applyAlignment="0" applyProtection="0">
      <alignment vertical="center"/>
    </xf>
    <xf numFmtId="0" fontId="25" fillId="0" borderId="0"/>
    <xf numFmtId="38" fontId="1" fillId="0" borderId="0" applyFont="0" applyFill="0" applyBorder="0" applyAlignment="0" applyProtection="0">
      <alignment vertical="center"/>
    </xf>
  </cellStyleXfs>
  <cellXfs count="211">
    <xf numFmtId="0" fontId="0" fillId="0" borderId="0" xfId="0">
      <alignment vertical="center"/>
    </xf>
    <xf numFmtId="0" fontId="8" fillId="0" borderId="0" xfId="0" applyFont="1">
      <alignment vertical="center"/>
    </xf>
    <xf numFmtId="38" fontId="0" fillId="0" borderId="0" xfId="1" applyFont="1">
      <alignment vertical="center"/>
    </xf>
    <xf numFmtId="0" fontId="0" fillId="0" borderId="0" xfId="0" applyAlignment="1">
      <alignment vertical="center"/>
    </xf>
    <xf numFmtId="0" fontId="10" fillId="0" borderId="0" xfId="0" applyFo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38" fontId="0" fillId="2"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2" fontId="0" fillId="2" borderId="8" xfId="0" applyNumberFormat="1" applyFill="1" applyBorder="1">
      <alignment vertical="center"/>
    </xf>
    <xf numFmtId="2" fontId="0" fillId="0" borderId="9" xfId="0" applyNumberFormat="1" applyBorder="1">
      <alignment vertical="center"/>
    </xf>
    <xf numFmtId="2" fontId="0" fillId="0" borderId="8" xfId="0" applyNumberFormat="1" applyBorder="1">
      <alignment vertical="center"/>
    </xf>
    <xf numFmtId="2" fontId="0" fillId="0" borderId="10" xfId="0" applyNumberFormat="1" applyBorder="1" applyAlignment="1">
      <alignment vertical="center"/>
    </xf>
    <xf numFmtId="38" fontId="0" fillId="0" borderId="10" xfId="1" applyFont="1" applyBorder="1" applyAlignment="1">
      <alignment vertical="center"/>
    </xf>
    <xf numFmtId="0" fontId="0" fillId="0" borderId="11" xfId="0" applyBorder="1" applyAlignment="1">
      <alignment horizontal="center" vertical="center"/>
    </xf>
    <xf numFmtId="2" fontId="0" fillId="0" borderId="13" xfId="0" applyNumberFormat="1" applyBorder="1" applyAlignment="1">
      <alignment vertical="center"/>
    </xf>
    <xf numFmtId="38" fontId="0" fillId="0" borderId="13" xfId="1" applyFont="1" applyBorder="1" applyAlignment="1">
      <alignment vertical="center"/>
    </xf>
    <xf numFmtId="38" fontId="0" fillId="0" borderId="14" xfId="1" applyFont="1" applyBorder="1" applyAlignment="1">
      <alignment vertical="center"/>
    </xf>
    <xf numFmtId="0" fontId="0" fillId="0" borderId="15" xfId="0" applyBorder="1" applyAlignment="1">
      <alignment horizontal="center" vertical="center"/>
    </xf>
    <xf numFmtId="2" fontId="0" fillId="2" borderId="15" xfId="0" applyNumberFormat="1" applyFill="1" applyBorder="1">
      <alignment vertical="center"/>
    </xf>
    <xf numFmtId="2" fontId="0" fillId="0" borderId="15" xfId="0" applyNumberFormat="1" applyBorder="1">
      <alignment vertical="center"/>
    </xf>
    <xf numFmtId="2" fontId="0" fillId="2" borderId="18" xfId="0" applyNumberFormat="1" applyFill="1" applyBorder="1">
      <alignment vertical="center"/>
    </xf>
    <xf numFmtId="2" fontId="0" fillId="0" borderId="18" xfId="0" applyNumberFormat="1" applyBorder="1">
      <alignment vertical="center"/>
    </xf>
    <xf numFmtId="2" fontId="0" fillId="0" borderId="19" xfId="0" applyNumberFormat="1" applyBorder="1" applyAlignment="1">
      <alignment vertical="center"/>
    </xf>
    <xf numFmtId="0" fontId="0" fillId="0" borderId="19" xfId="0" applyBorder="1" applyAlignment="1">
      <alignment horizontal="center" vertical="center"/>
    </xf>
    <xf numFmtId="38" fontId="0" fillId="0" borderId="20" xfId="1" applyFont="1" applyBorder="1" applyAlignment="1">
      <alignment vertical="center"/>
    </xf>
    <xf numFmtId="0" fontId="0" fillId="0" borderId="0" xfId="0" applyFill="1" applyBorder="1" applyAlignment="1">
      <alignment horizontal="left" vertical="center"/>
    </xf>
    <xf numFmtId="38" fontId="0" fillId="0" borderId="0" xfId="0" applyNumberFormat="1">
      <alignment vertical="center"/>
    </xf>
    <xf numFmtId="177" fontId="8" fillId="0" borderId="0" xfId="0" applyNumberFormat="1" applyFont="1">
      <alignment vertical="center"/>
    </xf>
    <xf numFmtId="178" fontId="8"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0" fontId="0" fillId="0" borderId="0" xfId="0" applyAlignment="1">
      <alignment horizontal="right" vertical="center"/>
    </xf>
    <xf numFmtId="176" fontId="12" fillId="0" borderId="8" xfId="1" applyNumberFormat="1" applyFont="1" applyBorder="1">
      <alignment vertical="center"/>
    </xf>
    <xf numFmtId="176" fontId="12" fillId="0" borderId="15" xfId="1" applyNumberFormat="1" applyFont="1" applyBorder="1">
      <alignment vertical="center"/>
    </xf>
    <xf numFmtId="176" fontId="12" fillId="0" borderId="9" xfId="1" applyNumberFormat="1" applyFont="1" applyBorder="1">
      <alignment vertical="center"/>
    </xf>
    <xf numFmtId="0" fontId="0" fillId="0" borderId="12" xfId="0" applyBorder="1" applyAlignment="1">
      <alignment horizontal="center" vertical="center"/>
    </xf>
    <xf numFmtId="0" fontId="0" fillId="0" borderId="7"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4" fillId="0" borderId="0" xfId="7">
      <alignment vertical="center"/>
    </xf>
    <xf numFmtId="0" fontId="4" fillId="3" borderId="0" xfId="7" applyFill="1" applyAlignment="1" applyProtection="1">
      <alignment vertical="center"/>
      <protection locked="0"/>
    </xf>
    <xf numFmtId="0" fontId="15" fillId="3" borderId="0" xfId="4" applyFont="1" applyFill="1" applyAlignment="1" applyProtection="1">
      <alignment horizontal="center" vertical="center"/>
      <protection locked="0"/>
    </xf>
    <xf numFmtId="0" fontId="5" fillId="3" borderId="0" xfId="7" applyFont="1" applyFill="1" applyAlignment="1" applyProtection="1">
      <alignment vertical="center"/>
      <protection locked="0"/>
    </xf>
    <xf numFmtId="0" fontId="5" fillId="3" borderId="0" xfId="7" applyFont="1" applyFill="1" applyAlignment="1" applyProtection="1">
      <alignment horizontal="right" vertical="center"/>
      <protection locked="0"/>
    </xf>
    <xf numFmtId="0" fontId="16" fillId="3" borderId="0" xfId="4" applyFont="1" applyFill="1" applyBorder="1" applyAlignment="1" applyProtection="1">
      <alignment vertical="center"/>
      <protection locked="0"/>
    </xf>
    <xf numFmtId="0" fontId="7" fillId="3" borderId="0" xfId="7" applyFont="1" applyFill="1" applyAlignment="1" applyProtection="1">
      <alignment vertical="center"/>
      <protection locked="0"/>
    </xf>
    <xf numFmtId="0" fontId="7" fillId="3" borderId="0" xfId="7" applyFont="1" applyFill="1" applyAlignment="1" applyProtection="1">
      <alignment horizontal="right" vertical="center"/>
      <protection locked="0"/>
    </xf>
    <xf numFmtId="0" fontId="7" fillId="3" borderId="24" xfId="4" applyFont="1" applyFill="1" applyBorder="1" applyAlignment="1" applyProtection="1">
      <alignment horizontal="center" vertical="center"/>
      <protection locked="0"/>
    </xf>
    <xf numFmtId="0" fontId="22" fillId="0" borderId="0" xfId="0" applyFont="1" applyAlignment="1">
      <alignment horizontal="center" vertical="center"/>
    </xf>
    <xf numFmtId="0" fontId="4" fillId="3" borderId="0" xfId="7" applyFill="1" applyAlignment="1" applyProtection="1">
      <alignment horizontal="right" vertical="center"/>
      <protection locked="0"/>
    </xf>
    <xf numFmtId="0" fontId="4" fillId="3" borderId="0" xfId="7" applyFill="1" applyAlignment="1">
      <alignment vertical="center"/>
    </xf>
    <xf numFmtId="0" fontId="4" fillId="4" borderId="21" xfId="7" applyFont="1" applyFill="1" applyBorder="1" applyAlignment="1">
      <alignment horizontal="center" vertical="center" wrapText="1"/>
    </xf>
    <xf numFmtId="0" fontId="0" fillId="4" borderId="21" xfId="7" applyFont="1" applyFill="1" applyBorder="1" applyAlignment="1">
      <alignment horizontal="center" vertical="center"/>
    </xf>
    <xf numFmtId="0" fontId="4" fillId="4" borderId="8" xfId="7" applyFont="1" applyFill="1" applyBorder="1" applyAlignment="1">
      <alignment horizontal="center" vertical="center"/>
    </xf>
    <xf numFmtId="0" fontId="4" fillId="4" borderId="8" xfId="7" applyFont="1" applyFill="1" applyBorder="1" applyAlignment="1">
      <alignment horizontal="center" vertical="center" wrapText="1"/>
    </xf>
    <xf numFmtId="0" fontId="0" fillId="4" borderId="8" xfId="7" applyFont="1" applyFill="1" applyBorder="1" applyAlignment="1">
      <alignment horizontal="center" vertical="center"/>
    </xf>
    <xf numFmtId="0" fontId="4" fillId="5" borderId="8" xfId="7" applyFont="1" applyFill="1" applyBorder="1" applyAlignment="1">
      <alignment horizontal="center" vertical="center"/>
    </xf>
    <xf numFmtId="0" fontId="4" fillId="5" borderId="8" xfId="7" applyFont="1" applyFill="1" applyBorder="1" applyAlignment="1">
      <alignment horizontal="center" vertical="center" wrapText="1"/>
    </xf>
    <xf numFmtId="0" fontId="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4" fillId="0" borderId="8" xfId="7" applyBorder="1">
      <alignment vertical="center"/>
    </xf>
    <xf numFmtId="0" fontId="4" fillId="0" borderId="13" xfId="7" applyFill="1" applyBorder="1" applyAlignment="1" applyProtection="1">
      <alignment vertical="center"/>
      <protection locked="0"/>
    </xf>
    <xf numFmtId="38" fontId="0" fillId="0" borderId="8" xfId="8" applyFont="1" applyFill="1" applyBorder="1" applyAlignment="1" applyProtection="1">
      <alignment vertical="center"/>
      <protection locked="0"/>
    </xf>
    <xf numFmtId="38" fontId="0" fillId="0" borderId="12" xfId="8" applyFont="1" applyFill="1" applyBorder="1" applyAlignment="1" applyProtection="1">
      <alignment vertical="center"/>
      <protection locked="0"/>
    </xf>
    <xf numFmtId="38" fontId="0" fillId="6" borderId="8" xfId="8" applyFont="1" applyFill="1" applyBorder="1" applyAlignment="1" applyProtection="1">
      <alignment vertical="center"/>
      <protection locked="0"/>
    </xf>
    <xf numFmtId="38" fontId="4" fillId="6" borderId="8" xfId="8" applyFont="1" applyFill="1" applyBorder="1" applyAlignment="1">
      <alignment vertical="center"/>
    </xf>
    <xf numFmtId="38" fontId="0" fillId="6" borderId="8" xfId="8" applyFont="1" applyFill="1" applyBorder="1" applyAlignment="1">
      <alignment vertical="center"/>
    </xf>
    <xf numFmtId="38" fontId="4" fillId="6" borderId="8" xfId="7" applyNumberFormat="1" applyFill="1" applyBorder="1" applyAlignment="1">
      <alignment vertical="center"/>
    </xf>
    <xf numFmtId="38" fontId="24" fillId="0" borderId="8" xfId="8" applyFont="1" applyFill="1" applyBorder="1" applyProtection="1">
      <alignment vertical="center"/>
      <protection locked="0"/>
    </xf>
    <xf numFmtId="180" fontId="24" fillId="0" borderId="8" xfId="8" applyNumberFormat="1" applyFont="1" applyFill="1" applyBorder="1" applyProtection="1">
      <alignment vertical="center"/>
      <protection locked="0"/>
    </xf>
    <xf numFmtId="38" fontId="24" fillId="6" borderId="8" xfId="8" applyFont="1" applyFill="1" applyBorder="1">
      <alignment vertical="center"/>
    </xf>
    <xf numFmtId="0" fontId="24" fillId="0" borderId="8" xfId="7" applyFont="1" applyFill="1" applyBorder="1" applyProtection="1">
      <alignment vertical="center"/>
      <protection locked="0"/>
    </xf>
    <xf numFmtId="40" fontId="24" fillId="0" borderId="8" xfId="8" applyNumberFormat="1" applyFont="1" applyFill="1" applyBorder="1" applyProtection="1">
      <alignment vertical="center"/>
      <protection locked="0"/>
    </xf>
    <xf numFmtId="0" fontId="4" fillId="0" borderId="8" xfId="7" applyFill="1" applyBorder="1" applyProtection="1">
      <alignment vertical="center"/>
      <protection locked="0"/>
    </xf>
    <xf numFmtId="0" fontId="4" fillId="6" borderId="8" xfId="7" applyFill="1" applyBorder="1">
      <alignment vertical="center"/>
    </xf>
    <xf numFmtId="181" fontId="4" fillId="0" borderId="0" xfId="7" applyNumberFormat="1" applyFill="1" applyProtection="1">
      <alignment vertical="center"/>
      <protection locked="0"/>
    </xf>
    <xf numFmtId="0" fontId="4" fillId="0" borderId="8" xfId="7" applyBorder="1" applyProtection="1">
      <alignment vertical="center"/>
      <protection locked="0"/>
    </xf>
    <xf numFmtId="181" fontId="4" fillId="0" borderId="8" xfId="7" applyNumberFormat="1" applyFill="1" applyBorder="1" applyProtection="1">
      <alignment vertical="center"/>
      <protection locked="0"/>
    </xf>
    <xf numFmtId="2" fontId="4" fillId="0" borderId="8" xfId="7" applyNumberFormat="1" applyFill="1" applyBorder="1" applyProtection="1">
      <alignment vertical="center"/>
      <protection locked="0"/>
    </xf>
    <xf numFmtId="0" fontId="4" fillId="0" borderId="8" xfId="7" applyFill="1" applyBorder="1" applyAlignment="1" applyProtection="1">
      <alignment vertical="center"/>
      <protection locked="0"/>
    </xf>
    <xf numFmtId="38" fontId="0" fillId="0" borderId="9" xfId="8" applyFont="1" applyFill="1" applyBorder="1" applyAlignment="1" applyProtection="1">
      <alignment vertical="center"/>
      <protection locked="0"/>
    </xf>
    <xf numFmtId="38" fontId="24" fillId="0" borderId="8" xfId="9" applyFont="1" applyFill="1" applyBorder="1" applyProtection="1">
      <alignment vertical="center"/>
      <protection locked="0"/>
    </xf>
    <xf numFmtId="0" fontId="4" fillId="3" borderId="0" xfId="7" applyFill="1" applyAlignment="1">
      <alignment horizontal="right" vertical="center"/>
    </xf>
    <xf numFmtId="0" fontId="4" fillId="6" borderId="12" xfId="7" applyFill="1" applyBorder="1" applyAlignment="1">
      <alignment horizontal="center" vertical="center"/>
    </xf>
    <xf numFmtId="2" fontId="17" fillId="0" borderId="13" xfId="7" applyNumberFormat="1" applyFont="1" applyFill="1" applyBorder="1" applyAlignment="1" applyProtection="1">
      <alignment vertical="center" shrinkToFit="1"/>
      <protection locked="0"/>
    </xf>
    <xf numFmtId="0" fontId="4" fillId="0" borderId="0" xfId="7" applyFill="1" applyBorder="1" applyAlignment="1">
      <alignment horizontal="center" vertical="center"/>
    </xf>
    <xf numFmtId="2" fontId="17" fillId="6" borderId="13" xfId="7" applyNumberFormat="1" applyFont="1" applyFill="1" applyBorder="1" applyAlignment="1">
      <alignment vertical="center" shrinkToFit="1"/>
    </xf>
    <xf numFmtId="38" fontId="0" fillId="3" borderId="0" xfId="8" applyFont="1" applyFill="1" applyBorder="1" applyAlignment="1">
      <alignment vertical="center"/>
    </xf>
    <xf numFmtId="0" fontId="4" fillId="3" borderId="0" xfId="7" applyFill="1" applyBorder="1" applyAlignment="1">
      <alignment vertical="center"/>
    </xf>
    <xf numFmtId="0" fontId="4" fillId="3" borderId="0" xfId="7" applyFill="1" applyAlignment="1">
      <alignment vertical="center" shrinkToFit="1"/>
    </xf>
    <xf numFmtId="0" fontId="24" fillId="3" borderId="0" xfId="7" applyFont="1" applyFill="1" applyAlignment="1">
      <alignment vertical="center"/>
    </xf>
    <xf numFmtId="0" fontId="4" fillId="0" borderId="0" xfId="7" applyAlignment="1">
      <alignment horizontal="center" vertical="center"/>
    </xf>
    <xf numFmtId="0" fontId="18" fillId="4" borderId="22" xfId="7" applyFont="1" applyFill="1" applyBorder="1" applyAlignment="1">
      <alignment vertical="center"/>
    </xf>
    <xf numFmtId="0" fontId="18" fillId="4" borderId="12" xfId="7" applyFont="1" applyFill="1" applyBorder="1" applyAlignment="1">
      <alignment vertical="center"/>
    </xf>
    <xf numFmtId="38" fontId="17" fillId="6" borderId="26" xfId="8" applyFont="1" applyFill="1" applyBorder="1" applyAlignment="1">
      <alignment horizontal="right" vertical="center" shrinkToFit="1"/>
    </xf>
    <xf numFmtId="0" fontId="4" fillId="6" borderId="27" xfId="7" applyFill="1" applyBorder="1" applyAlignment="1">
      <alignment horizontal="center" vertical="center"/>
    </xf>
    <xf numFmtId="38" fontId="17" fillId="6" borderId="29" xfId="8" applyFont="1" applyFill="1" applyBorder="1" applyAlignment="1">
      <alignment horizontal="right" vertical="center" shrinkToFit="1"/>
    </xf>
    <xf numFmtId="0" fontId="4" fillId="6" borderId="30" xfId="7" applyFill="1" applyBorder="1" applyAlignment="1">
      <alignment horizontal="center" vertical="center"/>
    </xf>
    <xf numFmtId="0" fontId="4" fillId="0" borderId="0" xfId="7" applyAlignment="1">
      <alignment vertical="center"/>
    </xf>
    <xf numFmtId="0" fontId="4" fillId="0" borderId="0" xfId="7" applyAlignment="1">
      <alignment horizontal="right" vertical="center"/>
    </xf>
    <xf numFmtId="0" fontId="4" fillId="0" borderId="0" xfId="7" applyBorder="1">
      <alignment vertical="center"/>
    </xf>
    <xf numFmtId="0" fontId="11" fillId="2" borderId="8" xfId="10" applyFont="1" applyFill="1" applyBorder="1" applyAlignment="1">
      <alignment horizontal="center" vertical="center" wrapText="1"/>
    </xf>
    <xf numFmtId="176" fontId="11" fillId="2" borderId="13" xfId="10" applyNumberFormat="1" applyFont="1" applyFill="1" applyBorder="1" applyAlignment="1">
      <alignment horizontal="center" vertical="center"/>
    </xf>
    <xf numFmtId="49" fontId="11" fillId="0" borderId="0" xfId="10" applyNumberFormat="1" applyFont="1" applyAlignment="1">
      <alignment horizontal="center" vertical="center"/>
    </xf>
    <xf numFmtId="0" fontId="11" fillId="0" borderId="0" xfId="10" applyFont="1">
      <alignment vertical="center"/>
    </xf>
    <xf numFmtId="176" fontId="11" fillId="2" borderId="8" xfId="10" applyNumberFormat="1" applyFont="1" applyFill="1" applyBorder="1" applyAlignment="1">
      <alignment horizontal="center" vertical="center"/>
    </xf>
    <xf numFmtId="0" fontId="12" fillId="0" borderId="8" xfId="10" applyFont="1" applyBorder="1" applyAlignment="1">
      <alignment horizontal="center" vertical="center"/>
    </xf>
    <xf numFmtId="177" fontId="12" fillId="0" borderId="8" xfId="10" applyNumberFormat="1" applyFont="1" applyBorder="1" applyAlignment="1">
      <alignment horizontal="right" vertical="center"/>
    </xf>
    <xf numFmtId="178" fontId="12" fillId="0" borderId="8" xfId="10" applyNumberFormat="1" applyFont="1" applyBorder="1" applyAlignment="1">
      <alignment horizontal="right" vertical="center"/>
    </xf>
    <xf numFmtId="179" fontId="12" fillId="0" borderId="8" xfId="10" applyNumberFormat="1" applyFont="1" applyBorder="1" applyAlignment="1">
      <alignment horizontal="center" vertical="center"/>
    </xf>
    <xf numFmtId="0" fontId="13" fillId="3" borderId="8" xfId="11" applyNumberFormat="1" applyFont="1" applyFill="1" applyBorder="1" applyAlignment="1">
      <alignment horizontal="center" vertical="center" wrapText="1"/>
    </xf>
    <xf numFmtId="49" fontId="13" fillId="0" borderId="0" xfId="10" applyNumberFormat="1" applyFont="1" applyAlignment="1">
      <alignment horizontal="center" vertical="center"/>
    </xf>
    <xf numFmtId="0" fontId="13" fillId="0" borderId="0" xfId="10" applyFont="1">
      <alignment vertical="center"/>
    </xf>
    <xf numFmtId="0" fontId="12" fillId="3" borderId="8" xfId="11" applyFont="1" applyFill="1" applyBorder="1" applyAlignment="1">
      <alignment horizontal="center" vertical="center"/>
    </xf>
    <xf numFmtId="177" fontId="12" fillId="3" borderId="8" xfId="11" applyNumberFormat="1" applyFont="1" applyFill="1" applyBorder="1" applyAlignment="1">
      <alignment horizontal="right" vertical="center"/>
    </xf>
    <xf numFmtId="178" fontId="12" fillId="3" borderId="21" xfId="11" applyNumberFormat="1" applyFont="1" applyFill="1" applyBorder="1" applyAlignment="1">
      <alignment horizontal="right" vertical="center"/>
    </xf>
    <xf numFmtId="179" fontId="12" fillId="3" borderId="21" xfId="11" applyNumberFormat="1" applyFont="1" applyFill="1" applyBorder="1" applyAlignment="1">
      <alignment horizontal="center" vertical="center"/>
    </xf>
    <xf numFmtId="0" fontId="12" fillId="3" borderId="21" xfId="11" applyFont="1" applyFill="1" applyBorder="1" applyAlignment="1">
      <alignment horizontal="center" vertical="center"/>
    </xf>
    <xf numFmtId="176" fontId="12" fillId="3" borderId="8" xfId="12" applyNumberFormat="1" applyFont="1" applyFill="1" applyBorder="1" applyAlignment="1">
      <alignment vertical="center"/>
    </xf>
    <xf numFmtId="176" fontId="12" fillId="3" borderId="21" xfId="12" applyNumberFormat="1" applyFont="1" applyFill="1" applyBorder="1" applyAlignment="1">
      <alignment vertical="center"/>
    </xf>
    <xf numFmtId="176" fontId="12" fillId="3" borderId="21" xfId="12" applyNumberFormat="1" applyFont="1" applyFill="1" applyBorder="1" applyAlignment="1">
      <alignment horizontal="center" vertical="center"/>
    </xf>
    <xf numFmtId="176" fontId="12" fillId="3" borderId="21" xfId="12" applyNumberFormat="1" applyFont="1" applyFill="1" applyBorder="1">
      <alignment vertical="center"/>
    </xf>
    <xf numFmtId="0" fontId="25" fillId="0" borderId="0" xfId="13"/>
    <xf numFmtId="0" fontId="12" fillId="0" borderId="15" xfId="10" applyFont="1" applyBorder="1" applyAlignment="1">
      <alignment horizontal="center" vertical="center"/>
    </xf>
    <xf numFmtId="177" fontId="12" fillId="0" borderId="15" xfId="10" applyNumberFormat="1" applyFont="1" applyBorder="1" applyAlignment="1">
      <alignment horizontal="right" vertical="center"/>
    </xf>
    <xf numFmtId="178" fontId="12" fillId="0" borderId="15" xfId="10" applyNumberFormat="1" applyFont="1" applyBorder="1" applyAlignment="1">
      <alignment horizontal="right" vertical="center"/>
    </xf>
    <xf numFmtId="179" fontId="12" fillId="0" borderId="15" xfId="10" applyNumberFormat="1" applyFont="1" applyBorder="1" applyAlignment="1">
      <alignment horizontal="center" vertical="center"/>
    </xf>
    <xf numFmtId="0" fontId="13" fillId="0" borderId="0" xfId="10" applyFont="1" applyAlignment="1">
      <alignment horizontal="right" vertical="center"/>
    </xf>
    <xf numFmtId="0" fontId="30" fillId="3" borderId="0" xfId="11" applyFont="1" applyFill="1">
      <alignment vertical="center"/>
    </xf>
    <xf numFmtId="177" fontId="13" fillId="0" borderId="0" xfId="10" applyNumberFormat="1" applyFont="1" applyAlignment="1">
      <alignment horizontal="right" vertical="center"/>
    </xf>
    <xf numFmtId="178" fontId="13" fillId="0" borderId="0" xfId="10" applyNumberFormat="1" applyFont="1" applyAlignment="1">
      <alignment horizontal="right" vertical="center"/>
    </xf>
    <xf numFmtId="176" fontId="13" fillId="0" borderId="0" xfId="10" applyNumberFormat="1" applyFont="1">
      <alignment vertical="center"/>
    </xf>
    <xf numFmtId="40" fontId="14" fillId="0" borderId="0" xfId="14" applyNumberFormat="1" applyFont="1">
      <alignment vertical="center"/>
    </xf>
    <xf numFmtId="0" fontId="13" fillId="0" borderId="0" xfId="10" applyNumberFormat="1" applyFont="1" applyAlignment="1">
      <alignment horizontal="center" vertical="center"/>
    </xf>
    <xf numFmtId="177" fontId="13" fillId="0" borderId="0" xfId="10" applyNumberFormat="1" applyFont="1" applyAlignment="1">
      <alignment horizontal="lef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horizontal="left" vertical="center" wrapText="1"/>
    </xf>
    <xf numFmtId="0" fontId="27" fillId="0" borderId="0" xfId="7" applyFont="1" applyBorder="1" applyAlignment="1">
      <alignment horizontal="center" vertical="center" wrapText="1"/>
    </xf>
    <xf numFmtId="0" fontId="0" fillId="4" borderId="13" xfId="7" applyFont="1" applyFill="1" applyBorder="1" applyAlignment="1">
      <alignment horizontal="center" vertical="center"/>
    </xf>
    <xf numFmtId="0" fontId="0" fillId="4" borderId="12" xfId="7" applyFont="1" applyFill="1" applyBorder="1" applyAlignment="1">
      <alignment horizontal="center" vertical="center"/>
    </xf>
    <xf numFmtId="38" fontId="17" fillId="6" borderId="13" xfId="8" applyFont="1" applyFill="1" applyBorder="1" applyAlignment="1">
      <alignment vertical="center" shrinkToFit="1"/>
    </xf>
    <xf numFmtId="38" fontId="17" fillId="6" borderId="22" xfId="8" applyFont="1" applyFill="1" applyBorder="1" applyAlignment="1">
      <alignment vertical="center" shrinkToFit="1"/>
    </xf>
    <xf numFmtId="0" fontId="4" fillId="4" borderId="13" xfId="7" applyFill="1" applyBorder="1" applyAlignment="1">
      <alignment horizontal="center" vertical="center"/>
    </xf>
    <xf numFmtId="0" fontId="4" fillId="4" borderId="12" xfId="7" applyFill="1" applyBorder="1" applyAlignment="1">
      <alignment horizontal="center" vertical="center"/>
    </xf>
    <xf numFmtId="0" fontId="4" fillId="4" borderId="22" xfId="7" applyFill="1" applyBorder="1" applyAlignment="1">
      <alignment horizontal="center" vertical="center"/>
    </xf>
    <xf numFmtId="0" fontId="0" fillId="3" borderId="24" xfId="7" applyFont="1" applyFill="1" applyBorder="1" applyAlignment="1">
      <alignment horizontal="left" vertical="center"/>
    </xf>
    <xf numFmtId="0" fontId="26" fillId="4" borderId="22" xfId="7" applyFont="1" applyFill="1" applyBorder="1" applyAlignment="1">
      <alignment vertical="center" wrapText="1"/>
    </xf>
    <xf numFmtId="0" fontId="26" fillId="4" borderId="28" xfId="7" applyFont="1" applyFill="1" applyBorder="1" applyAlignment="1">
      <alignment vertical="center" wrapText="1"/>
    </xf>
    <xf numFmtId="182" fontId="5" fillId="3" borderId="13" xfId="7" applyNumberFormat="1" applyFont="1" applyFill="1" applyBorder="1" applyAlignment="1" applyProtection="1">
      <alignment horizontal="center" vertical="center"/>
      <protection locked="0"/>
    </xf>
    <xf numFmtId="182" fontId="5" fillId="3" borderId="12" xfId="7" applyNumberFormat="1" applyFont="1" applyFill="1" applyBorder="1" applyAlignment="1" applyProtection="1">
      <alignment horizontal="center" vertical="center"/>
      <protection locked="0"/>
    </xf>
    <xf numFmtId="0" fontId="0" fillId="0" borderId="13" xfId="7" applyFont="1" applyFill="1" applyBorder="1" applyAlignment="1" applyProtection="1">
      <alignment horizontal="center" vertical="center"/>
      <protection locked="0"/>
    </xf>
    <xf numFmtId="0" fontId="0" fillId="0" borderId="12" xfId="7" applyFont="1" applyFill="1" applyBorder="1" applyAlignment="1" applyProtection="1">
      <alignment horizontal="center" vertical="center"/>
      <protection locked="0"/>
    </xf>
    <xf numFmtId="0" fontId="4" fillId="0" borderId="13" xfId="7" applyFill="1" applyBorder="1" applyAlignment="1" applyProtection="1">
      <alignment horizontal="center" vertical="center"/>
      <protection locked="0"/>
    </xf>
    <xf numFmtId="0" fontId="4" fillId="0" borderId="12" xfId="7" applyFill="1" applyBorder="1" applyAlignment="1" applyProtection="1">
      <alignment horizontal="center" vertical="center"/>
      <protection locked="0"/>
    </xf>
    <xf numFmtId="0" fontId="24" fillId="4" borderId="13" xfId="7" applyFont="1" applyFill="1" applyBorder="1" applyAlignment="1">
      <alignment horizontal="center" vertical="center"/>
    </xf>
    <xf numFmtId="0" fontId="24" fillId="4" borderId="12" xfId="7" applyFont="1" applyFill="1" applyBorder="1" applyAlignment="1">
      <alignment horizontal="center" vertical="center"/>
    </xf>
    <xf numFmtId="0" fontId="20" fillId="0" borderId="0" xfId="7" applyFont="1" applyAlignment="1">
      <alignment horizontal="center" vertical="center"/>
    </xf>
    <xf numFmtId="0" fontId="23" fillId="0" borderId="0" xfId="7" applyFont="1" applyAlignment="1">
      <alignment horizontal="center" vertical="top"/>
    </xf>
    <xf numFmtId="0" fontId="23" fillId="0" borderId="24" xfId="7" applyFont="1" applyBorder="1" applyAlignment="1">
      <alignment horizontal="center" vertical="top"/>
    </xf>
    <xf numFmtId="0" fontId="4" fillId="4" borderId="26" xfId="7" applyFont="1" applyFill="1" applyBorder="1" applyAlignment="1">
      <alignment horizontal="center" vertical="center"/>
    </xf>
    <xf numFmtId="0" fontId="4" fillId="4" borderId="27" xfId="7" applyFont="1" applyFill="1" applyBorder="1" applyAlignment="1">
      <alignment horizontal="center" vertical="center"/>
    </xf>
    <xf numFmtId="0" fontId="4" fillId="4" borderId="23" xfId="7" applyFont="1" applyFill="1" applyBorder="1" applyAlignment="1">
      <alignment horizontal="center" vertical="center"/>
    </xf>
    <xf numFmtId="0" fontId="4" fillId="4" borderId="7" xfId="7" applyFont="1" applyFill="1" applyBorder="1" applyAlignment="1">
      <alignment horizontal="center" vertical="center"/>
    </xf>
    <xf numFmtId="0" fontId="4" fillId="4" borderId="21"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21" xfId="7" applyFont="1" applyFill="1" applyBorder="1" applyAlignment="1">
      <alignment horizontal="center" vertical="center"/>
    </xf>
    <xf numFmtId="0" fontId="4" fillId="4" borderId="9" xfId="7" applyFont="1" applyFill="1" applyBorder="1" applyAlignment="1">
      <alignment horizontal="center" vertical="center"/>
    </xf>
    <xf numFmtId="0" fontId="4" fillId="4" borderId="13" xfId="7" applyFont="1" applyFill="1" applyBorder="1" applyAlignment="1">
      <alignment horizontal="center" vertical="center"/>
    </xf>
    <xf numFmtId="0" fontId="4" fillId="4" borderId="22" xfId="7" applyFont="1" applyFill="1" applyBorder="1" applyAlignment="1">
      <alignment horizontal="center" vertical="center"/>
    </xf>
    <xf numFmtId="0" fontId="4" fillId="4" borderId="12" xfId="7" applyFont="1" applyFill="1" applyBorder="1" applyAlignment="1">
      <alignment horizontal="center" vertical="center"/>
    </xf>
    <xf numFmtId="38" fontId="4" fillId="4" borderId="21" xfId="7" applyNumberFormat="1" applyFill="1" applyBorder="1" applyAlignment="1">
      <alignment horizontal="center" vertical="center"/>
    </xf>
    <xf numFmtId="38" fontId="4" fillId="4" borderId="9" xfId="7" applyNumberFormat="1" applyFill="1" applyBorder="1" applyAlignment="1">
      <alignment horizontal="center" vertical="center"/>
    </xf>
    <xf numFmtId="0" fontId="7" fillId="3" borderId="0" xfId="7" applyFont="1" applyFill="1" applyAlignment="1" applyProtection="1">
      <alignment horizontal="right" vertical="center"/>
      <protection locked="0"/>
    </xf>
    <xf numFmtId="0" fontId="7" fillId="3" borderId="25" xfId="7" applyFont="1" applyFill="1" applyBorder="1" applyAlignment="1" applyProtection="1">
      <alignment horizontal="left" vertical="center"/>
      <protection locked="0"/>
    </xf>
    <xf numFmtId="0" fontId="7" fillId="3" borderId="24" xfId="7" applyFont="1" applyFill="1" applyBorder="1" applyAlignment="1" applyProtection="1">
      <alignment horizontal="center" vertical="center"/>
      <protection locked="0"/>
    </xf>
    <xf numFmtId="0" fontId="5" fillId="3" borderId="0" xfId="7" applyFont="1" applyFill="1" applyAlignment="1" applyProtection="1">
      <alignment horizontal="right" vertical="center"/>
      <protection locked="0"/>
    </xf>
    <xf numFmtId="0" fontId="5" fillId="3" borderId="24" xfId="7" applyFont="1" applyFill="1" applyBorder="1" applyAlignment="1" applyProtection="1">
      <alignment horizontal="left" vertical="center"/>
      <protection locked="0"/>
    </xf>
    <xf numFmtId="0" fontId="7" fillId="3" borderId="22" xfId="4" applyFont="1" applyFill="1" applyBorder="1" applyAlignment="1" applyProtection="1">
      <alignment horizontal="right" vertical="center"/>
      <protection locked="0"/>
    </xf>
    <xf numFmtId="0" fontId="19" fillId="3" borderId="0" xfId="4" applyFont="1" applyFill="1" applyAlignment="1" applyProtection="1">
      <alignment horizontal="center" vertical="center"/>
      <protection locked="0"/>
    </xf>
    <xf numFmtId="0" fontId="5" fillId="3" borderId="0" xfId="4" applyFont="1" applyFill="1" applyBorder="1" applyAlignment="1" applyProtection="1">
      <alignment horizontal="right" vertical="center"/>
      <protection locked="0"/>
    </xf>
    <xf numFmtId="0" fontId="7" fillId="3" borderId="24" xfId="4" applyFont="1" applyFill="1" applyBorder="1" applyAlignment="1" applyProtection="1">
      <alignment horizontal="left" vertical="center"/>
      <protection locked="0"/>
    </xf>
    <xf numFmtId="0" fontId="5" fillId="3" borderId="24" xfId="7" applyFont="1" applyFill="1" applyBorder="1" applyAlignment="1" applyProtection="1">
      <alignment vertical="center"/>
      <protection locked="0"/>
    </xf>
    <xf numFmtId="0" fontId="7" fillId="3" borderId="22" xfId="7" applyFont="1" applyFill="1" applyBorder="1" applyAlignment="1" applyProtection="1">
      <alignment horizontal="left" vertical="center"/>
      <protection locked="0"/>
    </xf>
    <xf numFmtId="176" fontId="11" fillId="2" borderId="13" xfId="10" applyNumberFormat="1" applyFont="1" applyFill="1" applyBorder="1" applyAlignment="1">
      <alignment horizontal="center" vertical="center"/>
    </xf>
    <xf numFmtId="176" fontId="11" fillId="2" borderId="12" xfId="10" applyNumberFormat="1" applyFont="1" applyFill="1" applyBorder="1" applyAlignment="1">
      <alignment horizontal="center" vertical="center"/>
    </xf>
    <xf numFmtId="176" fontId="11" fillId="2" borderId="22" xfId="10" applyNumberFormat="1" applyFont="1" applyFill="1" applyBorder="1" applyAlignment="1">
      <alignment horizontal="center" vertical="center"/>
    </xf>
    <xf numFmtId="0" fontId="12" fillId="3" borderId="21" xfId="11" applyFont="1" applyFill="1" applyBorder="1" applyAlignment="1">
      <alignment horizontal="center" vertical="center"/>
    </xf>
    <xf numFmtId="0" fontId="12" fillId="3" borderId="9" xfId="11" applyFont="1" applyFill="1" applyBorder="1" applyAlignment="1">
      <alignment horizontal="center" vertical="center"/>
    </xf>
    <xf numFmtId="0" fontId="12" fillId="0" borderId="23" xfId="10" applyFont="1" applyFill="1" applyBorder="1" applyAlignment="1">
      <alignment horizontal="right" vertical="center"/>
    </xf>
    <xf numFmtId="0" fontId="12" fillId="0" borderId="24" xfId="10" applyFont="1" applyFill="1" applyBorder="1" applyAlignment="1">
      <alignment horizontal="right" vertical="center"/>
    </xf>
    <xf numFmtId="0" fontId="12" fillId="0" borderId="7" xfId="10" applyFont="1" applyFill="1" applyBorder="1" applyAlignment="1">
      <alignment horizontal="right" vertical="center"/>
    </xf>
    <xf numFmtId="177" fontId="11" fillId="2" borderId="21" xfId="10" applyNumberFormat="1" applyFont="1" applyFill="1" applyBorder="1" applyAlignment="1">
      <alignment horizontal="center" vertical="center"/>
    </xf>
    <xf numFmtId="177" fontId="11" fillId="2" borderId="9" xfId="10" applyNumberFormat="1" applyFont="1" applyFill="1" applyBorder="1" applyAlignment="1">
      <alignment horizontal="center" vertical="center"/>
    </xf>
    <xf numFmtId="178" fontId="11" fillId="2" borderId="21" xfId="10" applyNumberFormat="1" applyFont="1" applyFill="1" applyBorder="1" applyAlignment="1">
      <alignment horizontal="center" vertical="center"/>
    </xf>
    <xf numFmtId="178" fontId="11" fillId="2" borderId="9" xfId="10" applyNumberFormat="1" applyFont="1" applyFill="1" applyBorder="1" applyAlignment="1">
      <alignment horizontal="center" vertical="center"/>
    </xf>
    <xf numFmtId="0" fontId="11" fillId="2" borderId="21" xfId="10" applyFont="1" applyFill="1" applyBorder="1" applyAlignment="1">
      <alignment horizontal="center" vertical="center" wrapText="1"/>
    </xf>
    <xf numFmtId="0" fontId="11" fillId="2" borderId="9" xfId="10" applyFont="1" applyFill="1" applyBorder="1" applyAlignment="1">
      <alignment horizontal="center" vertical="center" wrapText="1"/>
    </xf>
    <xf numFmtId="0" fontId="11" fillId="2" borderId="21" xfId="10" applyFont="1" applyFill="1" applyBorder="1" applyAlignment="1">
      <alignment horizontal="center" vertical="center"/>
    </xf>
    <xf numFmtId="0" fontId="11" fillId="2" borderId="9" xfId="10" applyFont="1" applyFill="1" applyBorder="1" applyAlignment="1">
      <alignment horizontal="center" vertical="center"/>
    </xf>
    <xf numFmtId="176" fontId="11" fillId="2" borderId="21" xfId="10" applyNumberFormat="1" applyFont="1" applyFill="1" applyBorder="1" applyAlignment="1">
      <alignment horizontal="center" vertical="center"/>
    </xf>
    <xf numFmtId="176" fontId="11" fillId="2" borderId="9" xfId="10" applyNumberFormat="1" applyFont="1" applyFill="1" applyBorder="1" applyAlignment="1">
      <alignment horizontal="center" vertical="center"/>
    </xf>
    <xf numFmtId="38" fontId="0" fillId="0" borderId="31" xfId="1" applyFont="1" applyBorder="1" applyAlignment="1">
      <alignment vertical="center"/>
    </xf>
    <xf numFmtId="38" fontId="0" fillId="0" borderId="33" xfId="1" applyFont="1" applyBorder="1" applyAlignment="1">
      <alignment vertical="center"/>
    </xf>
    <xf numFmtId="38" fontId="0" fillId="0" borderId="32" xfId="1" applyFont="1" applyBorder="1" applyAlignment="1">
      <alignment vertical="center"/>
    </xf>
    <xf numFmtId="38" fontId="0" fillId="0" borderId="34" xfId="1" applyFont="1" applyBorder="1" applyAlignment="1">
      <alignment vertical="center"/>
    </xf>
  </cellXfs>
  <cellStyles count="15">
    <cellStyle name="桁区切り" xfId="1" builtinId="6"/>
    <cellStyle name="桁区切り 2 2" xfId="3" xr:uid="{00000000-0005-0000-0000-000001000000}"/>
    <cellStyle name="桁区切り 2 2 2" xfId="6" xr:uid="{00000000-0005-0000-0000-000002000000}"/>
    <cellStyle name="桁区切り 2 2 3" xfId="14" xr:uid="{50F5CE3A-701D-4BA6-9F76-87D6D233309B}"/>
    <cellStyle name="桁区切り 2 3" xfId="8" xr:uid="{D3D55747-B5D0-4CB7-8236-4E1B4EF7CCEE}"/>
    <cellStyle name="桁区切り 3 2" xfId="9" xr:uid="{A9D74127-2BD8-41E7-9A02-EACDBE804066}"/>
    <cellStyle name="桁区切り 4" xfId="12" xr:uid="{1532F8A1-ED6C-489B-9268-D2A58F3BEE63}"/>
    <cellStyle name="標準" xfId="0" builtinId="0"/>
    <cellStyle name="標準 2 2" xfId="2" xr:uid="{00000000-0005-0000-0000-000004000000}"/>
    <cellStyle name="標準 2 2 2" xfId="5" xr:uid="{00000000-0005-0000-0000-000005000000}"/>
    <cellStyle name="標準 2 2 2 2" xfId="11" xr:uid="{1F321235-9D22-40B7-BDB8-DD936A5346B2}"/>
    <cellStyle name="標準 2 2 3" xfId="10" xr:uid="{4D1B2DEF-68CE-4C6F-A68F-41AF59E08C00}"/>
    <cellStyle name="標準 2 3" xfId="7" xr:uid="{CAC1833C-AB14-400C-9802-B299F4308118}"/>
    <cellStyle name="標準 5" xfId="13" xr:uid="{CFA6C497-7968-44E2-9022-4722589AD028}"/>
    <cellStyle name="標準_H20年度版経理処理規程別表3・4（従事日誌・労務費積算表）"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A8A88F3F-80DC-47F7-990F-7BFCB4169F7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E9DD9F49-4DD4-4CB5-A89D-2D9FBBDDEB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8E3AB56-AFD8-4D60-A10B-5A3E67B1E33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E87979D2-CB9E-4207-AB06-7C6B21D12ED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8D07D408-5E0E-4F74-868A-71085D94A1E7}"/>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414785D7-07DB-4BA4-9B45-2124D5A0E751}"/>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F84D092F-1465-426C-B5AE-ED6051C25AD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E881A5DC-CCD0-47EF-B70A-E7E15F44C43D}"/>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E3C51D67-1F18-4846-8263-81FEE1E28A3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DABCFE75-0C61-402A-8934-FDEF85C95E95}"/>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DBBF758-FA78-4AE0-88F6-2F8E6CA6361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02C5F8AD-0C82-4615-8047-862974A12A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56D35E08-2E93-44D6-8660-E4557905BE09}"/>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D388D3C2-CD8A-4F9F-93EC-357B69D2A35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50C48EFF-1826-422F-AC12-A7BA3D03A90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32C238FA-7F6C-4A64-806B-8465553DDC4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303695</xdr:colOff>
      <xdr:row>1</xdr:row>
      <xdr:rowOff>138044</xdr:rowOff>
    </xdr:from>
    <xdr:to>
      <xdr:col>7</xdr:col>
      <xdr:colOff>69021</xdr:colOff>
      <xdr:row>5</xdr:row>
      <xdr:rowOff>124239</xdr:rowOff>
    </xdr:to>
    <xdr:sp macro="" textlink="">
      <xdr:nvSpPr>
        <xdr:cNvPr id="10" name="角丸四角形吹き出し 3">
          <a:extLst>
            <a:ext uri="{FF2B5EF4-FFF2-40B4-BE49-F238E27FC236}">
              <a16:creationId xmlns:a16="http://schemas.microsoft.com/office/drawing/2014/main" id="{C67CC771-E363-4EDA-BE3F-F78B0CE7CD99}"/>
            </a:ext>
          </a:extLst>
        </xdr:cNvPr>
        <xdr:cNvSpPr/>
      </xdr:nvSpPr>
      <xdr:spPr>
        <a:xfrm>
          <a:off x="1684130" y="469348"/>
          <a:ext cx="2595217" cy="924891"/>
        </a:xfrm>
        <a:prstGeom prst="wedgeRoundRectCallout">
          <a:avLst>
            <a:gd name="adj1" fmla="val -84135"/>
            <a:gd name="adj2" fmla="val 2590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年間の槽支給額が分かれば、期間は前後してもかまいません。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a:t>
          </a:r>
          <a:r>
            <a:rPr kumimoji="1" lang="en-US" altLang="ja-JP" sz="1100">
              <a:solidFill>
                <a:srgbClr val="7030A0"/>
              </a:solidFill>
            </a:rPr>
            <a:t>2018</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a:t>
          </a:r>
          <a:r>
            <a:rPr kumimoji="1" lang="en-US" altLang="ja-JP" sz="1100">
              <a:solidFill>
                <a:srgbClr val="7030A0"/>
              </a:solidFill>
            </a:rPr>
            <a:t>2018</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a:t>
          </a:r>
          <a:r>
            <a:rPr kumimoji="1" lang="en-US" altLang="ja-JP" sz="1100">
              <a:solidFill>
                <a:srgbClr val="7030A0"/>
              </a:solidFill>
            </a:rPr>
            <a:t>or2018</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a:t>
          </a:r>
          <a:r>
            <a:rPr kumimoji="1" lang="en-US" altLang="ja-JP" sz="1100">
              <a:solidFill>
                <a:srgbClr val="7030A0"/>
              </a:solidFill>
            </a:rPr>
            <a:t>2019</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13</xdr:col>
      <xdr:colOff>96631</xdr:colOff>
      <xdr:row>24</xdr:row>
      <xdr:rowOff>193262</xdr:rowOff>
    </xdr:from>
    <xdr:to>
      <xdr:col>17</xdr:col>
      <xdr:colOff>289892</xdr:colOff>
      <xdr:row>28</xdr:row>
      <xdr:rowOff>110435</xdr:rowOff>
    </xdr:to>
    <xdr:sp macro="" textlink="">
      <xdr:nvSpPr>
        <xdr:cNvPr id="11" name="角丸四角形吹き出し 4">
          <a:extLst>
            <a:ext uri="{FF2B5EF4-FFF2-40B4-BE49-F238E27FC236}">
              <a16:creationId xmlns:a16="http://schemas.microsoft.com/office/drawing/2014/main" id="{0EB7AA96-3411-4550-A81E-EF14C40E7C20}"/>
            </a:ext>
          </a:extLst>
        </xdr:cNvPr>
        <xdr:cNvSpPr/>
      </xdr:nvSpPr>
      <xdr:spPr>
        <a:xfrm>
          <a:off x="8531088" y="7274892"/>
          <a:ext cx="2871304" cy="828260"/>
        </a:xfrm>
        <a:prstGeom prst="wedgeRoundRectCallout">
          <a:avLst>
            <a:gd name="adj1" fmla="val -106173"/>
            <a:gd name="adj2" fmla="val 932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1%20CDM_FS\H25\11_FS&#22865;&#32004;&#26360;&#39006;\02%20&#27096;&#24335;&amp;&#21029;&#34920;\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2:R13"/>
  <sheetViews>
    <sheetView showGridLines="0" tabSelected="1" view="pageBreakPreview" zoomScaleNormal="100" zoomScaleSheetLayoutView="100" workbookViewId="0">
      <selection activeCell="R9" sqref="R9"/>
    </sheetView>
  </sheetViews>
  <sheetFormatPr defaultRowHeight="13.5"/>
  <cols>
    <col min="1" max="1" width="2.125" customWidth="1"/>
    <col min="2" max="2" width="13.875" customWidth="1"/>
    <col min="3" max="3" width="18.75" customWidth="1"/>
    <col min="4" max="14" width="7.625" customWidth="1"/>
    <col min="15" max="15" width="7.625" style="2" customWidth="1"/>
    <col min="16" max="16" width="9" style="3" bestFit="1" customWidth="1"/>
    <col min="17" max="17" width="12.625" style="3" customWidth="1"/>
    <col min="18" max="18" width="10.875" customWidth="1"/>
  </cols>
  <sheetData>
    <row r="2" spans="2:18" ht="17.25">
      <c r="B2" s="1" t="s">
        <v>77</v>
      </c>
      <c r="C2" s="1"/>
    </row>
    <row r="3" spans="2:18" ht="17.25">
      <c r="B3" s="1" t="s">
        <v>78</v>
      </c>
      <c r="C3" s="4"/>
    </row>
    <row r="4" spans="2:18" ht="15" customHeight="1" thickBot="1">
      <c r="B4" s="1"/>
      <c r="C4" s="4"/>
      <c r="H4">
        <v>2019</v>
      </c>
      <c r="M4">
        <v>2020</v>
      </c>
    </row>
    <row r="5" spans="2:18" ht="27.75" thickBot="1">
      <c r="B5" s="5" t="s">
        <v>0</v>
      </c>
      <c r="C5" s="6" t="s">
        <v>1</v>
      </c>
      <c r="D5" s="7" t="s">
        <v>2</v>
      </c>
      <c r="E5" s="7" t="s">
        <v>3</v>
      </c>
      <c r="F5" s="7" t="s">
        <v>4</v>
      </c>
      <c r="G5" s="7" t="s">
        <v>5</v>
      </c>
      <c r="H5" s="7" t="s">
        <v>6</v>
      </c>
      <c r="I5" s="7" t="s">
        <v>7</v>
      </c>
      <c r="J5" s="7" t="s">
        <v>8</v>
      </c>
      <c r="K5" s="7" t="s">
        <v>9</v>
      </c>
      <c r="L5" s="7" t="s">
        <v>10</v>
      </c>
      <c r="M5" s="7" t="s">
        <v>80</v>
      </c>
      <c r="N5" s="7" t="s">
        <v>11</v>
      </c>
      <c r="O5" s="7" t="s">
        <v>12</v>
      </c>
      <c r="P5" s="8" t="s">
        <v>13</v>
      </c>
      <c r="Q5" s="9" t="s">
        <v>14</v>
      </c>
      <c r="R5" s="10" t="s">
        <v>15</v>
      </c>
    </row>
    <row r="6" spans="2:18" ht="18.75" customHeight="1">
      <c r="B6" s="11"/>
      <c r="C6" s="12"/>
      <c r="D6" s="13"/>
      <c r="E6" s="13"/>
      <c r="F6" s="13"/>
      <c r="G6" s="13"/>
      <c r="H6" s="14"/>
      <c r="I6" s="15"/>
      <c r="J6" s="14"/>
      <c r="K6" s="14"/>
      <c r="L6" s="14"/>
      <c r="M6" s="15"/>
      <c r="N6" s="15"/>
      <c r="O6" s="14"/>
      <c r="P6" s="16">
        <f>SUM(D6:O6)</f>
        <v>0</v>
      </c>
      <c r="Q6" s="17"/>
      <c r="R6" s="207">
        <f>ROUNDDOWN(P6*Q6,0)</f>
        <v>0</v>
      </c>
    </row>
    <row r="7" spans="2:18" ht="18.75" customHeight="1">
      <c r="B7" s="18"/>
      <c r="C7" s="40"/>
      <c r="D7" s="13"/>
      <c r="E7" s="13"/>
      <c r="F7" s="13"/>
      <c r="G7" s="13"/>
      <c r="H7" s="15"/>
      <c r="I7" s="15"/>
      <c r="J7" s="15"/>
      <c r="K7" s="15"/>
      <c r="L7" s="15"/>
      <c r="M7" s="15"/>
      <c r="N7" s="15"/>
      <c r="O7" s="15"/>
      <c r="P7" s="19">
        <f t="shared" ref="P7:P8" si="0">SUM(D7:O7)</f>
        <v>0</v>
      </c>
      <c r="Q7" s="20"/>
      <c r="R7" s="208">
        <f t="shared" ref="R7:R8" si="1">ROUNDDOWN(P7*Q7,0)</f>
        <v>0</v>
      </c>
    </row>
    <row r="8" spans="2:18" ht="18.75" customHeight="1" thickBot="1">
      <c r="B8" s="18"/>
      <c r="C8" s="22"/>
      <c r="D8" s="23"/>
      <c r="E8" s="23"/>
      <c r="F8" s="23"/>
      <c r="G8" s="23"/>
      <c r="H8" s="24"/>
      <c r="I8" s="24"/>
      <c r="J8" s="24"/>
      <c r="K8" s="24"/>
      <c r="L8" s="24"/>
      <c r="M8" s="24"/>
      <c r="N8" s="24"/>
      <c r="O8" s="24"/>
      <c r="P8" s="19">
        <f t="shared" si="0"/>
        <v>0</v>
      </c>
      <c r="Q8" s="20"/>
      <c r="R8" s="209">
        <f t="shared" si="1"/>
        <v>0</v>
      </c>
    </row>
    <row r="9" spans="2:18" ht="18.75" customHeight="1" thickTop="1" thickBot="1">
      <c r="B9" s="140" t="s">
        <v>76</v>
      </c>
      <c r="C9" s="141"/>
      <c r="D9" s="25"/>
      <c r="E9" s="25"/>
      <c r="F9" s="25"/>
      <c r="G9" s="25"/>
      <c r="H9" s="26"/>
      <c r="I9" s="26"/>
      <c r="J9" s="26"/>
      <c r="K9" s="26"/>
      <c r="L9" s="26"/>
      <c r="M9" s="26"/>
      <c r="N9" s="26"/>
      <c r="O9" s="26"/>
      <c r="P9" s="27"/>
      <c r="Q9" s="28"/>
      <c r="R9" s="29">
        <f>SUM(R6:R8)</f>
        <v>0</v>
      </c>
    </row>
    <row r="10" spans="2:18">
      <c r="B10" s="142"/>
      <c r="C10" s="142"/>
      <c r="D10" s="142"/>
      <c r="E10" s="142"/>
      <c r="F10" s="142"/>
      <c r="G10" s="142"/>
      <c r="H10" s="142"/>
      <c r="I10" s="142"/>
      <c r="J10" s="142"/>
      <c r="K10" s="142"/>
      <c r="L10" s="142"/>
      <c r="M10" s="142"/>
      <c r="N10" s="142"/>
      <c r="O10" s="142"/>
    </row>
    <row r="12" spans="2:18">
      <c r="B12" s="30" t="s">
        <v>79</v>
      </c>
    </row>
    <row r="13" spans="2:18">
      <c r="R13" s="31"/>
    </row>
  </sheetData>
  <mergeCells count="2">
    <mergeCell ref="B9:C9"/>
    <mergeCell ref="B10:O10"/>
  </mergeCells>
  <phoneticPr fontId="6"/>
  <pageMargins left="0.54" right="0.28999999999999998" top="0.97"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A5D6-96B0-445F-A67F-B5FF7EE5EEF7}">
  <sheetPr>
    <tabColor rgb="FFFF99FF"/>
    <pageSetUpPr fitToPage="1"/>
  </sheetPr>
  <dimension ref="B2:R13"/>
  <sheetViews>
    <sheetView showGridLines="0" view="pageBreakPreview" zoomScaleNormal="100" zoomScaleSheetLayoutView="100" workbookViewId="0">
      <selection activeCell="R9" sqref="R9"/>
    </sheetView>
  </sheetViews>
  <sheetFormatPr defaultRowHeight="13.5"/>
  <cols>
    <col min="1" max="1" width="2.125" customWidth="1"/>
    <col min="2" max="2" width="13.875" customWidth="1"/>
    <col min="3" max="3" width="18.75" customWidth="1"/>
    <col min="4" max="14" width="7.625" customWidth="1"/>
    <col min="15" max="15" width="7.625" style="2" customWidth="1"/>
    <col min="16" max="16" width="9" style="3" bestFit="1" customWidth="1"/>
    <col min="17" max="17" width="12.625" style="3" customWidth="1"/>
    <col min="18" max="18" width="10.875" customWidth="1"/>
  </cols>
  <sheetData>
    <row r="2" spans="2:18" ht="17.25">
      <c r="B2" s="1" t="s">
        <v>77</v>
      </c>
      <c r="C2" s="1"/>
    </row>
    <row r="3" spans="2:18" ht="17.25">
      <c r="B3" s="1" t="s">
        <v>78</v>
      </c>
      <c r="C3" s="4"/>
    </row>
    <row r="4" spans="2:18" ht="15" customHeight="1" thickBot="1">
      <c r="B4" s="1"/>
      <c r="C4" s="4"/>
      <c r="H4">
        <v>2019</v>
      </c>
      <c r="M4">
        <v>2020</v>
      </c>
    </row>
    <row r="5" spans="2:18" ht="27.75" thickBot="1">
      <c r="B5" s="5" t="s">
        <v>0</v>
      </c>
      <c r="C5" s="6" t="s">
        <v>1</v>
      </c>
      <c r="D5" s="7" t="s">
        <v>2</v>
      </c>
      <c r="E5" s="7" t="s">
        <v>3</v>
      </c>
      <c r="F5" s="7" t="s">
        <v>81</v>
      </c>
      <c r="G5" s="7" t="s">
        <v>5</v>
      </c>
      <c r="H5" s="7" t="s">
        <v>6</v>
      </c>
      <c r="I5" s="7" t="s">
        <v>7</v>
      </c>
      <c r="J5" s="7" t="s">
        <v>8</v>
      </c>
      <c r="K5" s="7" t="s">
        <v>9</v>
      </c>
      <c r="L5" s="7" t="s">
        <v>10</v>
      </c>
      <c r="M5" s="7" t="s">
        <v>80</v>
      </c>
      <c r="N5" s="7" t="s">
        <v>11</v>
      </c>
      <c r="O5" s="7" t="s">
        <v>12</v>
      </c>
      <c r="P5" s="8" t="s">
        <v>13</v>
      </c>
      <c r="Q5" s="9" t="s">
        <v>14</v>
      </c>
      <c r="R5" s="10" t="s">
        <v>15</v>
      </c>
    </row>
    <row r="6" spans="2:18" ht="18.75" customHeight="1">
      <c r="B6" s="11" t="s">
        <v>82</v>
      </c>
      <c r="C6" s="41" t="s">
        <v>17</v>
      </c>
      <c r="D6" s="13"/>
      <c r="E6" s="13"/>
      <c r="F6" s="13"/>
      <c r="G6" s="13"/>
      <c r="H6" s="14">
        <v>10</v>
      </c>
      <c r="I6" s="15">
        <v>10</v>
      </c>
      <c r="J6" s="14">
        <v>10</v>
      </c>
      <c r="K6" s="14">
        <v>10</v>
      </c>
      <c r="L6" s="14">
        <v>10</v>
      </c>
      <c r="M6" s="15">
        <v>10</v>
      </c>
      <c r="N6" s="15">
        <v>10</v>
      </c>
      <c r="O6" s="14">
        <v>10</v>
      </c>
      <c r="P6" s="16">
        <f>SUM(D6:O6)</f>
        <v>80</v>
      </c>
      <c r="Q6" s="17">
        <v>2780</v>
      </c>
      <c r="R6" s="207">
        <f>ROUNDDOWN(P6*Q6,0)</f>
        <v>222400</v>
      </c>
    </row>
    <row r="7" spans="2:18" ht="18.75" customHeight="1">
      <c r="B7" s="18" t="s">
        <v>83</v>
      </c>
      <c r="C7" s="42" t="s">
        <v>19</v>
      </c>
      <c r="D7" s="13"/>
      <c r="E7" s="13"/>
      <c r="F7" s="13"/>
      <c r="G7" s="13"/>
      <c r="H7" s="15">
        <v>5</v>
      </c>
      <c r="I7" s="15">
        <v>10</v>
      </c>
      <c r="J7" s="15">
        <v>10</v>
      </c>
      <c r="K7" s="15">
        <v>50</v>
      </c>
      <c r="L7" s="15">
        <v>50</v>
      </c>
      <c r="M7" s="15">
        <v>20</v>
      </c>
      <c r="N7" s="15">
        <v>20</v>
      </c>
      <c r="O7" s="15">
        <v>10</v>
      </c>
      <c r="P7" s="19">
        <f t="shared" ref="P7:P8" si="0">SUM(D7:O7)</f>
        <v>175</v>
      </c>
      <c r="Q7" s="20">
        <v>2000</v>
      </c>
      <c r="R7" s="21">
        <f>ROUNDDOWN(P7*Q7,0)</f>
        <v>350000</v>
      </c>
    </row>
    <row r="8" spans="2:18" ht="18.75" customHeight="1" thickBot="1">
      <c r="B8" s="18" t="s">
        <v>84</v>
      </c>
      <c r="C8" s="43" t="s">
        <v>19</v>
      </c>
      <c r="D8" s="23"/>
      <c r="E8" s="23"/>
      <c r="F8" s="23"/>
      <c r="G8" s="23"/>
      <c r="H8" s="24">
        <v>0</v>
      </c>
      <c r="I8" s="24">
        <v>14</v>
      </c>
      <c r="J8" s="24">
        <v>14</v>
      </c>
      <c r="K8" s="24">
        <v>14</v>
      </c>
      <c r="L8" s="24">
        <v>14</v>
      </c>
      <c r="M8" s="24">
        <v>10</v>
      </c>
      <c r="N8" s="24">
        <v>10</v>
      </c>
      <c r="O8" s="24">
        <v>10</v>
      </c>
      <c r="P8" s="19">
        <f t="shared" si="0"/>
        <v>86</v>
      </c>
      <c r="Q8" s="20">
        <v>1540</v>
      </c>
      <c r="R8" s="210">
        <f>ROUNDDOWN(P8*Q8,0)</f>
        <v>132440</v>
      </c>
    </row>
    <row r="9" spans="2:18" ht="18.75" customHeight="1" thickTop="1" thickBot="1">
      <c r="B9" s="140" t="s">
        <v>76</v>
      </c>
      <c r="C9" s="141"/>
      <c r="D9" s="25"/>
      <c r="E9" s="25"/>
      <c r="F9" s="25"/>
      <c r="G9" s="25"/>
      <c r="H9" s="26"/>
      <c r="I9" s="26"/>
      <c r="J9" s="26"/>
      <c r="K9" s="26"/>
      <c r="L9" s="26"/>
      <c r="M9" s="26"/>
      <c r="N9" s="26"/>
      <c r="O9" s="26"/>
      <c r="P9" s="27"/>
      <c r="Q9" s="28"/>
      <c r="R9" s="29">
        <f>SUM(R6:R8)</f>
        <v>704840</v>
      </c>
    </row>
    <row r="10" spans="2:18">
      <c r="B10" s="142"/>
      <c r="C10" s="142"/>
      <c r="D10" s="142"/>
      <c r="E10" s="142"/>
      <c r="F10" s="142"/>
      <c r="G10" s="142"/>
      <c r="H10" s="142"/>
      <c r="I10" s="142"/>
      <c r="J10" s="142"/>
      <c r="K10" s="142"/>
      <c r="L10" s="142"/>
      <c r="M10" s="142"/>
      <c r="N10" s="142"/>
      <c r="O10" s="142"/>
    </row>
    <row r="12" spans="2:18">
      <c r="B12" s="30" t="s">
        <v>79</v>
      </c>
    </row>
    <row r="13" spans="2:18">
      <c r="R13" s="31"/>
    </row>
  </sheetData>
  <mergeCells count="2">
    <mergeCell ref="B9:C9"/>
    <mergeCell ref="B10:O10"/>
  </mergeCells>
  <phoneticPr fontId="6"/>
  <pageMargins left="0.54" right="0.28999999999999998" top="0.97"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BA16-3B64-431F-8D10-BE618E334B69}">
  <sheetPr>
    <tabColor rgb="FFFF99FF"/>
  </sheetPr>
  <dimension ref="A1:AO41"/>
  <sheetViews>
    <sheetView view="pageBreakPreview" topLeftCell="A10" zoomScale="69" zoomScaleNormal="70" zoomScaleSheetLayoutView="69" workbookViewId="0">
      <selection activeCell="B2" sqref="B2"/>
    </sheetView>
  </sheetViews>
  <sheetFormatPr defaultColWidth="9" defaultRowHeight="13.5"/>
  <cols>
    <col min="1" max="1" width="1.875" style="44" customWidth="1"/>
    <col min="2" max="3" width="8.125" style="44" customWidth="1"/>
    <col min="4" max="4" width="9" style="44" customWidth="1"/>
    <col min="5" max="5" width="9.875" style="44" customWidth="1"/>
    <col min="6" max="8" width="9" style="44" customWidth="1"/>
    <col min="9" max="9" width="10.5" style="44" customWidth="1"/>
    <col min="10" max="11" width="9" style="44" customWidth="1"/>
    <col min="12" max="12" width="7.375" style="44" customWidth="1"/>
    <col min="13" max="13" width="10.375" style="44" customWidth="1"/>
    <col min="14" max="16" width="9" style="44" customWidth="1"/>
    <col min="17" max="17" width="8" style="44" customWidth="1"/>
    <col min="18" max="18" width="10.75" style="44" customWidth="1"/>
    <col min="19" max="19" width="9" style="44" customWidth="1"/>
    <col min="20" max="20" width="7.625" style="44" customWidth="1"/>
    <col min="21" max="21" width="4.25" style="44" customWidth="1"/>
    <col min="22" max="22" width="9" style="44"/>
    <col min="23" max="23" width="8.625" style="44" customWidth="1"/>
    <col min="24" max="25" width="9" style="44"/>
    <col min="26" max="26" width="10.5" style="44" customWidth="1"/>
    <col min="27" max="27" width="4.25" style="44" customWidth="1"/>
    <col min="28" max="28" width="9" style="44"/>
    <col min="29" max="29" width="8.25" style="44" customWidth="1"/>
    <col min="30" max="30" width="8.5" style="44" customWidth="1"/>
    <col min="31" max="31" width="8.375" style="44" customWidth="1"/>
    <col min="32" max="32" width="10.625" style="44" customWidth="1"/>
    <col min="33" max="33" width="7.625" style="44" customWidth="1"/>
    <col min="34" max="34" width="7.875" style="44" customWidth="1"/>
    <col min="35" max="35" width="9" style="44"/>
    <col min="36" max="36" width="10.375" style="44" customWidth="1"/>
    <col min="37" max="37" width="9" style="44"/>
    <col min="38" max="38" width="10.125" style="44" customWidth="1"/>
    <col min="39" max="39" width="9" style="44"/>
    <col min="40" max="40" width="10.25" style="44" customWidth="1"/>
    <col min="41" max="16384" width="9" style="44"/>
  </cols>
  <sheetData>
    <row r="1" spans="1:41" ht="26.25" customHeight="1">
      <c r="A1" s="184" t="s">
        <v>85</v>
      </c>
      <c r="B1" s="184"/>
      <c r="C1" s="184"/>
      <c r="D1" s="184"/>
      <c r="E1" s="184"/>
      <c r="F1" s="184"/>
      <c r="G1" s="184"/>
      <c r="H1" s="184"/>
      <c r="I1" s="184"/>
      <c r="J1" s="184"/>
      <c r="K1" s="184"/>
      <c r="L1" s="184"/>
      <c r="M1" s="184"/>
      <c r="N1" s="184"/>
      <c r="O1" s="184"/>
      <c r="P1" s="184"/>
      <c r="Q1" s="184"/>
      <c r="R1" s="184"/>
      <c r="S1" s="184"/>
    </row>
    <row r="2" spans="1:41" ht="14.25" customHeight="1">
      <c r="A2" s="45"/>
      <c r="B2" s="46"/>
      <c r="C2" s="46"/>
      <c r="D2" s="46"/>
      <c r="E2" s="46"/>
      <c r="F2" s="46"/>
      <c r="G2" s="46"/>
      <c r="H2" s="46"/>
      <c r="I2" s="46"/>
      <c r="J2" s="46"/>
      <c r="K2" s="46"/>
      <c r="L2" s="46"/>
      <c r="M2" s="46"/>
      <c r="N2" s="46"/>
      <c r="O2" s="46"/>
      <c r="P2" s="46"/>
      <c r="Q2" s="46"/>
      <c r="R2" s="46"/>
      <c r="S2" s="46"/>
    </row>
    <row r="3" spans="1:41" ht="21.75" customHeight="1">
      <c r="A3" s="45"/>
      <c r="B3" s="185" t="s">
        <v>41</v>
      </c>
      <c r="C3" s="185"/>
      <c r="D3" s="186"/>
      <c r="E3" s="186"/>
      <c r="F3" s="186"/>
      <c r="G3" s="186"/>
      <c r="H3" s="186"/>
      <c r="I3" s="186"/>
      <c r="J3" s="186"/>
      <c r="K3" s="47"/>
      <c r="L3" s="47"/>
      <c r="M3" s="48" t="s">
        <v>42</v>
      </c>
      <c r="N3" s="187"/>
      <c r="O3" s="187"/>
      <c r="P3" s="187"/>
      <c r="Q3" s="187"/>
      <c r="R3" s="187"/>
      <c r="S3" s="49"/>
    </row>
    <row r="4" spans="1:41" ht="23.25" customHeight="1">
      <c r="A4" s="45"/>
      <c r="B4" s="185" t="s">
        <v>43</v>
      </c>
      <c r="C4" s="185"/>
      <c r="D4" s="188"/>
      <c r="E4" s="188"/>
      <c r="F4" s="188"/>
      <c r="G4" s="188"/>
      <c r="H4" s="188"/>
      <c r="I4" s="188"/>
      <c r="J4" s="188"/>
      <c r="K4" s="47"/>
      <c r="L4" s="47"/>
      <c r="M4" s="47"/>
      <c r="N4" s="47"/>
      <c r="O4" s="47"/>
      <c r="P4" s="47"/>
      <c r="Q4" s="47"/>
      <c r="R4" s="47"/>
      <c r="S4" s="49"/>
    </row>
    <row r="5" spans="1:41" ht="15">
      <c r="A5" s="45"/>
      <c r="B5" s="178"/>
      <c r="C5" s="178"/>
      <c r="D5" s="179"/>
      <c r="E5" s="179"/>
      <c r="F5" s="179"/>
      <c r="G5" s="179"/>
      <c r="H5" s="179"/>
      <c r="I5" s="179"/>
      <c r="J5" s="179"/>
      <c r="K5" s="50"/>
      <c r="L5" s="50"/>
      <c r="M5" s="51" t="s">
        <v>44</v>
      </c>
      <c r="N5" s="52" t="s">
        <v>45</v>
      </c>
      <c r="O5" s="180"/>
      <c r="P5" s="180"/>
      <c r="Q5" s="180"/>
      <c r="R5" s="180"/>
      <c r="S5" s="45"/>
    </row>
    <row r="6" spans="1:41" ht="23.25" customHeight="1">
      <c r="A6" s="45"/>
      <c r="B6" s="181" t="s">
        <v>46</v>
      </c>
      <c r="C6" s="181"/>
      <c r="D6" s="182"/>
      <c r="E6" s="182"/>
      <c r="F6" s="182"/>
      <c r="G6" s="182"/>
      <c r="H6" s="182"/>
      <c r="I6" s="182"/>
      <c r="J6" s="182"/>
      <c r="K6" s="50"/>
      <c r="L6" s="50"/>
      <c r="M6" s="50"/>
      <c r="N6" s="52" t="s">
        <v>47</v>
      </c>
      <c r="O6" s="183" t="s">
        <v>48</v>
      </c>
      <c r="P6" s="183"/>
      <c r="Q6" s="183"/>
      <c r="R6" s="183"/>
      <c r="S6" s="45"/>
      <c r="U6" s="162" t="s">
        <v>86</v>
      </c>
      <c r="V6" s="162"/>
      <c r="W6" s="162"/>
      <c r="X6" s="162"/>
      <c r="Y6" s="162"/>
      <c r="Z6" s="162"/>
      <c r="AA6" s="162"/>
      <c r="AB6" s="162"/>
      <c r="AC6" s="162"/>
      <c r="AD6" s="162"/>
      <c r="AE6" s="162"/>
      <c r="AF6" s="162"/>
      <c r="AG6" s="162"/>
      <c r="AH6" s="162"/>
      <c r="AI6" s="162"/>
      <c r="AJ6" s="162"/>
      <c r="AK6" s="162"/>
      <c r="AL6" s="162"/>
      <c r="AM6" s="162"/>
      <c r="AN6" s="162"/>
      <c r="AO6" s="53"/>
    </row>
    <row r="7" spans="1:41" ht="13.5" customHeight="1">
      <c r="A7" s="45"/>
      <c r="B7" s="45"/>
      <c r="C7" s="54"/>
      <c r="D7" s="45"/>
      <c r="E7" s="45"/>
      <c r="F7" s="45"/>
      <c r="G7" s="45"/>
      <c r="H7" s="45"/>
      <c r="I7" s="45"/>
      <c r="J7" s="45"/>
      <c r="K7" s="45"/>
      <c r="L7" s="45"/>
      <c r="M7" s="45"/>
      <c r="N7" s="45"/>
      <c r="O7" s="45"/>
      <c r="P7" s="45"/>
      <c r="Q7" s="45"/>
      <c r="R7" s="45"/>
      <c r="S7" s="45"/>
      <c r="U7" s="163" t="s">
        <v>87</v>
      </c>
      <c r="V7" s="163"/>
      <c r="W7" s="163"/>
      <c r="X7" s="163"/>
      <c r="Y7" s="163"/>
      <c r="Z7" s="163"/>
      <c r="AA7" s="163"/>
      <c r="AB7" s="163"/>
      <c r="AC7" s="163"/>
      <c r="AD7" s="163"/>
      <c r="AE7" s="163"/>
      <c r="AF7" s="163"/>
      <c r="AG7" s="163"/>
      <c r="AH7" s="163"/>
      <c r="AI7" s="163"/>
      <c r="AJ7" s="163"/>
      <c r="AK7" s="163"/>
      <c r="AL7" s="163"/>
      <c r="AM7" s="163"/>
      <c r="AN7" s="163"/>
    </row>
    <row r="8" spans="1:41" ht="18.75" customHeight="1">
      <c r="A8" s="55"/>
      <c r="B8" s="165" t="s">
        <v>49</v>
      </c>
      <c r="C8" s="166"/>
      <c r="D8" s="169" t="s">
        <v>50</v>
      </c>
      <c r="E8" s="171" t="s">
        <v>51</v>
      </c>
      <c r="F8" s="173" t="s">
        <v>52</v>
      </c>
      <c r="G8" s="174"/>
      <c r="H8" s="175"/>
      <c r="I8" s="169" t="s">
        <v>53</v>
      </c>
      <c r="J8" s="173" t="s">
        <v>54</v>
      </c>
      <c r="K8" s="174"/>
      <c r="L8" s="174"/>
      <c r="M8" s="174"/>
      <c r="N8" s="175"/>
      <c r="O8" s="173" t="s">
        <v>55</v>
      </c>
      <c r="P8" s="174"/>
      <c r="Q8" s="175"/>
      <c r="R8" s="169" t="s">
        <v>56</v>
      </c>
      <c r="S8" s="176" t="s">
        <v>57</v>
      </c>
      <c r="U8" s="164"/>
      <c r="V8" s="164"/>
      <c r="W8" s="164"/>
      <c r="X8" s="164"/>
      <c r="Y8" s="164"/>
      <c r="Z8" s="164"/>
      <c r="AA8" s="164"/>
      <c r="AB8" s="164"/>
      <c r="AC8" s="164"/>
      <c r="AD8" s="164"/>
      <c r="AE8" s="164"/>
      <c r="AF8" s="164"/>
      <c r="AG8" s="164"/>
      <c r="AH8" s="164"/>
      <c r="AI8" s="164"/>
      <c r="AJ8" s="164"/>
      <c r="AK8" s="164"/>
      <c r="AL8" s="164"/>
      <c r="AM8" s="164"/>
      <c r="AN8" s="164"/>
    </row>
    <row r="9" spans="1:41" ht="109.5" customHeight="1">
      <c r="A9" s="55"/>
      <c r="B9" s="167"/>
      <c r="C9" s="168"/>
      <c r="D9" s="170"/>
      <c r="E9" s="172"/>
      <c r="F9" s="56" t="s">
        <v>58</v>
      </c>
      <c r="G9" s="57" t="s">
        <v>88</v>
      </c>
      <c r="H9" s="58" t="s">
        <v>59</v>
      </c>
      <c r="I9" s="170"/>
      <c r="J9" s="58" t="s">
        <v>60</v>
      </c>
      <c r="K9" s="58" t="s">
        <v>61</v>
      </c>
      <c r="L9" s="59" t="s">
        <v>89</v>
      </c>
      <c r="M9" s="59" t="s">
        <v>90</v>
      </c>
      <c r="N9" s="58" t="s">
        <v>62</v>
      </c>
      <c r="O9" s="58" t="s">
        <v>63</v>
      </c>
      <c r="P9" s="60" t="s">
        <v>64</v>
      </c>
      <c r="Q9" s="58" t="s">
        <v>91</v>
      </c>
      <c r="R9" s="170"/>
      <c r="S9" s="177"/>
      <c r="U9" s="59" t="s">
        <v>92</v>
      </c>
      <c r="V9" s="59" t="s">
        <v>93</v>
      </c>
      <c r="W9" s="59" t="s">
        <v>94</v>
      </c>
      <c r="X9" s="59" t="s">
        <v>95</v>
      </c>
      <c r="Y9" s="59" t="s">
        <v>96</v>
      </c>
      <c r="Z9" s="59" t="s">
        <v>97</v>
      </c>
      <c r="AA9" s="61" t="s">
        <v>92</v>
      </c>
      <c r="AB9" s="62" t="s">
        <v>98</v>
      </c>
      <c r="AC9" s="62" t="s">
        <v>94</v>
      </c>
      <c r="AD9" s="62" t="s">
        <v>95</v>
      </c>
      <c r="AE9" s="62" t="s">
        <v>99</v>
      </c>
      <c r="AF9" s="62" t="s">
        <v>100</v>
      </c>
      <c r="AG9" s="62" t="s">
        <v>101</v>
      </c>
      <c r="AH9" s="62" t="s">
        <v>102</v>
      </c>
      <c r="AI9" s="63" t="s">
        <v>103</v>
      </c>
      <c r="AJ9" s="63" t="s">
        <v>104</v>
      </c>
      <c r="AK9" s="64" t="s">
        <v>105</v>
      </c>
      <c r="AL9" s="64" t="s">
        <v>106</v>
      </c>
      <c r="AM9" s="63" t="s">
        <v>107</v>
      </c>
      <c r="AN9" s="63" t="s">
        <v>108</v>
      </c>
      <c r="AO9" s="65"/>
    </row>
    <row r="10" spans="1:41" ht="20.100000000000001" customHeight="1">
      <c r="A10" s="55"/>
      <c r="B10" s="156"/>
      <c r="C10" s="157"/>
      <c r="D10" s="66"/>
      <c r="E10" s="67"/>
      <c r="F10" s="67"/>
      <c r="G10" s="67"/>
      <c r="H10" s="68"/>
      <c r="I10" s="69">
        <f>SUM(E10:H10)</f>
        <v>0</v>
      </c>
      <c r="J10" s="70"/>
      <c r="K10" s="70"/>
      <c r="L10" s="70"/>
      <c r="M10" s="70"/>
      <c r="N10" s="70"/>
      <c r="O10" s="71">
        <f>AJ10</f>
        <v>0</v>
      </c>
      <c r="P10" s="71">
        <f>AL10</f>
        <v>0</v>
      </c>
      <c r="Q10" s="71">
        <f>AN10</f>
        <v>0</v>
      </c>
      <c r="R10" s="71">
        <f t="shared" ref="R10:R23" si="0">SUM(J10:Q10)</f>
        <v>0</v>
      </c>
      <c r="S10" s="72">
        <f t="shared" ref="S10:S24" si="1">I10+R10</f>
        <v>0</v>
      </c>
      <c r="U10" s="73">
        <v>26</v>
      </c>
      <c r="V10" s="73">
        <v>380000</v>
      </c>
      <c r="W10" s="74">
        <v>4.9850000000000003</v>
      </c>
      <c r="X10" s="75">
        <f>ROUNDDOWN(V10*W10%,0)</f>
        <v>18943</v>
      </c>
      <c r="Y10" s="74">
        <v>0.79</v>
      </c>
      <c r="Z10" s="75">
        <f>ROUNDDOWN(V10*Y10%,0)</f>
        <v>3002</v>
      </c>
      <c r="AA10" s="76">
        <v>22</v>
      </c>
      <c r="AB10" s="73">
        <v>380000</v>
      </c>
      <c r="AC10" s="74">
        <v>8.9139999999999997</v>
      </c>
      <c r="AD10" s="75">
        <f>ROUNDDOWN(AB10*AC10%,0)</f>
        <v>33873</v>
      </c>
      <c r="AE10" s="77">
        <v>0.15</v>
      </c>
      <c r="AF10" s="75">
        <f>ROUNDDOWN(AB10*AE10%,0)</f>
        <v>570</v>
      </c>
      <c r="AG10" s="73"/>
      <c r="AH10" s="75">
        <f>AB10*AG10%</f>
        <v>0</v>
      </c>
      <c r="AI10" s="78">
        <v>0.85</v>
      </c>
      <c r="AJ10" s="79">
        <f t="shared" ref="AJ10:AJ23" si="2">ROUNDDOWN(I10*AI10%,0)</f>
        <v>0</v>
      </c>
      <c r="AK10" s="80">
        <v>0.3</v>
      </c>
      <c r="AL10" s="79">
        <f t="shared" ref="AL10:AL23" si="3">ROUNDDOWN(I10*AK10%,0)</f>
        <v>0</v>
      </c>
      <c r="AM10" s="79">
        <v>2E-3</v>
      </c>
      <c r="AN10" s="81">
        <f t="shared" ref="AN10:AN23" si="4">ROUNDDOWN(I10*AM10%,0)</f>
        <v>0</v>
      </c>
      <c r="AO10" s="65"/>
    </row>
    <row r="11" spans="1:41" ht="20.100000000000001" customHeight="1">
      <c r="A11" s="55"/>
      <c r="B11" s="156"/>
      <c r="C11" s="157"/>
      <c r="D11" s="66"/>
      <c r="E11" s="67"/>
      <c r="F11" s="67"/>
      <c r="G11" s="67"/>
      <c r="H11" s="68"/>
      <c r="I11" s="69">
        <f t="shared" ref="I11:I23" si="5">SUM(E11:H11)</f>
        <v>0</v>
      </c>
      <c r="J11" s="70"/>
      <c r="K11" s="70"/>
      <c r="L11" s="70"/>
      <c r="M11" s="70"/>
      <c r="N11" s="70"/>
      <c r="O11" s="71">
        <f t="shared" ref="O11:O23" si="6">AJ11</f>
        <v>0</v>
      </c>
      <c r="P11" s="71">
        <f t="shared" ref="P11:P23" si="7">AL11</f>
        <v>0</v>
      </c>
      <c r="Q11" s="71">
        <f t="shared" ref="Q11:Q23" si="8">AN11</f>
        <v>0</v>
      </c>
      <c r="R11" s="71">
        <f t="shared" si="0"/>
        <v>0</v>
      </c>
      <c r="S11" s="72">
        <f t="shared" si="1"/>
        <v>0</v>
      </c>
      <c r="U11" s="73">
        <v>26</v>
      </c>
      <c r="V11" s="73">
        <v>380000</v>
      </c>
      <c r="W11" s="74">
        <v>4.9850000000000003</v>
      </c>
      <c r="X11" s="75">
        <f t="shared" ref="X11:X23" si="9">ROUNDDOWN(V11*W11%,0)</f>
        <v>18943</v>
      </c>
      <c r="Y11" s="74">
        <v>0.79</v>
      </c>
      <c r="Z11" s="75">
        <f t="shared" ref="Z11:Z23" si="10">ROUNDDOWN(V11*Y11%,0)</f>
        <v>3002</v>
      </c>
      <c r="AA11" s="76">
        <v>22</v>
      </c>
      <c r="AB11" s="73">
        <v>380000</v>
      </c>
      <c r="AC11" s="74">
        <v>8.9139999999999997</v>
      </c>
      <c r="AD11" s="75">
        <f t="shared" ref="AD11:AD23" si="11">ROUNDDOWN(AB11*AC11%,0)</f>
        <v>33873</v>
      </c>
      <c r="AE11" s="77">
        <v>0.15</v>
      </c>
      <c r="AF11" s="75">
        <f t="shared" ref="AF11:AF23" si="12">ROUNDDOWN(AB11*AE11%,0)</f>
        <v>570</v>
      </c>
      <c r="AG11" s="73"/>
      <c r="AH11" s="75">
        <f t="shared" ref="AH11:AH23" si="13">AB11*AG11%</f>
        <v>0</v>
      </c>
      <c r="AI11" s="78">
        <v>0.85</v>
      </c>
      <c r="AJ11" s="79">
        <f t="shared" si="2"/>
        <v>0</v>
      </c>
      <c r="AK11" s="82">
        <v>0.3</v>
      </c>
      <c r="AL11" s="79">
        <f t="shared" si="3"/>
        <v>0</v>
      </c>
      <c r="AM11" s="79">
        <v>2E-3</v>
      </c>
      <c r="AN11" s="81">
        <f t="shared" si="4"/>
        <v>0</v>
      </c>
      <c r="AO11" s="65"/>
    </row>
    <row r="12" spans="1:41" ht="20.100000000000001" customHeight="1">
      <c r="A12" s="55"/>
      <c r="B12" s="156"/>
      <c r="C12" s="157"/>
      <c r="D12" s="66"/>
      <c r="E12" s="67"/>
      <c r="F12" s="67"/>
      <c r="G12" s="67"/>
      <c r="H12" s="68"/>
      <c r="I12" s="69">
        <f t="shared" si="5"/>
        <v>0</v>
      </c>
      <c r="J12" s="70"/>
      <c r="K12" s="70"/>
      <c r="L12" s="70"/>
      <c r="M12" s="70"/>
      <c r="N12" s="70"/>
      <c r="O12" s="71">
        <f t="shared" si="6"/>
        <v>0</v>
      </c>
      <c r="P12" s="71">
        <f t="shared" si="7"/>
        <v>0</v>
      </c>
      <c r="Q12" s="71">
        <f t="shared" si="8"/>
        <v>0</v>
      </c>
      <c r="R12" s="71">
        <f t="shared" si="0"/>
        <v>0</v>
      </c>
      <c r="S12" s="72">
        <f t="shared" si="1"/>
        <v>0</v>
      </c>
      <c r="U12" s="73">
        <v>26</v>
      </c>
      <c r="V12" s="73">
        <v>380000</v>
      </c>
      <c r="W12" s="74">
        <v>4.9850000000000003</v>
      </c>
      <c r="X12" s="75">
        <f t="shared" si="9"/>
        <v>18943</v>
      </c>
      <c r="Y12" s="74">
        <v>0.79</v>
      </c>
      <c r="Z12" s="75">
        <f t="shared" si="10"/>
        <v>3002</v>
      </c>
      <c r="AA12" s="76">
        <v>22</v>
      </c>
      <c r="AB12" s="73">
        <v>380000</v>
      </c>
      <c r="AC12" s="74">
        <v>8.9139999999999997</v>
      </c>
      <c r="AD12" s="75">
        <f t="shared" si="11"/>
        <v>33873</v>
      </c>
      <c r="AE12" s="77">
        <v>0.15</v>
      </c>
      <c r="AF12" s="75">
        <f t="shared" si="12"/>
        <v>570</v>
      </c>
      <c r="AG12" s="73"/>
      <c r="AH12" s="75">
        <f t="shared" si="13"/>
        <v>0</v>
      </c>
      <c r="AI12" s="78">
        <v>0.85</v>
      </c>
      <c r="AJ12" s="79">
        <f t="shared" si="2"/>
        <v>0</v>
      </c>
      <c r="AK12" s="82">
        <v>0.3</v>
      </c>
      <c r="AL12" s="79">
        <f t="shared" si="3"/>
        <v>0</v>
      </c>
      <c r="AM12" s="79">
        <v>2E-3</v>
      </c>
      <c r="AN12" s="81">
        <f t="shared" si="4"/>
        <v>0</v>
      </c>
      <c r="AO12" s="65"/>
    </row>
    <row r="13" spans="1:41" ht="20.100000000000001" customHeight="1">
      <c r="A13" s="55"/>
      <c r="B13" s="156"/>
      <c r="C13" s="157"/>
      <c r="D13" s="66"/>
      <c r="E13" s="67"/>
      <c r="F13" s="67"/>
      <c r="G13" s="67"/>
      <c r="H13" s="68"/>
      <c r="I13" s="69">
        <f t="shared" si="5"/>
        <v>0</v>
      </c>
      <c r="J13" s="70"/>
      <c r="K13" s="70"/>
      <c r="L13" s="70"/>
      <c r="M13" s="70"/>
      <c r="N13" s="70"/>
      <c r="O13" s="71">
        <f t="shared" si="6"/>
        <v>0</v>
      </c>
      <c r="P13" s="71">
        <f t="shared" si="7"/>
        <v>0</v>
      </c>
      <c r="Q13" s="71">
        <f t="shared" si="8"/>
        <v>0</v>
      </c>
      <c r="R13" s="71">
        <f t="shared" si="0"/>
        <v>0</v>
      </c>
      <c r="S13" s="72">
        <f t="shared" si="1"/>
        <v>0</v>
      </c>
      <c r="U13" s="73">
        <v>26</v>
      </c>
      <c r="V13" s="73">
        <v>380000</v>
      </c>
      <c r="W13" s="74">
        <v>4.9850000000000003</v>
      </c>
      <c r="X13" s="75">
        <f t="shared" si="9"/>
        <v>18943</v>
      </c>
      <c r="Y13" s="74">
        <v>0.79</v>
      </c>
      <c r="Z13" s="75">
        <f t="shared" si="10"/>
        <v>3002</v>
      </c>
      <c r="AA13" s="76">
        <v>22</v>
      </c>
      <c r="AB13" s="73">
        <v>380000</v>
      </c>
      <c r="AC13" s="74">
        <v>8.9139999999999997</v>
      </c>
      <c r="AD13" s="75">
        <f t="shared" si="11"/>
        <v>33873</v>
      </c>
      <c r="AE13" s="77">
        <v>0.15</v>
      </c>
      <c r="AF13" s="75">
        <f t="shared" si="12"/>
        <v>570</v>
      </c>
      <c r="AG13" s="73"/>
      <c r="AH13" s="75">
        <f t="shared" si="13"/>
        <v>0</v>
      </c>
      <c r="AI13" s="83">
        <v>0.7</v>
      </c>
      <c r="AJ13" s="79">
        <f t="shared" si="2"/>
        <v>0</v>
      </c>
      <c r="AK13" s="82">
        <v>0.3</v>
      </c>
      <c r="AL13" s="79">
        <f t="shared" si="3"/>
        <v>0</v>
      </c>
      <c r="AM13" s="79">
        <v>2E-3</v>
      </c>
      <c r="AN13" s="81">
        <f t="shared" si="4"/>
        <v>0</v>
      </c>
      <c r="AO13" s="65"/>
    </row>
    <row r="14" spans="1:41" ht="20.100000000000001" customHeight="1">
      <c r="A14" s="55"/>
      <c r="B14" s="156"/>
      <c r="C14" s="157"/>
      <c r="D14" s="66"/>
      <c r="E14" s="67"/>
      <c r="F14" s="67"/>
      <c r="G14" s="67"/>
      <c r="H14" s="68"/>
      <c r="I14" s="69">
        <f t="shared" si="5"/>
        <v>0</v>
      </c>
      <c r="J14" s="70"/>
      <c r="K14" s="70"/>
      <c r="L14" s="70"/>
      <c r="M14" s="70"/>
      <c r="N14" s="70"/>
      <c r="O14" s="71">
        <f t="shared" si="6"/>
        <v>0</v>
      </c>
      <c r="P14" s="71">
        <f t="shared" si="7"/>
        <v>0</v>
      </c>
      <c r="Q14" s="71">
        <f t="shared" si="8"/>
        <v>0</v>
      </c>
      <c r="R14" s="71">
        <f t="shared" si="0"/>
        <v>0</v>
      </c>
      <c r="S14" s="72">
        <f t="shared" si="1"/>
        <v>0</v>
      </c>
      <c r="U14" s="73">
        <v>26</v>
      </c>
      <c r="V14" s="73">
        <v>380000</v>
      </c>
      <c r="W14" s="74">
        <v>4.9850000000000003</v>
      </c>
      <c r="X14" s="75">
        <f t="shared" si="9"/>
        <v>18943</v>
      </c>
      <c r="Y14" s="74">
        <v>0.79</v>
      </c>
      <c r="Z14" s="75">
        <f t="shared" si="10"/>
        <v>3002</v>
      </c>
      <c r="AA14" s="76">
        <v>22</v>
      </c>
      <c r="AB14" s="73">
        <v>380000</v>
      </c>
      <c r="AC14" s="74">
        <v>8.9139999999999997</v>
      </c>
      <c r="AD14" s="75">
        <f t="shared" si="11"/>
        <v>33873</v>
      </c>
      <c r="AE14" s="77">
        <v>0.2</v>
      </c>
      <c r="AF14" s="75">
        <f t="shared" si="12"/>
        <v>760</v>
      </c>
      <c r="AG14" s="73"/>
      <c r="AH14" s="75">
        <f t="shared" si="13"/>
        <v>0</v>
      </c>
      <c r="AI14" s="83">
        <v>0.7</v>
      </c>
      <c r="AJ14" s="79">
        <f t="shared" si="2"/>
        <v>0</v>
      </c>
      <c r="AK14" s="82">
        <v>0.3</v>
      </c>
      <c r="AL14" s="79">
        <f t="shared" si="3"/>
        <v>0</v>
      </c>
      <c r="AM14" s="79">
        <v>2E-3</v>
      </c>
      <c r="AN14" s="81">
        <f t="shared" si="4"/>
        <v>0</v>
      </c>
      <c r="AO14" s="65"/>
    </row>
    <row r="15" spans="1:41" ht="20.100000000000001" customHeight="1">
      <c r="A15" s="55"/>
      <c r="B15" s="156"/>
      <c r="C15" s="157"/>
      <c r="D15" s="66"/>
      <c r="E15" s="67"/>
      <c r="F15" s="67"/>
      <c r="G15" s="67"/>
      <c r="H15" s="68"/>
      <c r="I15" s="69">
        <f t="shared" si="5"/>
        <v>0</v>
      </c>
      <c r="J15" s="70"/>
      <c r="K15" s="70"/>
      <c r="L15" s="70"/>
      <c r="M15" s="70"/>
      <c r="N15" s="70"/>
      <c r="O15" s="71">
        <f t="shared" si="6"/>
        <v>0</v>
      </c>
      <c r="P15" s="71">
        <f t="shared" si="7"/>
        <v>0</v>
      </c>
      <c r="Q15" s="71">
        <f t="shared" si="8"/>
        <v>0</v>
      </c>
      <c r="R15" s="71">
        <f t="shared" si="0"/>
        <v>0</v>
      </c>
      <c r="S15" s="72">
        <f t="shared" si="1"/>
        <v>0</v>
      </c>
      <c r="U15" s="73">
        <v>26</v>
      </c>
      <c r="V15" s="73">
        <v>380000</v>
      </c>
      <c r="W15" s="74">
        <v>4.9850000000000003</v>
      </c>
      <c r="X15" s="75">
        <f t="shared" si="9"/>
        <v>18943</v>
      </c>
      <c r="Y15" s="74">
        <v>0.79</v>
      </c>
      <c r="Z15" s="75">
        <f t="shared" si="10"/>
        <v>3002</v>
      </c>
      <c r="AA15" s="76">
        <v>22</v>
      </c>
      <c r="AB15" s="73">
        <v>380000</v>
      </c>
      <c r="AC15" s="74">
        <v>8.9139999999999997</v>
      </c>
      <c r="AD15" s="75">
        <f t="shared" si="11"/>
        <v>33873</v>
      </c>
      <c r="AE15" s="77">
        <v>0.2</v>
      </c>
      <c r="AF15" s="75">
        <f t="shared" si="12"/>
        <v>760</v>
      </c>
      <c r="AG15" s="73"/>
      <c r="AH15" s="75">
        <f t="shared" si="13"/>
        <v>0</v>
      </c>
      <c r="AI15" s="83">
        <v>0.7</v>
      </c>
      <c r="AJ15" s="79">
        <f t="shared" si="2"/>
        <v>0</v>
      </c>
      <c r="AK15" s="82">
        <v>0.3</v>
      </c>
      <c r="AL15" s="79">
        <f t="shared" si="3"/>
        <v>0</v>
      </c>
      <c r="AM15" s="79">
        <v>2E-3</v>
      </c>
      <c r="AN15" s="81">
        <f t="shared" si="4"/>
        <v>0</v>
      </c>
      <c r="AO15" s="65"/>
    </row>
    <row r="16" spans="1:41" ht="20.100000000000001" customHeight="1">
      <c r="A16" s="55"/>
      <c r="B16" s="156"/>
      <c r="C16" s="157"/>
      <c r="D16" s="66"/>
      <c r="E16" s="67"/>
      <c r="F16" s="67"/>
      <c r="G16" s="67"/>
      <c r="H16" s="68"/>
      <c r="I16" s="69">
        <f t="shared" si="5"/>
        <v>0</v>
      </c>
      <c r="J16" s="70"/>
      <c r="K16" s="70"/>
      <c r="L16" s="70"/>
      <c r="M16" s="70"/>
      <c r="N16" s="70"/>
      <c r="O16" s="71">
        <f t="shared" si="6"/>
        <v>0</v>
      </c>
      <c r="P16" s="71">
        <f t="shared" si="7"/>
        <v>0</v>
      </c>
      <c r="Q16" s="71">
        <f t="shared" si="8"/>
        <v>0</v>
      </c>
      <c r="R16" s="71">
        <f t="shared" si="0"/>
        <v>0</v>
      </c>
      <c r="S16" s="72">
        <f t="shared" si="1"/>
        <v>0</v>
      </c>
      <c r="U16" s="73">
        <v>26</v>
      </c>
      <c r="V16" s="73">
        <v>380000</v>
      </c>
      <c r="W16" s="74">
        <v>4.9850000000000003</v>
      </c>
      <c r="X16" s="75">
        <f t="shared" si="9"/>
        <v>18943</v>
      </c>
      <c r="Y16" s="74">
        <v>0.79</v>
      </c>
      <c r="Z16" s="75">
        <f t="shared" si="10"/>
        <v>3002</v>
      </c>
      <c r="AA16" s="76">
        <v>22</v>
      </c>
      <c r="AB16" s="73">
        <v>380000</v>
      </c>
      <c r="AC16" s="74">
        <v>8.9139999999999997</v>
      </c>
      <c r="AD16" s="75">
        <f t="shared" si="11"/>
        <v>33873</v>
      </c>
      <c r="AE16" s="77">
        <v>0.2</v>
      </c>
      <c r="AF16" s="75">
        <f t="shared" si="12"/>
        <v>760</v>
      </c>
      <c r="AG16" s="73"/>
      <c r="AH16" s="75">
        <f t="shared" si="13"/>
        <v>0</v>
      </c>
      <c r="AI16" s="83">
        <v>0.7</v>
      </c>
      <c r="AJ16" s="79">
        <f t="shared" si="2"/>
        <v>0</v>
      </c>
      <c r="AK16" s="82">
        <v>0.3</v>
      </c>
      <c r="AL16" s="79">
        <f t="shared" si="3"/>
        <v>0</v>
      </c>
      <c r="AM16" s="79">
        <v>2E-3</v>
      </c>
      <c r="AN16" s="81">
        <f t="shared" si="4"/>
        <v>0</v>
      </c>
      <c r="AO16" s="65"/>
    </row>
    <row r="17" spans="1:41" ht="20.100000000000001" customHeight="1">
      <c r="A17" s="55"/>
      <c r="B17" s="156"/>
      <c r="C17" s="157"/>
      <c r="D17" s="66"/>
      <c r="E17" s="67"/>
      <c r="F17" s="67"/>
      <c r="G17" s="67"/>
      <c r="H17" s="68"/>
      <c r="I17" s="69">
        <f t="shared" si="5"/>
        <v>0</v>
      </c>
      <c r="J17" s="70"/>
      <c r="K17" s="70"/>
      <c r="L17" s="70"/>
      <c r="M17" s="70"/>
      <c r="N17" s="70"/>
      <c r="O17" s="71">
        <f t="shared" si="6"/>
        <v>0</v>
      </c>
      <c r="P17" s="71">
        <f t="shared" si="7"/>
        <v>0</v>
      </c>
      <c r="Q17" s="71">
        <f t="shared" si="8"/>
        <v>0</v>
      </c>
      <c r="R17" s="71">
        <f t="shared" si="0"/>
        <v>0</v>
      </c>
      <c r="S17" s="72">
        <f t="shared" si="1"/>
        <v>0</v>
      </c>
      <c r="U17" s="73">
        <v>26</v>
      </c>
      <c r="V17" s="73">
        <v>380000</v>
      </c>
      <c r="W17" s="74">
        <v>4.9850000000000003</v>
      </c>
      <c r="X17" s="75">
        <f t="shared" si="9"/>
        <v>18943</v>
      </c>
      <c r="Y17" s="74">
        <v>0.79</v>
      </c>
      <c r="Z17" s="75">
        <f t="shared" si="10"/>
        <v>3002</v>
      </c>
      <c r="AA17" s="76">
        <v>22</v>
      </c>
      <c r="AB17" s="73">
        <v>380000</v>
      </c>
      <c r="AC17" s="74">
        <v>8.9139999999999997</v>
      </c>
      <c r="AD17" s="75">
        <f t="shared" si="11"/>
        <v>33873</v>
      </c>
      <c r="AE17" s="77">
        <v>0.2</v>
      </c>
      <c r="AF17" s="75">
        <f t="shared" si="12"/>
        <v>760</v>
      </c>
      <c r="AG17" s="73"/>
      <c r="AH17" s="75">
        <f t="shared" si="13"/>
        <v>0</v>
      </c>
      <c r="AI17" s="83">
        <v>0.7</v>
      </c>
      <c r="AJ17" s="79">
        <f t="shared" si="2"/>
        <v>0</v>
      </c>
      <c r="AK17" s="82">
        <v>0.3</v>
      </c>
      <c r="AL17" s="79">
        <f t="shared" si="3"/>
        <v>0</v>
      </c>
      <c r="AM17" s="79">
        <v>2E-3</v>
      </c>
      <c r="AN17" s="81">
        <f t="shared" si="4"/>
        <v>0</v>
      </c>
      <c r="AO17" s="65"/>
    </row>
    <row r="18" spans="1:41" ht="20.100000000000001" customHeight="1">
      <c r="A18" s="55"/>
      <c r="B18" s="156"/>
      <c r="C18" s="157"/>
      <c r="D18" s="66"/>
      <c r="E18" s="67"/>
      <c r="F18" s="67"/>
      <c r="G18" s="67"/>
      <c r="H18" s="68"/>
      <c r="I18" s="69">
        <f t="shared" si="5"/>
        <v>0</v>
      </c>
      <c r="J18" s="70"/>
      <c r="K18" s="70"/>
      <c r="L18" s="70"/>
      <c r="M18" s="70"/>
      <c r="N18" s="70"/>
      <c r="O18" s="71">
        <f t="shared" si="6"/>
        <v>0</v>
      </c>
      <c r="P18" s="71">
        <f t="shared" si="7"/>
        <v>0</v>
      </c>
      <c r="Q18" s="71">
        <f t="shared" si="8"/>
        <v>0</v>
      </c>
      <c r="R18" s="71">
        <f t="shared" si="0"/>
        <v>0</v>
      </c>
      <c r="S18" s="72">
        <f t="shared" si="1"/>
        <v>0</v>
      </c>
      <c r="U18" s="73">
        <v>26</v>
      </c>
      <c r="V18" s="73">
        <v>380000</v>
      </c>
      <c r="W18" s="74">
        <v>4.9850000000000003</v>
      </c>
      <c r="X18" s="75">
        <f t="shared" si="9"/>
        <v>18943</v>
      </c>
      <c r="Y18" s="74">
        <v>0.79</v>
      </c>
      <c r="Z18" s="75">
        <f t="shared" si="10"/>
        <v>3002</v>
      </c>
      <c r="AA18" s="76">
        <v>22</v>
      </c>
      <c r="AB18" s="73">
        <v>380000</v>
      </c>
      <c r="AC18" s="74">
        <v>8.9139999999999997</v>
      </c>
      <c r="AD18" s="75">
        <f t="shared" si="11"/>
        <v>33873</v>
      </c>
      <c r="AE18" s="77">
        <v>0.2</v>
      </c>
      <c r="AF18" s="75">
        <f t="shared" si="12"/>
        <v>760</v>
      </c>
      <c r="AG18" s="73"/>
      <c r="AH18" s="75">
        <f t="shared" si="13"/>
        <v>0</v>
      </c>
      <c r="AI18" s="83">
        <v>0.7</v>
      </c>
      <c r="AJ18" s="79">
        <f t="shared" si="2"/>
        <v>0</v>
      </c>
      <c r="AK18" s="82">
        <v>0.3</v>
      </c>
      <c r="AL18" s="79">
        <f t="shared" si="3"/>
        <v>0</v>
      </c>
      <c r="AM18" s="79">
        <v>2E-3</v>
      </c>
      <c r="AN18" s="81">
        <f t="shared" si="4"/>
        <v>0</v>
      </c>
      <c r="AO18" s="65"/>
    </row>
    <row r="19" spans="1:41" ht="20.100000000000001" customHeight="1">
      <c r="A19" s="55"/>
      <c r="B19" s="156"/>
      <c r="C19" s="157"/>
      <c r="D19" s="66"/>
      <c r="E19" s="67"/>
      <c r="F19" s="67"/>
      <c r="G19" s="67"/>
      <c r="H19" s="68"/>
      <c r="I19" s="69">
        <f t="shared" si="5"/>
        <v>0</v>
      </c>
      <c r="J19" s="70"/>
      <c r="K19" s="70"/>
      <c r="L19" s="70"/>
      <c r="M19" s="70"/>
      <c r="N19" s="70"/>
      <c r="O19" s="71">
        <f t="shared" si="6"/>
        <v>0</v>
      </c>
      <c r="P19" s="71">
        <f t="shared" si="7"/>
        <v>0</v>
      </c>
      <c r="Q19" s="71">
        <f t="shared" si="8"/>
        <v>0</v>
      </c>
      <c r="R19" s="71">
        <f t="shared" si="0"/>
        <v>0</v>
      </c>
      <c r="S19" s="72">
        <f t="shared" si="1"/>
        <v>0</v>
      </c>
      <c r="U19" s="73">
        <v>27</v>
      </c>
      <c r="V19" s="73">
        <v>410000</v>
      </c>
      <c r="W19" s="74">
        <v>4.9850000000000003</v>
      </c>
      <c r="X19" s="75">
        <f t="shared" si="9"/>
        <v>20438</v>
      </c>
      <c r="Y19" s="74">
        <v>0.79</v>
      </c>
      <c r="Z19" s="75">
        <f t="shared" si="10"/>
        <v>3239</v>
      </c>
      <c r="AA19" s="76">
        <v>24</v>
      </c>
      <c r="AB19" s="73">
        <v>410000</v>
      </c>
      <c r="AC19" s="74">
        <v>9.0909999999999993</v>
      </c>
      <c r="AD19" s="75">
        <f t="shared" si="11"/>
        <v>37273</v>
      </c>
      <c r="AE19" s="77">
        <v>0.2</v>
      </c>
      <c r="AF19" s="75">
        <f t="shared" si="12"/>
        <v>820</v>
      </c>
      <c r="AG19" s="73"/>
      <c r="AH19" s="75">
        <f t="shared" si="13"/>
        <v>0</v>
      </c>
      <c r="AI19" s="83">
        <v>0.7</v>
      </c>
      <c r="AJ19" s="79">
        <f t="shared" si="2"/>
        <v>0</v>
      </c>
      <c r="AK19" s="82">
        <v>0.3</v>
      </c>
      <c r="AL19" s="79">
        <f t="shared" si="3"/>
        <v>0</v>
      </c>
      <c r="AM19" s="79">
        <v>2E-3</v>
      </c>
      <c r="AN19" s="81">
        <f t="shared" si="4"/>
        <v>0</v>
      </c>
      <c r="AO19" s="65"/>
    </row>
    <row r="20" spans="1:41" ht="20.100000000000001" customHeight="1">
      <c r="A20" s="55"/>
      <c r="B20" s="156"/>
      <c r="C20" s="157"/>
      <c r="D20" s="66"/>
      <c r="E20" s="67"/>
      <c r="F20" s="67"/>
      <c r="G20" s="67"/>
      <c r="H20" s="68"/>
      <c r="I20" s="69">
        <f t="shared" si="5"/>
        <v>0</v>
      </c>
      <c r="J20" s="70"/>
      <c r="K20" s="70"/>
      <c r="L20" s="70"/>
      <c r="M20" s="70"/>
      <c r="N20" s="70"/>
      <c r="O20" s="71">
        <f t="shared" si="6"/>
        <v>0</v>
      </c>
      <c r="P20" s="71">
        <f t="shared" si="7"/>
        <v>0</v>
      </c>
      <c r="Q20" s="71">
        <f t="shared" si="8"/>
        <v>0</v>
      </c>
      <c r="R20" s="71">
        <f t="shared" si="0"/>
        <v>0</v>
      </c>
      <c r="S20" s="72">
        <f t="shared" si="1"/>
        <v>0</v>
      </c>
      <c r="U20" s="73">
        <v>27</v>
      </c>
      <c r="V20" s="73">
        <v>410000</v>
      </c>
      <c r="W20" s="74">
        <v>4.9850000000000003</v>
      </c>
      <c r="X20" s="75">
        <f t="shared" si="9"/>
        <v>20438</v>
      </c>
      <c r="Y20" s="74">
        <v>0.79</v>
      </c>
      <c r="Z20" s="75">
        <f t="shared" si="10"/>
        <v>3239</v>
      </c>
      <c r="AA20" s="76">
        <v>24</v>
      </c>
      <c r="AB20" s="73">
        <v>410000</v>
      </c>
      <c r="AC20" s="74">
        <v>9.0909999999999993</v>
      </c>
      <c r="AD20" s="75">
        <f t="shared" si="11"/>
        <v>37273</v>
      </c>
      <c r="AE20" s="77">
        <v>0.2</v>
      </c>
      <c r="AF20" s="75">
        <f t="shared" si="12"/>
        <v>820</v>
      </c>
      <c r="AG20" s="73"/>
      <c r="AH20" s="75">
        <f t="shared" si="13"/>
        <v>0</v>
      </c>
      <c r="AI20" s="83">
        <v>0.7</v>
      </c>
      <c r="AJ20" s="79">
        <f t="shared" si="2"/>
        <v>0</v>
      </c>
      <c r="AK20" s="82">
        <v>0.3</v>
      </c>
      <c r="AL20" s="79">
        <f t="shared" si="3"/>
        <v>0</v>
      </c>
      <c r="AM20" s="79">
        <v>2E-3</v>
      </c>
      <c r="AN20" s="81">
        <f t="shared" si="4"/>
        <v>0</v>
      </c>
      <c r="AO20" s="65"/>
    </row>
    <row r="21" spans="1:41" ht="20.100000000000001" customHeight="1">
      <c r="A21" s="55"/>
      <c r="B21" s="156"/>
      <c r="C21" s="157"/>
      <c r="D21" s="66"/>
      <c r="E21" s="67"/>
      <c r="F21" s="67"/>
      <c r="G21" s="67"/>
      <c r="H21" s="68"/>
      <c r="I21" s="69">
        <f t="shared" si="5"/>
        <v>0</v>
      </c>
      <c r="J21" s="70"/>
      <c r="K21" s="70"/>
      <c r="L21" s="70"/>
      <c r="M21" s="70"/>
      <c r="N21" s="70"/>
      <c r="O21" s="71">
        <f t="shared" si="6"/>
        <v>0</v>
      </c>
      <c r="P21" s="71">
        <f t="shared" si="7"/>
        <v>0</v>
      </c>
      <c r="Q21" s="71">
        <f t="shared" si="8"/>
        <v>0</v>
      </c>
      <c r="R21" s="71">
        <f t="shared" si="0"/>
        <v>0</v>
      </c>
      <c r="S21" s="72">
        <f t="shared" si="1"/>
        <v>0</v>
      </c>
      <c r="U21" s="73">
        <v>27</v>
      </c>
      <c r="V21" s="73">
        <v>410000</v>
      </c>
      <c r="W21" s="74">
        <v>4.9850000000000003</v>
      </c>
      <c r="X21" s="75">
        <f t="shared" si="9"/>
        <v>20438</v>
      </c>
      <c r="Y21" s="74">
        <v>0.79</v>
      </c>
      <c r="Z21" s="75">
        <f t="shared" si="10"/>
        <v>3239</v>
      </c>
      <c r="AA21" s="76">
        <v>24</v>
      </c>
      <c r="AB21" s="73">
        <v>410000</v>
      </c>
      <c r="AC21" s="74">
        <v>9.0909999999999993</v>
      </c>
      <c r="AD21" s="75">
        <f t="shared" si="11"/>
        <v>37273</v>
      </c>
      <c r="AE21" s="77">
        <v>0.2</v>
      </c>
      <c r="AF21" s="75">
        <f t="shared" si="12"/>
        <v>820</v>
      </c>
      <c r="AG21" s="73"/>
      <c r="AH21" s="75">
        <f t="shared" si="13"/>
        <v>0</v>
      </c>
      <c r="AI21" s="83">
        <v>0.7</v>
      </c>
      <c r="AJ21" s="79">
        <f t="shared" si="2"/>
        <v>0</v>
      </c>
      <c r="AK21" s="82">
        <v>0.3</v>
      </c>
      <c r="AL21" s="79">
        <f t="shared" si="3"/>
        <v>0</v>
      </c>
      <c r="AM21" s="79">
        <v>2E-3</v>
      </c>
      <c r="AN21" s="81">
        <f t="shared" si="4"/>
        <v>0</v>
      </c>
      <c r="AO21" s="65"/>
    </row>
    <row r="22" spans="1:41" ht="20.100000000000001" customHeight="1">
      <c r="A22" s="55"/>
      <c r="B22" s="158"/>
      <c r="C22" s="159"/>
      <c r="D22" s="84"/>
      <c r="E22" s="85"/>
      <c r="F22" s="85"/>
      <c r="G22" s="85"/>
      <c r="H22" s="67"/>
      <c r="I22" s="69">
        <f t="shared" si="5"/>
        <v>0</v>
      </c>
      <c r="J22" s="70"/>
      <c r="K22" s="70"/>
      <c r="L22" s="70"/>
      <c r="M22" s="70"/>
      <c r="N22" s="70"/>
      <c r="O22" s="71">
        <f t="shared" si="6"/>
        <v>0</v>
      </c>
      <c r="P22" s="71">
        <f t="shared" si="7"/>
        <v>0</v>
      </c>
      <c r="Q22" s="71">
        <f t="shared" si="8"/>
        <v>0</v>
      </c>
      <c r="R22" s="71">
        <f t="shared" si="0"/>
        <v>0</v>
      </c>
      <c r="S22" s="72">
        <f t="shared" si="1"/>
        <v>0</v>
      </c>
      <c r="U22" s="73"/>
      <c r="V22" s="73">
        <v>600000</v>
      </c>
      <c r="W22" s="74">
        <v>4.9850000000000003</v>
      </c>
      <c r="X22" s="75">
        <f t="shared" si="9"/>
        <v>29910</v>
      </c>
      <c r="Y22" s="74">
        <v>0.79</v>
      </c>
      <c r="Z22" s="75">
        <f t="shared" si="10"/>
        <v>4740</v>
      </c>
      <c r="AA22" s="78"/>
      <c r="AB22" s="73">
        <v>600000</v>
      </c>
      <c r="AC22" s="74">
        <v>9.0909999999999993</v>
      </c>
      <c r="AD22" s="75">
        <f t="shared" si="11"/>
        <v>54546</v>
      </c>
      <c r="AE22" s="77">
        <v>0.2</v>
      </c>
      <c r="AF22" s="75">
        <f t="shared" si="12"/>
        <v>1200</v>
      </c>
      <c r="AG22" s="73"/>
      <c r="AH22" s="75">
        <f t="shared" si="13"/>
        <v>0</v>
      </c>
      <c r="AI22" s="83">
        <v>0.7</v>
      </c>
      <c r="AJ22" s="79">
        <f t="shared" si="2"/>
        <v>0</v>
      </c>
      <c r="AK22" s="82">
        <v>0.3</v>
      </c>
      <c r="AL22" s="79">
        <f t="shared" si="3"/>
        <v>0</v>
      </c>
      <c r="AM22" s="79">
        <v>2E-3</v>
      </c>
      <c r="AN22" s="81">
        <f t="shared" si="4"/>
        <v>0</v>
      </c>
      <c r="AO22" s="65"/>
    </row>
    <row r="23" spans="1:41" ht="20.100000000000001" customHeight="1">
      <c r="A23" s="55"/>
      <c r="B23" s="158"/>
      <c r="C23" s="159"/>
      <c r="D23" s="84"/>
      <c r="E23" s="67"/>
      <c r="F23" s="67"/>
      <c r="G23" s="67"/>
      <c r="H23" s="67"/>
      <c r="I23" s="69">
        <f t="shared" si="5"/>
        <v>0</v>
      </c>
      <c r="J23" s="70"/>
      <c r="K23" s="70"/>
      <c r="L23" s="70"/>
      <c r="M23" s="70"/>
      <c r="N23" s="70"/>
      <c r="O23" s="71">
        <f t="shared" si="6"/>
        <v>0</v>
      </c>
      <c r="P23" s="71">
        <f t="shared" si="7"/>
        <v>0</v>
      </c>
      <c r="Q23" s="71">
        <f t="shared" si="8"/>
        <v>0</v>
      </c>
      <c r="R23" s="71">
        <f t="shared" si="0"/>
        <v>0</v>
      </c>
      <c r="S23" s="72">
        <f t="shared" si="1"/>
        <v>0</v>
      </c>
      <c r="U23" s="78"/>
      <c r="V23" s="86">
        <v>700000</v>
      </c>
      <c r="W23" s="74">
        <v>4.9850000000000003</v>
      </c>
      <c r="X23" s="75">
        <f t="shared" si="9"/>
        <v>34895</v>
      </c>
      <c r="Y23" s="74">
        <v>0.79</v>
      </c>
      <c r="Z23" s="75">
        <f t="shared" si="10"/>
        <v>5530</v>
      </c>
      <c r="AA23" s="78"/>
      <c r="AB23" s="86">
        <v>620000</v>
      </c>
      <c r="AC23" s="74">
        <v>9.0909999999999993</v>
      </c>
      <c r="AD23" s="75">
        <f t="shared" si="11"/>
        <v>56364</v>
      </c>
      <c r="AE23" s="77">
        <v>0.2</v>
      </c>
      <c r="AF23" s="75">
        <f t="shared" si="12"/>
        <v>1240</v>
      </c>
      <c r="AG23" s="73"/>
      <c r="AH23" s="75">
        <f t="shared" si="13"/>
        <v>0</v>
      </c>
      <c r="AI23" s="83">
        <v>0.7</v>
      </c>
      <c r="AJ23" s="79">
        <f t="shared" si="2"/>
        <v>0</v>
      </c>
      <c r="AK23" s="82">
        <v>0.3</v>
      </c>
      <c r="AL23" s="79">
        <f t="shared" si="3"/>
        <v>0</v>
      </c>
      <c r="AM23" s="79">
        <v>2E-3</v>
      </c>
      <c r="AN23" s="81">
        <f t="shared" si="4"/>
        <v>0</v>
      </c>
      <c r="AO23" s="65"/>
    </row>
    <row r="24" spans="1:41" ht="20.100000000000001" customHeight="1">
      <c r="A24" s="55"/>
      <c r="B24" s="158" t="s">
        <v>31</v>
      </c>
      <c r="C24" s="159"/>
      <c r="D24" s="84">
        <f t="shared" ref="D24:R24" si="14">SUM(D10:D23)</f>
        <v>0</v>
      </c>
      <c r="E24" s="67">
        <f t="shared" si="14"/>
        <v>0</v>
      </c>
      <c r="F24" s="67">
        <f t="shared" si="14"/>
        <v>0</v>
      </c>
      <c r="G24" s="67">
        <f t="shared" si="14"/>
        <v>0</v>
      </c>
      <c r="H24" s="67">
        <f t="shared" si="14"/>
        <v>0</v>
      </c>
      <c r="I24" s="69">
        <f t="shared" si="14"/>
        <v>0</v>
      </c>
      <c r="J24" s="71">
        <f t="shared" si="14"/>
        <v>0</v>
      </c>
      <c r="K24" s="71">
        <f t="shared" si="14"/>
        <v>0</v>
      </c>
      <c r="L24" s="71">
        <f t="shared" si="14"/>
        <v>0</v>
      </c>
      <c r="M24" s="71">
        <f t="shared" si="14"/>
        <v>0</v>
      </c>
      <c r="N24" s="71">
        <f t="shared" si="14"/>
        <v>0</v>
      </c>
      <c r="O24" s="71">
        <f t="shared" si="14"/>
        <v>0</v>
      </c>
      <c r="P24" s="71">
        <f t="shared" si="14"/>
        <v>0</v>
      </c>
      <c r="Q24" s="71">
        <f t="shared" si="14"/>
        <v>0</v>
      </c>
      <c r="R24" s="71">
        <f t="shared" si="14"/>
        <v>0</v>
      </c>
      <c r="S24" s="72">
        <f t="shared" si="1"/>
        <v>0</v>
      </c>
    </row>
    <row r="25" spans="1:41" ht="20.100000000000001" customHeight="1">
      <c r="A25" s="55"/>
      <c r="B25" s="55"/>
      <c r="C25" s="87"/>
      <c r="D25" s="55"/>
      <c r="E25" s="55"/>
      <c r="F25" s="55"/>
      <c r="G25" s="55"/>
      <c r="H25" s="55"/>
      <c r="I25" s="55"/>
      <c r="J25" s="55"/>
      <c r="K25" s="55"/>
      <c r="L25" s="55"/>
      <c r="M25" s="55"/>
      <c r="N25" s="55"/>
      <c r="O25" s="55"/>
      <c r="P25" s="55"/>
      <c r="Q25" s="55"/>
      <c r="R25" s="55"/>
      <c r="S25" s="55"/>
    </row>
    <row r="26" spans="1:41" ht="17.25">
      <c r="A26" s="55"/>
      <c r="B26" s="160" t="s">
        <v>65</v>
      </c>
      <c r="C26" s="161"/>
      <c r="D26" s="146">
        <f>S24-H24</f>
        <v>0</v>
      </c>
      <c r="E26" s="147"/>
      <c r="F26" s="88" t="s">
        <v>66</v>
      </c>
      <c r="G26" s="55"/>
      <c r="H26" s="55"/>
      <c r="I26" s="55"/>
      <c r="J26" s="55"/>
      <c r="K26" s="55"/>
      <c r="L26" s="55"/>
      <c r="M26" s="55"/>
      <c r="N26" s="55"/>
      <c r="O26" s="55"/>
      <c r="P26" s="55"/>
      <c r="Q26" s="55"/>
      <c r="R26" s="55"/>
      <c r="S26" s="55"/>
    </row>
    <row r="27" spans="1:41" ht="17.25">
      <c r="A27" s="55"/>
      <c r="B27" s="144" t="s">
        <v>111</v>
      </c>
      <c r="C27" s="145"/>
      <c r="D27" s="146">
        <f>ROUNDUP(H24/1.08,0)</f>
        <v>0</v>
      </c>
      <c r="E27" s="147"/>
      <c r="F27" s="88" t="s">
        <v>66</v>
      </c>
      <c r="G27" s="55"/>
      <c r="H27" s="148" t="s">
        <v>67</v>
      </c>
      <c r="I27" s="149"/>
      <c r="J27" s="89"/>
      <c r="K27" s="88" t="s">
        <v>68</v>
      </c>
      <c r="L27" s="90"/>
      <c r="M27" s="55"/>
      <c r="N27" s="55"/>
      <c r="O27" s="55"/>
      <c r="P27" s="55"/>
      <c r="Q27" s="55"/>
      <c r="R27" s="55"/>
      <c r="S27" s="55"/>
    </row>
    <row r="28" spans="1:41" ht="17.25">
      <c r="A28" s="55"/>
      <c r="B28" s="148" t="s">
        <v>69</v>
      </c>
      <c r="C28" s="149"/>
      <c r="D28" s="146">
        <f>D26+D27</f>
        <v>0</v>
      </c>
      <c r="E28" s="147"/>
      <c r="F28" s="88" t="s">
        <v>66</v>
      </c>
      <c r="G28" s="55"/>
      <c r="H28" s="148" t="s">
        <v>70</v>
      </c>
      <c r="I28" s="149"/>
      <c r="J28" s="91">
        <f>D24*J27</f>
        <v>0</v>
      </c>
      <c r="K28" s="88" t="s">
        <v>68</v>
      </c>
      <c r="L28" s="90"/>
      <c r="M28" s="55"/>
      <c r="N28" s="55"/>
      <c r="O28" s="55"/>
      <c r="P28" s="55"/>
      <c r="Q28" s="55"/>
      <c r="R28" s="55"/>
      <c r="S28" s="55"/>
    </row>
    <row r="29" spans="1:41">
      <c r="A29" s="55"/>
      <c r="B29" s="55"/>
      <c r="C29" s="87"/>
      <c r="D29" s="92"/>
      <c r="E29" s="92"/>
      <c r="F29" s="93"/>
      <c r="G29" s="55"/>
      <c r="H29" s="55"/>
      <c r="I29" s="55"/>
      <c r="J29" s="94"/>
      <c r="K29" s="55"/>
      <c r="L29" s="55"/>
      <c r="M29" s="55"/>
      <c r="N29" s="55"/>
      <c r="O29" s="55"/>
      <c r="P29" s="55"/>
      <c r="Q29" s="55"/>
      <c r="R29" s="55"/>
      <c r="S29" s="95"/>
      <c r="AK29" s="96"/>
    </row>
    <row r="30" spans="1:41" ht="17.25">
      <c r="A30" s="55"/>
      <c r="B30" s="148" t="s">
        <v>71</v>
      </c>
      <c r="C30" s="150"/>
      <c r="D30" s="97" t="s">
        <v>72</v>
      </c>
      <c r="E30" s="97"/>
      <c r="F30" s="97"/>
      <c r="G30" s="97"/>
      <c r="H30" s="97"/>
      <c r="I30" s="98"/>
      <c r="J30" s="99" t="e">
        <f>ROUNDDOWN(D28/J28,0)</f>
        <v>#DIV/0!</v>
      </c>
      <c r="K30" s="100" t="s">
        <v>66</v>
      </c>
      <c r="L30" s="90"/>
      <c r="M30" s="151" t="s">
        <v>112</v>
      </c>
      <c r="N30" s="151"/>
      <c r="O30" s="55"/>
      <c r="P30" s="55"/>
      <c r="Q30" s="55"/>
      <c r="R30" s="55"/>
      <c r="S30" s="55"/>
      <c r="AL30" s="96"/>
    </row>
    <row r="31" spans="1:41" ht="17.25">
      <c r="A31" s="55"/>
      <c r="B31" s="148" t="s">
        <v>73</v>
      </c>
      <c r="C31" s="150"/>
      <c r="D31" s="152"/>
      <c r="E31" s="152"/>
      <c r="F31" s="152"/>
      <c r="G31" s="152"/>
      <c r="H31" s="152"/>
      <c r="I31" s="153"/>
      <c r="J31" s="101" t="e">
        <f>ROUNDDOWN((I24-I22-H24-I23)/J28*1.25,0)</f>
        <v>#DIV/0!</v>
      </c>
      <c r="K31" s="102" t="s">
        <v>66</v>
      </c>
      <c r="L31" s="90"/>
      <c r="M31" s="154" t="s">
        <v>113</v>
      </c>
      <c r="N31" s="155"/>
      <c r="O31" s="55"/>
      <c r="P31" s="55"/>
      <c r="Q31" s="55"/>
      <c r="R31" s="55"/>
      <c r="S31" s="55"/>
    </row>
    <row r="32" spans="1:41">
      <c r="A32" s="55"/>
      <c r="B32" s="55"/>
      <c r="C32" s="87"/>
      <c r="D32" s="55"/>
      <c r="E32" s="55"/>
      <c r="F32" s="55"/>
      <c r="G32" s="55"/>
      <c r="H32" s="55"/>
      <c r="I32" s="55"/>
      <c r="J32" s="55"/>
      <c r="K32" s="55"/>
      <c r="L32" s="55"/>
      <c r="M32" s="55"/>
      <c r="N32" s="55"/>
      <c r="O32" s="55"/>
      <c r="P32" s="55"/>
      <c r="Q32" s="55"/>
      <c r="R32" s="55"/>
      <c r="S32" s="55"/>
    </row>
    <row r="33" spans="1:19">
      <c r="A33" s="103"/>
      <c r="B33" s="103"/>
      <c r="C33" s="104"/>
      <c r="D33" s="103"/>
      <c r="E33" s="103"/>
      <c r="F33" s="103"/>
      <c r="G33" s="103"/>
      <c r="H33" s="103"/>
      <c r="I33" s="103"/>
      <c r="J33" s="103"/>
      <c r="K33" s="103"/>
      <c r="L33" s="103"/>
      <c r="M33" s="103"/>
      <c r="N33" s="103"/>
      <c r="O33" s="103"/>
      <c r="P33" s="103"/>
      <c r="Q33" s="103"/>
      <c r="R33" s="103"/>
      <c r="S33" s="103"/>
    </row>
    <row r="34" spans="1:19">
      <c r="A34" s="103"/>
      <c r="B34" s="103"/>
      <c r="C34" s="104"/>
      <c r="D34" s="103"/>
      <c r="E34" s="103"/>
      <c r="F34" s="103"/>
      <c r="G34" s="103"/>
      <c r="H34" s="103"/>
      <c r="I34" s="103"/>
      <c r="J34" s="103"/>
      <c r="K34" s="103"/>
      <c r="L34" s="103"/>
      <c r="M34" s="103"/>
      <c r="N34" s="103"/>
      <c r="O34" s="103"/>
      <c r="P34" s="103"/>
      <c r="Q34" s="103"/>
      <c r="R34" s="103"/>
      <c r="S34" s="103"/>
    </row>
    <row r="35" spans="1:19" ht="30.75" customHeight="1">
      <c r="A35" s="103"/>
      <c r="B35" s="143" t="s">
        <v>114</v>
      </c>
      <c r="C35" s="143"/>
      <c r="D35" s="143"/>
      <c r="E35" s="143"/>
      <c r="F35" s="143"/>
      <c r="G35" s="143"/>
      <c r="H35" s="143"/>
      <c r="I35" s="143"/>
      <c r="J35" s="143"/>
      <c r="K35" s="143"/>
      <c r="L35" s="143"/>
      <c r="M35" s="143"/>
      <c r="N35" s="143"/>
      <c r="O35" s="143"/>
      <c r="P35" s="143"/>
      <c r="Q35" s="143"/>
      <c r="R35" s="143"/>
      <c r="S35" s="143"/>
    </row>
    <row r="36" spans="1:19">
      <c r="A36" s="103"/>
      <c r="B36" s="103"/>
      <c r="C36" s="104"/>
      <c r="D36" s="103"/>
      <c r="E36" s="103"/>
      <c r="F36" s="103"/>
      <c r="G36" s="103"/>
      <c r="H36" s="103"/>
      <c r="I36" s="103"/>
      <c r="J36" s="103"/>
      <c r="K36" s="103"/>
      <c r="L36" s="103"/>
      <c r="M36" s="103"/>
      <c r="N36" s="103"/>
      <c r="O36" s="103"/>
      <c r="P36" s="103"/>
      <c r="Q36" s="103"/>
      <c r="R36" s="103"/>
      <c r="S36" s="103"/>
    </row>
    <row r="41" spans="1:19">
      <c r="Q41" s="105"/>
    </row>
  </sheetData>
  <mergeCells count="52">
    <mergeCell ref="A1:S1"/>
    <mergeCell ref="B3:C3"/>
    <mergeCell ref="D3:J3"/>
    <mergeCell ref="N3:R3"/>
    <mergeCell ref="B4:C4"/>
    <mergeCell ref="D4:J4"/>
    <mergeCell ref="B5:C5"/>
    <mergeCell ref="D5:J5"/>
    <mergeCell ref="O5:R5"/>
    <mergeCell ref="B6:C6"/>
    <mergeCell ref="D6:J6"/>
    <mergeCell ref="O6:R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D26:E26"/>
    <mergeCell ref="B15:C15"/>
    <mergeCell ref="B16:C16"/>
    <mergeCell ref="B17:C17"/>
    <mergeCell ref="B18:C18"/>
    <mergeCell ref="B19:C19"/>
    <mergeCell ref="B20:C20"/>
    <mergeCell ref="B21:C21"/>
    <mergeCell ref="B22:C22"/>
    <mergeCell ref="B23:C23"/>
    <mergeCell ref="B24:C24"/>
    <mergeCell ref="B26:C26"/>
    <mergeCell ref="B35:S35"/>
    <mergeCell ref="B27:C27"/>
    <mergeCell ref="D27:E27"/>
    <mergeCell ref="H27:I27"/>
    <mergeCell ref="B28:C28"/>
    <mergeCell ref="D28:E28"/>
    <mergeCell ref="H28:I28"/>
    <mergeCell ref="B30:C30"/>
    <mergeCell ref="M30:N30"/>
    <mergeCell ref="B31:C31"/>
    <mergeCell ref="D31:I31"/>
    <mergeCell ref="M31:N31"/>
  </mergeCells>
  <phoneticPr fontId="6"/>
  <pageMargins left="0.70866141732283472" right="0.31496062992125984" top="0.46" bottom="0.23622047244094491" header="0.31496062992125984" footer="0.19685039370078741"/>
  <pageSetup paperSize="9" scale="8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8912-A489-4DF7-8649-13DBF4991B24}">
  <sheetPr>
    <tabColor rgb="FFFF99FF"/>
  </sheetPr>
  <dimension ref="A1:AO41"/>
  <sheetViews>
    <sheetView view="pageBreakPreview" zoomScale="69" zoomScaleNormal="70" zoomScaleSheetLayoutView="69" workbookViewId="0">
      <selection activeCell="B2" sqref="B2"/>
    </sheetView>
  </sheetViews>
  <sheetFormatPr defaultColWidth="9" defaultRowHeight="13.5"/>
  <cols>
    <col min="1" max="1" width="1.875" style="44" customWidth="1"/>
    <col min="2" max="3" width="8.125" style="44" customWidth="1"/>
    <col min="4" max="4" width="9" style="44" customWidth="1"/>
    <col min="5" max="5" width="9.875" style="44" customWidth="1"/>
    <col min="6" max="8" width="9" style="44" customWidth="1"/>
    <col min="9" max="9" width="10.5" style="44" customWidth="1"/>
    <col min="10" max="11" width="9" style="44" customWidth="1"/>
    <col min="12" max="12" width="7.375" style="44" customWidth="1"/>
    <col min="13" max="13" width="10.375" style="44" customWidth="1"/>
    <col min="14" max="16" width="9" style="44" customWidth="1"/>
    <col min="17" max="17" width="8" style="44" customWidth="1"/>
    <col min="18" max="18" width="10.75" style="44" customWidth="1"/>
    <col min="19" max="19" width="9" style="44" customWidth="1"/>
    <col min="20" max="20" width="7.625" style="44" customWidth="1"/>
    <col min="21" max="21" width="4.25" style="44" customWidth="1"/>
    <col min="22" max="22" width="9" style="44"/>
    <col min="23" max="23" width="8.625" style="44" customWidth="1"/>
    <col min="24" max="25" width="9" style="44"/>
    <col min="26" max="26" width="10.5" style="44" customWidth="1"/>
    <col min="27" max="27" width="4.25" style="44" customWidth="1"/>
    <col min="28" max="28" width="9" style="44"/>
    <col min="29" max="29" width="8.25" style="44" customWidth="1"/>
    <col min="30" max="30" width="8.5" style="44" customWidth="1"/>
    <col min="31" max="31" width="8.375" style="44" customWidth="1"/>
    <col min="32" max="32" width="10.625" style="44" customWidth="1"/>
    <col min="33" max="33" width="7.625" style="44" customWidth="1"/>
    <col min="34" max="34" width="7.875" style="44" customWidth="1"/>
    <col min="35" max="35" width="9" style="44"/>
    <col min="36" max="36" width="10.375" style="44" customWidth="1"/>
    <col min="37" max="37" width="9" style="44"/>
    <col min="38" max="38" width="10.125" style="44" customWidth="1"/>
    <col min="39" max="39" width="9" style="44"/>
    <col min="40" max="40" width="10.25" style="44" customWidth="1"/>
    <col min="41" max="16384" width="9" style="44"/>
  </cols>
  <sheetData>
    <row r="1" spans="1:41" ht="26.25" customHeight="1">
      <c r="A1" s="184" t="s">
        <v>85</v>
      </c>
      <c r="B1" s="184"/>
      <c r="C1" s="184"/>
      <c r="D1" s="184"/>
      <c r="E1" s="184"/>
      <c r="F1" s="184"/>
      <c r="G1" s="184"/>
      <c r="H1" s="184"/>
      <c r="I1" s="184"/>
      <c r="J1" s="184"/>
      <c r="K1" s="184"/>
      <c r="L1" s="184"/>
      <c r="M1" s="184"/>
      <c r="N1" s="184"/>
      <c r="O1" s="184"/>
      <c r="P1" s="184"/>
      <c r="Q1" s="184"/>
      <c r="R1" s="184"/>
      <c r="S1" s="184"/>
    </row>
    <row r="2" spans="1:41" ht="14.25" customHeight="1">
      <c r="A2" s="45"/>
      <c r="B2" s="46"/>
      <c r="C2" s="46"/>
      <c r="D2" s="46"/>
      <c r="E2" s="46"/>
      <c r="F2" s="46"/>
      <c r="G2" s="46"/>
      <c r="H2" s="46"/>
      <c r="I2" s="46"/>
      <c r="J2" s="46"/>
      <c r="K2" s="46"/>
      <c r="L2" s="46"/>
      <c r="M2" s="46"/>
      <c r="N2" s="46"/>
      <c r="O2" s="46"/>
      <c r="P2" s="46"/>
      <c r="Q2" s="46"/>
      <c r="R2" s="46"/>
      <c r="S2" s="46"/>
    </row>
    <row r="3" spans="1:41" ht="21.75" customHeight="1">
      <c r="A3" s="45"/>
      <c r="B3" s="185" t="s">
        <v>41</v>
      </c>
      <c r="C3" s="185"/>
      <c r="D3" s="186"/>
      <c r="E3" s="186"/>
      <c r="F3" s="186"/>
      <c r="G3" s="186"/>
      <c r="H3" s="186"/>
      <c r="I3" s="186"/>
      <c r="J3" s="186"/>
      <c r="K3" s="47"/>
      <c r="L3" s="47"/>
      <c r="M3" s="48" t="s">
        <v>42</v>
      </c>
      <c r="N3" s="187"/>
      <c r="O3" s="187"/>
      <c r="P3" s="187"/>
      <c r="Q3" s="187"/>
      <c r="R3" s="187"/>
      <c r="S3" s="49"/>
    </row>
    <row r="4" spans="1:41" ht="23.25" customHeight="1">
      <c r="A4" s="45"/>
      <c r="B4" s="185" t="s">
        <v>43</v>
      </c>
      <c r="C4" s="185"/>
      <c r="D4" s="188"/>
      <c r="E4" s="188"/>
      <c r="F4" s="188"/>
      <c r="G4" s="188"/>
      <c r="H4" s="188"/>
      <c r="I4" s="188"/>
      <c r="J4" s="188"/>
      <c r="K4" s="47"/>
      <c r="L4" s="47"/>
      <c r="M4" s="47"/>
      <c r="N4" s="47"/>
      <c r="O4" s="47"/>
      <c r="P4" s="47"/>
      <c r="Q4" s="47"/>
      <c r="R4" s="47"/>
      <c r="S4" s="49"/>
    </row>
    <row r="5" spans="1:41" ht="15">
      <c r="A5" s="45"/>
      <c r="B5" s="178"/>
      <c r="C5" s="178"/>
      <c r="D5" s="179"/>
      <c r="E5" s="179"/>
      <c r="F5" s="179"/>
      <c r="G5" s="179"/>
      <c r="H5" s="179"/>
      <c r="I5" s="179"/>
      <c r="J5" s="179"/>
      <c r="K5" s="50"/>
      <c r="L5" s="50"/>
      <c r="M5" s="51" t="s">
        <v>44</v>
      </c>
      <c r="N5" s="52" t="s">
        <v>45</v>
      </c>
      <c r="O5" s="180"/>
      <c r="P5" s="180"/>
      <c r="Q5" s="180"/>
      <c r="R5" s="180"/>
      <c r="S5" s="45"/>
    </row>
    <row r="6" spans="1:41" ht="23.25" customHeight="1">
      <c r="A6" s="45"/>
      <c r="B6" s="181" t="s">
        <v>46</v>
      </c>
      <c r="C6" s="181"/>
      <c r="D6" s="182"/>
      <c r="E6" s="182"/>
      <c r="F6" s="182"/>
      <c r="G6" s="182"/>
      <c r="H6" s="182"/>
      <c r="I6" s="182"/>
      <c r="J6" s="182"/>
      <c r="K6" s="50"/>
      <c r="L6" s="50"/>
      <c r="M6" s="50"/>
      <c r="N6" s="52" t="s">
        <v>47</v>
      </c>
      <c r="O6" s="183" t="s">
        <v>48</v>
      </c>
      <c r="P6" s="183"/>
      <c r="Q6" s="183"/>
      <c r="R6" s="183"/>
      <c r="S6" s="45"/>
      <c r="U6" s="162" t="s">
        <v>86</v>
      </c>
      <c r="V6" s="162"/>
      <c r="W6" s="162"/>
      <c r="X6" s="162"/>
      <c r="Y6" s="162"/>
      <c r="Z6" s="162"/>
      <c r="AA6" s="162"/>
      <c r="AB6" s="162"/>
      <c r="AC6" s="162"/>
      <c r="AD6" s="162"/>
      <c r="AE6" s="162"/>
      <c r="AF6" s="162"/>
      <c r="AG6" s="162"/>
      <c r="AH6" s="162"/>
      <c r="AI6" s="162"/>
      <c r="AJ6" s="162"/>
      <c r="AK6" s="162"/>
      <c r="AL6" s="162"/>
      <c r="AM6" s="162"/>
      <c r="AN6" s="162"/>
      <c r="AO6" s="53"/>
    </row>
    <row r="7" spans="1:41" ht="13.5" customHeight="1">
      <c r="A7" s="45"/>
      <c r="B7" s="45"/>
      <c r="C7" s="54"/>
      <c r="D7" s="45"/>
      <c r="E7" s="45"/>
      <c r="F7" s="45"/>
      <c r="G7" s="45"/>
      <c r="H7" s="45"/>
      <c r="I7" s="45"/>
      <c r="J7" s="45"/>
      <c r="K7" s="45"/>
      <c r="L7" s="45"/>
      <c r="M7" s="45"/>
      <c r="N7" s="45"/>
      <c r="O7" s="45"/>
      <c r="P7" s="45"/>
      <c r="Q7" s="45"/>
      <c r="R7" s="45"/>
      <c r="S7" s="45"/>
      <c r="U7" s="163" t="s">
        <v>87</v>
      </c>
      <c r="V7" s="163"/>
      <c r="W7" s="163"/>
      <c r="X7" s="163"/>
      <c r="Y7" s="163"/>
      <c r="Z7" s="163"/>
      <c r="AA7" s="163"/>
      <c r="AB7" s="163"/>
      <c r="AC7" s="163"/>
      <c r="AD7" s="163"/>
      <c r="AE7" s="163"/>
      <c r="AF7" s="163"/>
      <c r="AG7" s="163"/>
      <c r="AH7" s="163"/>
      <c r="AI7" s="163"/>
      <c r="AJ7" s="163"/>
      <c r="AK7" s="163"/>
      <c r="AL7" s="163"/>
      <c r="AM7" s="163"/>
      <c r="AN7" s="163"/>
    </row>
    <row r="8" spans="1:41" ht="18.75" customHeight="1">
      <c r="A8" s="55"/>
      <c r="B8" s="165" t="s">
        <v>49</v>
      </c>
      <c r="C8" s="166"/>
      <c r="D8" s="169" t="s">
        <v>50</v>
      </c>
      <c r="E8" s="171" t="s">
        <v>51</v>
      </c>
      <c r="F8" s="173" t="s">
        <v>52</v>
      </c>
      <c r="G8" s="174"/>
      <c r="H8" s="175"/>
      <c r="I8" s="169" t="s">
        <v>53</v>
      </c>
      <c r="J8" s="173" t="s">
        <v>54</v>
      </c>
      <c r="K8" s="174"/>
      <c r="L8" s="174"/>
      <c r="M8" s="174"/>
      <c r="N8" s="175"/>
      <c r="O8" s="173" t="s">
        <v>55</v>
      </c>
      <c r="P8" s="174"/>
      <c r="Q8" s="175"/>
      <c r="R8" s="169" t="s">
        <v>56</v>
      </c>
      <c r="S8" s="176" t="s">
        <v>57</v>
      </c>
      <c r="U8" s="164"/>
      <c r="V8" s="164"/>
      <c r="W8" s="164"/>
      <c r="X8" s="164"/>
      <c r="Y8" s="164"/>
      <c r="Z8" s="164"/>
      <c r="AA8" s="164"/>
      <c r="AB8" s="164"/>
      <c r="AC8" s="164"/>
      <c r="AD8" s="164"/>
      <c r="AE8" s="164"/>
      <c r="AF8" s="164"/>
      <c r="AG8" s="164"/>
      <c r="AH8" s="164"/>
      <c r="AI8" s="164"/>
      <c r="AJ8" s="164"/>
      <c r="AK8" s="164"/>
      <c r="AL8" s="164"/>
      <c r="AM8" s="164"/>
      <c r="AN8" s="164"/>
    </row>
    <row r="9" spans="1:41" ht="109.5" customHeight="1">
      <c r="A9" s="55"/>
      <c r="B9" s="167"/>
      <c r="C9" s="168"/>
      <c r="D9" s="170"/>
      <c r="E9" s="172"/>
      <c r="F9" s="56" t="s">
        <v>58</v>
      </c>
      <c r="G9" s="57" t="s">
        <v>88</v>
      </c>
      <c r="H9" s="58" t="s">
        <v>59</v>
      </c>
      <c r="I9" s="170"/>
      <c r="J9" s="58" t="s">
        <v>60</v>
      </c>
      <c r="K9" s="58" t="s">
        <v>61</v>
      </c>
      <c r="L9" s="59" t="s">
        <v>89</v>
      </c>
      <c r="M9" s="59" t="s">
        <v>90</v>
      </c>
      <c r="N9" s="58" t="s">
        <v>62</v>
      </c>
      <c r="O9" s="58" t="s">
        <v>63</v>
      </c>
      <c r="P9" s="60" t="s">
        <v>64</v>
      </c>
      <c r="Q9" s="58" t="s">
        <v>91</v>
      </c>
      <c r="R9" s="170"/>
      <c r="S9" s="177"/>
      <c r="U9" s="59" t="s">
        <v>92</v>
      </c>
      <c r="V9" s="59" t="s">
        <v>93</v>
      </c>
      <c r="W9" s="59" t="s">
        <v>94</v>
      </c>
      <c r="X9" s="59" t="s">
        <v>95</v>
      </c>
      <c r="Y9" s="59" t="s">
        <v>96</v>
      </c>
      <c r="Z9" s="59" t="s">
        <v>97</v>
      </c>
      <c r="AA9" s="61" t="s">
        <v>92</v>
      </c>
      <c r="AB9" s="62" t="s">
        <v>98</v>
      </c>
      <c r="AC9" s="62" t="s">
        <v>94</v>
      </c>
      <c r="AD9" s="62" t="s">
        <v>95</v>
      </c>
      <c r="AE9" s="62" t="s">
        <v>99</v>
      </c>
      <c r="AF9" s="62" t="s">
        <v>100</v>
      </c>
      <c r="AG9" s="62" t="s">
        <v>101</v>
      </c>
      <c r="AH9" s="62" t="s">
        <v>102</v>
      </c>
      <c r="AI9" s="63" t="s">
        <v>103</v>
      </c>
      <c r="AJ9" s="63" t="s">
        <v>104</v>
      </c>
      <c r="AK9" s="64" t="s">
        <v>105</v>
      </c>
      <c r="AL9" s="64" t="s">
        <v>106</v>
      </c>
      <c r="AM9" s="63" t="s">
        <v>107</v>
      </c>
      <c r="AN9" s="63" t="s">
        <v>108</v>
      </c>
      <c r="AO9" s="65"/>
    </row>
    <row r="10" spans="1:41" ht="20.100000000000001" customHeight="1">
      <c r="A10" s="55"/>
      <c r="B10" s="156" t="s">
        <v>115</v>
      </c>
      <c r="C10" s="157"/>
      <c r="D10" s="66">
        <v>19</v>
      </c>
      <c r="E10" s="67">
        <v>350000</v>
      </c>
      <c r="F10" s="67"/>
      <c r="G10" s="67">
        <v>12000</v>
      </c>
      <c r="H10" s="68">
        <v>28000</v>
      </c>
      <c r="I10" s="69">
        <f>SUM(E10:H10)</f>
        <v>390000</v>
      </c>
      <c r="J10" s="70">
        <f>X10</f>
        <v>18943</v>
      </c>
      <c r="K10" s="70">
        <f t="shared" ref="K10:K23" si="0">AD10</f>
        <v>33873</v>
      </c>
      <c r="L10" s="70"/>
      <c r="M10" s="70">
        <f t="shared" ref="M10:M23" si="1">AF10</f>
        <v>570</v>
      </c>
      <c r="N10" s="70">
        <f>Z10</f>
        <v>3002</v>
      </c>
      <c r="O10" s="71">
        <f>AJ10</f>
        <v>3315</v>
      </c>
      <c r="P10" s="71">
        <f>AL10</f>
        <v>1170</v>
      </c>
      <c r="Q10" s="71">
        <f>AN10</f>
        <v>7</v>
      </c>
      <c r="R10" s="71">
        <f t="shared" ref="R10:R23" si="2">SUM(J10:Q10)</f>
        <v>60880</v>
      </c>
      <c r="S10" s="72">
        <f t="shared" ref="S10:S24" si="3">I10+R10</f>
        <v>450880</v>
      </c>
      <c r="U10" s="73">
        <v>26</v>
      </c>
      <c r="V10" s="73">
        <v>380000</v>
      </c>
      <c r="W10" s="74">
        <v>4.9850000000000003</v>
      </c>
      <c r="X10" s="75">
        <f>ROUNDDOWN(V10*W10%,0)</f>
        <v>18943</v>
      </c>
      <c r="Y10" s="74">
        <v>0.79</v>
      </c>
      <c r="Z10" s="75">
        <f>ROUNDDOWN(V10*Y10%,0)</f>
        <v>3002</v>
      </c>
      <c r="AA10" s="76">
        <v>22</v>
      </c>
      <c r="AB10" s="73">
        <v>380000</v>
      </c>
      <c r="AC10" s="74">
        <v>8.9139999999999997</v>
      </c>
      <c r="AD10" s="75">
        <f>ROUNDDOWN(AB10*AC10%,0)</f>
        <v>33873</v>
      </c>
      <c r="AE10" s="77">
        <v>0.15</v>
      </c>
      <c r="AF10" s="75">
        <f>ROUNDDOWN(AB10*AE10%,0)</f>
        <v>570</v>
      </c>
      <c r="AG10" s="73"/>
      <c r="AH10" s="75">
        <f>AB10*AG10%</f>
        <v>0</v>
      </c>
      <c r="AI10" s="78">
        <v>0.85</v>
      </c>
      <c r="AJ10" s="79">
        <f t="shared" ref="AJ10:AJ23" si="4">ROUNDDOWN(I10*AI10%,0)</f>
        <v>3315</v>
      </c>
      <c r="AK10" s="80">
        <v>0.3</v>
      </c>
      <c r="AL10" s="79">
        <f t="shared" ref="AL10:AL23" si="5">ROUNDDOWN(I10*AK10%,0)</f>
        <v>1170</v>
      </c>
      <c r="AM10" s="79">
        <v>2E-3</v>
      </c>
      <c r="AN10" s="81">
        <f t="shared" ref="AN10:AN23" si="6">ROUNDDOWN(I10*AM10%,0)</f>
        <v>7</v>
      </c>
      <c r="AO10" s="65"/>
    </row>
    <row r="11" spans="1:41" ht="20.100000000000001" customHeight="1">
      <c r="A11" s="55"/>
      <c r="B11" s="156" t="s">
        <v>116</v>
      </c>
      <c r="C11" s="157"/>
      <c r="D11" s="66">
        <v>20</v>
      </c>
      <c r="E11" s="67">
        <v>350000</v>
      </c>
      <c r="F11" s="67"/>
      <c r="G11" s="67">
        <v>12000</v>
      </c>
      <c r="H11" s="68">
        <v>28000</v>
      </c>
      <c r="I11" s="69">
        <f t="shared" ref="I11:I23" si="7">SUM(E11:H11)</f>
        <v>390000</v>
      </c>
      <c r="J11" s="70">
        <f t="shared" ref="J11:J23" si="8">X11</f>
        <v>18943</v>
      </c>
      <c r="K11" s="70">
        <f t="shared" si="0"/>
        <v>33873</v>
      </c>
      <c r="L11" s="70"/>
      <c r="M11" s="70">
        <f t="shared" si="1"/>
        <v>570</v>
      </c>
      <c r="N11" s="70">
        <f t="shared" ref="N11:N23" si="9">Z11</f>
        <v>3002</v>
      </c>
      <c r="O11" s="71">
        <f t="shared" ref="O11:O23" si="10">AJ11</f>
        <v>3315</v>
      </c>
      <c r="P11" s="71">
        <f t="shared" ref="P11:P23" si="11">AL11</f>
        <v>1170</v>
      </c>
      <c r="Q11" s="71">
        <f t="shared" ref="Q11:Q23" si="12">AN11</f>
        <v>7</v>
      </c>
      <c r="R11" s="71">
        <f t="shared" si="2"/>
        <v>60880</v>
      </c>
      <c r="S11" s="72">
        <f t="shared" si="3"/>
        <v>450880</v>
      </c>
      <c r="U11" s="73">
        <v>26</v>
      </c>
      <c r="V11" s="73">
        <v>380000</v>
      </c>
      <c r="W11" s="74">
        <v>4.9850000000000003</v>
      </c>
      <c r="X11" s="75">
        <f t="shared" ref="X11:X23" si="13">ROUNDDOWN(V11*W11%,0)</f>
        <v>18943</v>
      </c>
      <c r="Y11" s="74">
        <v>0.79</v>
      </c>
      <c r="Z11" s="75">
        <f t="shared" ref="Z11:Z23" si="14">ROUNDDOWN(V11*Y11%,0)</f>
        <v>3002</v>
      </c>
      <c r="AA11" s="76">
        <v>22</v>
      </c>
      <c r="AB11" s="73">
        <v>380000</v>
      </c>
      <c r="AC11" s="74">
        <v>8.9139999999999997</v>
      </c>
      <c r="AD11" s="75">
        <f t="shared" ref="AD11:AD23" si="15">ROUNDDOWN(AB11*AC11%,0)</f>
        <v>33873</v>
      </c>
      <c r="AE11" s="77">
        <v>0.15</v>
      </c>
      <c r="AF11" s="75">
        <f t="shared" ref="AF11:AF23" si="16">ROUNDDOWN(AB11*AE11%,0)</f>
        <v>570</v>
      </c>
      <c r="AG11" s="73"/>
      <c r="AH11" s="75">
        <f t="shared" ref="AH11:AH23" si="17">AB11*AG11%</f>
        <v>0</v>
      </c>
      <c r="AI11" s="78">
        <v>0.85</v>
      </c>
      <c r="AJ11" s="79">
        <f t="shared" si="4"/>
        <v>3315</v>
      </c>
      <c r="AK11" s="82">
        <v>0.3</v>
      </c>
      <c r="AL11" s="79">
        <f t="shared" si="5"/>
        <v>1170</v>
      </c>
      <c r="AM11" s="79">
        <v>2E-3</v>
      </c>
      <c r="AN11" s="81">
        <f t="shared" si="6"/>
        <v>7</v>
      </c>
      <c r="AO11" s="65"/>
    </row>
    <row r="12" spans="1:41" ht="20.100000000000001" customHeight="1">
      <c r="A12" s="55"/>
      <c r="B12" s="156" t="s">
        <v>117</v>
      </c>
      <c r="C12" s="157"/>
      <c r="D12" s="66">
        <v>22</v>
      </c>
      <c r="E12" s="67">
        <v>350000</v>
      </c>
      <c r="F12" s="67"/>
      <c r="G12" s="67">
        <v>12000</v>
      </c>
      <c r="H12" s="68">
        <v>28000</v>
      </c>
      <c r="I12" s="69">
        <f t="shared" si="7"/>
        <v>390000</v>
      </c>
      <c r="J12" s="70">
        <f t="shared" si="8"/>
        <v>18943</v>
      </c>
      <c r="K12" s="70">
        <f t="shared" si="0"/>
        <v>33873</v>
      </c>
      <c r="L12" s="70"/>
      <c r="M12" s="70">
        <f t="shared" si="1"/>
        <v>570</v>
      </c>
      <c r="N12" s="70">
        <f t="shared" si="9"/>
        <v>3002</v>
      </c>
      <c r="O12" s="71">
        <f t="shared" si="10"/>
        <v>3315</v>
      </c>
      <c r="P12" s="71">
        <f t="shared" si="11"/>
        <v>1170</v>
      </c>
      <c r="Q12" s="71">
        <f t="shared" si="12"/>
        <v>7</v>
      </c>
      <c r="R12" s="71">
        <f t="shared" si="2"/>
        <v>60880</v>
      </c>
      <c r="S12" s="72">
        <f t="shared" si="3"/>
        <v>450880</v>
      </c>
      <c r="U12" s="73">
        <v>26</v>
      </c>
      <c r="V12" s="73">
        <v>380000</v>
      </c>
      <c r="W12" s="74">
        <v>4.9850000000000003</v>
      </c>
      <c r="X12" s="75">
        <f t="shared" si="13"/>
        <v>18943</v>
      </c>
      <c r="Y12" s="74">
        <v>0.79</v>
      </c>
      <c r="Z12" s="75">
        <f t="shared" si="14"/>
        <v>3002</v>
      </c>
      <c r="AA12" s="76">
        <v>22</v>
      </c>
      <c r="AB12" s="73">
        <v>380000</v>
      </c>
      <c r="AC12" s="74">
        <v>8.9139999999999997</v>
      </c>
      <c r="AD12" s="75">
        <f t="shared" si="15"/>
        <v>33873</v>
      </c>
      <c r="AE12" s="77">
        <v>0.15</v>
      </c>
      <c r="AF12" s="75">
        <f t="shared" si="16"/>
        <v>570</v>
      </c>
      <c r="AG12" s="73"/>
      <c r="AH12" s="75">
        <f t="shared" si="17"/>
        <v>0</v>
      </c>
      <c r="AI12" s="78">
        <v>0.85</v>
      </c>
      <c r="AJ12" s="79">
        <f t="shared" si="4"/>
        <v>3315</v>
      </c>
      <c r="AK12" s="82">
        <v>0.3</v>
      </c>
      <c r="AL12" s="79">
        <f t="shared" si="5"/>
        <v>1170</v>
      </c>
      <c r="AM12" s="79">
        <v>2E-3</v>
      </c>
      <c r="AN12" s="81">
        <f t="shared" si="6"/>
        <v>7</v>
      </c>
      <c r="AO12" s="65"/>
    </row>
    <row r="13" spans="1:41" ht="20.100000000000001" customHeight="1">
      <c r="A13" s="55"/>
      <c r="B13" s="156" t="s">
        <v>118</v>
      </c>
      <c r="C13" s="157"/>
      <c r="D13" s="66">
        <v>20</v>
      </c>
      <c r="E13" s="67">
        <v>370000</v>
      </c>
      <c r="F13" s="67"/>
      <c r="G13" s="67">
        <v>12000</v>
      </c>
      <c r="H13" s="68">
        <v>28000</v>
      </c>
      <c r="I13" s="69">
        <f t="shared" si="7"/>
        <v>410000</v>
      </c>
      <c r="J13" s="70">
        <f t="shared" si="8"/>
        <v>18943</v>
      </c>
      <c r="K13" s="70">
        <f t="shared" si="0"/>
        <v>33873</v>
      </c>
      <c r="L13" s="70"/>
      <c r="M13" s="70">
        <f t="shared" si="1"/>
        <v>570</v>
      </c>
      <c r="N13" s="70">
        <f t="shared" si="9"/>
        <v>3002</v>
      </c>
      <c r="O13" s="71">
        <f t="shared" si="10"/>
        <v>2870</v>
      </c>
      <c r="P13" s="71">
        <f t="shared" si="11"/>
        <v>1230</v>
      </c>
      <c r="Q13" s="71">
        <f t="shared" si="12"/>
        <v>8</v>
      </c>
      <c r="R13" s="71">
        <f t="shared" si="2"/>
        <v>60496</v>
      </c>
      <c r="S13" s="72">
        <f t="shared" si="3"/>
        <v>470496</v>
      </c>
      <c r="U13" s="73">
        <v>26</v>
      </c>
      <c r="V13" s="73">
        <v>380000</v>
      </c>
      <c r="W13" s="74">
        <v>4.9850000000000003</v>
      </c>
      <c r="X13" s="75">
        <f t="shared" si="13"/>
        <v>18943</v>
      </c>
      <c r="Y13" s="74">
        <v>0.79</v>
      </c>
      <c r="Z13" s="75">
        <f t="shared" si="14"/>
        <v>3002</v>
      </c>
      <c r="AA13" s="76">
        <v>22</v>
      </c>
      <c r="AB13" s="73">
        <v>380000</v>
      </c>
      <c r="AC13" s="74">
        <v>8.9139999999999997</v>
      </c>
      <c r="AD13" s="75">
        <f t="shared" si="15"/>
        <v>33873</v>
      </c>
      <c r="AE13" s="77">
        <v>0.15</v>
      </c>
      <c r="AF13" s="75">
        <f t="shared" si="16"/>
        <v>570</v>
      </c>
      <c r="AG13" s="73"/>
      <c r="AH13" s="75">
        <f t="shared" si="17"/>
        <v>0</v>
      </c>
      <c r="AI13" s="83">
        <v>0.7</v>
      </c>
      <c r="AJ13" s="79">
        <f t="shared" si="4"/>
        <v>2870</v>
      </c>
      <c r="AK13" s="82">
        <v>0.3</v>
      </c>
      <c r="AL13" s="79">
        <f t="shared" si="5"/>
        <v>1230</v>
      </c>
      <c r="AM13" s="79">
        <v>2E-3</v>
      </c>
      <c r="AN13" s="81">
        <f t="shared" si="6"/>
        <v>8</v>
      </c>
      <c r="AO13" s="65"/>
    </row>
    <row r="14" spans="1:41" ht="20.100000000000001" customHeight="1">
      <c r="A14" s="55"/>
      <c r="B14" s="156" t="s">
        <v>119</v>
      </c>
      <c r="C14" s="157"/>
      <c r="D14" s="66">
        <v>19</v>
      </c>
      <c r="E14" s="67">
        <v>370000</v>
      </c>
      <c r="F14" s="67"/>
      <c r="G14" s="67">
        <v>12000</v>
      </c>
      <c r="H14" s="68">
        <v>28000</v>
      </c>
      <c r="I14" s="69">
        <f t="shared" si="7"/>
        <v>410000</v>
      </c>
      <c r="J14" s="70">
        <f t="shared" si="8"/>
        <v>18943</v>
      </c>
      <c r="K14" s="70">
        <f t="shared" si="0"/>
        <v>33873</v>
      </c>
      <c r="L14" s="70"/>
      <c r="M14" s="70">
        <f t="shared" si="1"/>
        <v>760</v>
      </c>
      <c r="N14" s="70">
        <f t="shared" si="9"/>
        <v>3002</v>
      </c>
      <c r="O14" s="71">
        <f t="shared" si="10"/>
        <v>2870</v>
      </c>
      <c r="P14" s="71">
        <f t="shared" si="11"/>
        <v>1230</v>
      </c>
      <c r="Q14" s="71">
        <f t="shared" si="12"/>
        <v>8</v>
      </c>
      <c r="R14" s="71">
        <f t="shared" si="2"/>
        <v>60686</v>
      </c>
      <c r="S14" s="72">
        <f t="shared" si="3"/>
        <v>470686</v>
      </c>
      <c r="U14" s="73">
        <v>26</v>
      </c>
      <c r="V14" s="73">
        <v>380000</v>
      </c>
      <c r="W14" s="74">
        <v>4.9850000000000003</v>
      </c>
      <c r="X14" s="75">
        <f t="shared" si="13"/>
        <v>18943</v>
      </c>
      <c r="Y14" s="74">
        <v>0.79</v>
      </c>
      <c r="Z14" s="75">
        <f t="shared" si="14"/>
        <v>3002</v>
      </c>
      <c r="AA14" s="76">
        <v>22</v>
      </c>
      <c r="AB14" s="73">
        <v>380000</v>
      </c>
      <c r="AC14" s="74">
        <v>8.9139999999999997</v>
      </c>
      <c r="AD14" s="75">
        <f t="shared" si="15"/>
        <v>33873</v>
      </c>
      <c r="AE14" s="77">
        <v>0.2</v>
      </c>
      <c r="AF14" s="75">
        <f t="shared" si="16"/>
        <v>760</v>
      </c>
      <c r="AG14" s="73"/>
      <c r="AH14" s="75">
        <f t="shared" si="17"/>
        <v>0</v>
      </c>
      <c r="AI14" s="83">
        <v>0.7</v>
      </c>
      <c r="AJ14" s="79">
        <f t="shared" si="4"/>
        <v>2870</v>
      </c>
      <c r="AK14" s="82">
        <v>0.3</v>
      </c>
      <c r="AL14" s="79">
        <f t="shared" si="5"/>
        <v>1230</v>
      </c>
      <c r="AM14" s="79">
        <v>2E-3</v>
      </c>
      <c r="AN14" s="81">
        <f t="shared" si="6"/>
        <v>8</v>
      </c>
      <c r="AO14" s="65"/>
    </row>
    <row r="15" spans="1:41" ht="20.100000000000001" customHeight="1">
      <c r="A15" s="55"/>
      <c r="B15" s="156" t="s">
        <v>120</v>
      </c>
      <c r="C15" s="157"/>
      <c r="D15" s="66">
        <v>22</v>
      </c>
      <c r="E15" s="67">
        <v>370000</v>
      </c>
      <c r="F15" s="67"/>
      <c r="G15" s="67">
        <v>12000</v>
      </c>
      <c r="H15" s="68">
        <v>28000</v>
      </c>
      <c r="I15" s="69">
        <f t="shared" si="7"/>
        <v>410000</v>
      </c>
      <c r="J15" s="70">
        <f t="shared" si="8"/>
        <v>18943</v>
      </c>
      <c r="K15" s="70">
        <f t="shared" si="0"/>
        <v>33873</v>
      </c>
      <c r="L15" s="70"/>
      <c r="M15" s="70">
        <f t="shared" si="1"/>
        <v>760</v>
      </c>
      <c r="N15" s="70">
        <f t="shared" si="9"/>
        <v>3002</v>
      </c>
      <c r="O15" s="71">
        <f t="shared" si="10"/>
        <v>2870</v>
      </c>
      <c r="P15" s="71">
        <f t="shared" si="11"/>
        <v>1230</v>
      </c>
      <c r="Q15" s="71">
        <f t="shared" si="12"/>
        <v>8</v>
      </c>
      <c r="R15" s="71">
        <f t="shared" si="2"/>
        <v>60686</v>
      </c>
      <c r="S15" s="72">
        <f t="shared" si="3"/>
        <v>470686</v>
      </c>
      <c r="U15" s="73">
        <v>26</v>
      </c>
      <c r="V15" s="73">
        <v>380000</v>
      </c>
      <c r="W15" s="74">
        <v>4.9850000000000003</v>
      </c>
      <c r="X15" s="75">
        <f t="shared" si="13"/>
        <v>18943</v>
      </c>
      <c r="Y15" s="74">
        <v>0.79</v>
      </c>
      <c r="Z15" s="75">
        <f t="shared" si="14"/>
        <v>3002</v>
      </c>
      <c r="AA15" s="76">
        <v>22</v>
      </c>
      <c r="AB15" s="73">
        <v>380000</v>
      </c>
      <c r="AC15" s="74">
        <v>8.9139999999999997</v>
      </c>
      <c r="AD15" s="75">
        <f t="shared" si="15"/>
        <v>33873</v>
      </c>
      <c r="AE15" s="77">
        <v>0.2</v>
      </c>
      <c r="AF15" s="75">
        <f t="shared" si="16"/>
        <v>760</v>
      </c>
      <c r="AG15" s="73"/>
      <c r="AH15" s="75">
        <f t="shared" si="17"/>
        <v>0</v>
      </c>
      <c r="AI15" s="83">
        <v>0.7</v>
      </c>
      <c r="AJ15" s="79">
        <f t="shared" si="4"/>
        <v>2870</v>
      </c>
      <c r="AK15" s="82">
        <v>0.3</v>
      </c>
      <c r="AL15" s="79">
        <f t="shared" si="5"/>
        <v>1230</v>
      </c>
      <c r="AM15" s="79">
        <v>2E-3</v>
      </c>
      <c r="AN15" s="81">
        <f t="shared" si="6"/>
        <v>8</v>
      </c>
      <c r="AO15" s="65"/>
    </row>
    <row r="16" spans="1:41" ht="20.100000000000001" customHeight="1">
      <c r="A16" s="55"/>
      <c r="B16" s="156" t="s">
        <v>121</v>
      </c>
      <c r="C16" s="157"/>
      <c r="D16" s="66">
        <v>20</v>
      </c>
      <c r="E16" s="67">
        <v>370000</v>
      </c>
      <c r="F16" s="67"/>
      <c r="G16" s="67">
        <v>12000</v>
      </c>
      <c r="H16" s="68">
        <v>28000</v>
      </c>
      <c r="I16" s="69">
        <f t="shared" si="7"/>
        <v>410000</v>
      </c>
      <c r="J16" s="70">
        <f t="shared" si="8"/>
        <v>18943</v>
      </c>
      <c r="K16" s="70">
        <f t="shared" si="0"/>
        <v>33873</v>
      </c>
      <c r="L16" s="70"/>
      <c r="M16" s="70">
        <f t="shared" si="1"/>
        <v>760</v>
      </c>
      <c r="N16" s="70">
        <f t="shared" si="9"/>
        <v>3002</v>
      </c>
      <c r="O16" s="71">
        <f t="shared" si="10"/>
        <v>2870</v>
      </c>
      <c r="P16" s="71">
        <f t="shared" si="11"/>
        <v>1230</v>
      </c>
      <c r="Q16" s="71">
        <f t="shared" si="12"/>
        <v>8</v>
      </c>
      <c r="R16" s="71">
        <f t="shared" si="2"/>
        <v>60686</v>
      </c>
      <c r="S16" s="72">
        <f t="shared" si="3"/>
        <v>470686</v>
      </c>
      <c r="U16" s="73">
        <v>26</v>
      </c>
      <c r="V16" s="73">
        <v>380000</v>
      </c>
      <c r="W16" s="74">
        <v>4.9850000000000003</v>
      </c>
      <c r="X16" s="75">
        <f t="shared" si="13"/>
        <v>18943</v>
      </c>
      <c r="Y16" s="74">
        <v>0.79</v>
      </c>
      <c r="Z16" s="75">
        <f t="shared" si="14"/>
        <v>3002</v>
      </c>
      <c r="AA16" s="76">
        <v>22</v>
      </c>
      <c r="AB16" s="73">
        <v>380000</v>
      </c>
      <c r="AC16" s="74">
        <v>8.9139999999999997</v>
      </c>
      <c r="AD16" s="75">
        <f t="shared" si="15"/>
        <v>33873</v>
      </c>
      <c r="AE16" s="77">
        <v>0.2</v>
      </c>
      <c r="AF16" s="75">
        <f t="shared" si="16"/>
        <v>760</v>
      </c>
      <c r="AG16" s="73"/>
      <c r="AH16" s="75">
        <f t="shared" si="17"/>
        <v>0</v>
      </c>
      <c r="AI16" s="83">
        <v>0.7</v>
      </c>
      <c r="AJ16" s="79">
        <f t="shared" si="4"/>
        <v>2870</v>
      </c>
      <c r="AK16" s="82">
        <v>0.3</v>
      </c>
      <c r="AL16" s="79">
        <f t="shared" si="5"/>
        <v>1230</v>
      </c>
      <c r="AM16" s="79">
        <v>2E-3</v>
      </c>
      <c r="AN16" s="81">
        <f t="shared" si="6"/>
        <v>8</v>
      </c>
      <c r="AO16" s="65"/>
    </row>
    <row r="17" spans="1:41" ht="20.100000000000001" customHeight="1">
      <c r="A17" s="55"/>
      <c r="B17" s="156" t="s">
        <v>122</v>
      </c>
      <c r="C17" s="157"/>
      <c r="D17" s="66">
        <v>20</v>
      </c>
      <c r="E17" s="67">
        <v>370000</v>
      </c>
      <c r="F17" s="67"/>
      <c r="G17" s="67">
        <v>12000</v>
      </c>
      <c r="H17" s="68">
        <v>28000</v>
      </c>
      <c r="I17" s="69">
        <f t="shared" si="7"/>
        <v>410000</v>
      </c>
      <c r="J17" s="70">
        <f t="shared" si="8"/>
        <v>18943</v>
      </c>
      <c r="K17" s="70">
        <f t="shared" si="0"/>
        <v>33873</v>
      </c>
      <c r="L17" s="70"/>
      <c r="M17" s="70">
        <f t="shared" si="1"/>
        <v>760</v>
      </c>
      <c r="N17" s="70">
        <f t="shared" si="9"/>
        <v>3002</v>
      </c>
      <c r="O17" s="71">
        <f t="shared" si="10"/>
        <v>2870</v>
      </c>
      <c r="P17" s="71">
        <f t="shared" si="11"/>
        <v>1230</v>
      </c>
      <c r="Q17" s="71">
        <f t="shared" si="12"/>
        <v>8</v>
      </c>
      <c r="R17" s="71">
        <f t="shared" si="2"/>
        <v>60686</v>
      </c>
      <c r="S17" s="72">
        <f t="shared" si="3"/>
        <v>470686</v>
      </c>
      <c r="U17" s="73">
        <v>26</v>
      </c>
      <c r="V17" s="73">
        <v>380000</v>
      </c>
      <c r="W17" s="74">
        <v>4.9850000000000003</v>
      </c>
      <c r="X17" s="75">
        <f t="shared" si="13"/>
        <v>18943</v>
      </c>
      <c r="Y17" s="74">
        <v>0.79</v>
      </c>
      <c r="Z17" s="75">
        <f t="shared" si="14"/>
        <v>3002</v>
      </c>
      <c r="AA17" s="76">
        <v>22</v>
      </c>
      <c r="AB17" s="73">
        <v>380000</v>
      </c>
      <c r="AC17" s="74">
        <v>8.9139999999999997</v>
      </c>
      <c r="AD17" s="75">
        <f t="shared" si="15"/>
        <v>33873</v>
      </c>
      <c r="AE17" s="77">
        <v>0.2</v>
      </c>
      <c r="AF17" s="75">
        <f t="shared" si="16"/>
        <v>760</v>
      </c>
      <c r="AG17" s="73"/>
      <c r="AH17" s="75">
        <f t="shared" si="17"/>
        <v>0</v>
      </c>
      <c r="AI17" s="83">
        <v>0.7</v>
      </c>
      <c r="AJ17" s="79">
        <f t="shared" si="4"/>
        <v>2870</v>
      </c>
      <c r="AK17" s="82">
        <v>0.3</v>
      </c>
      <c r="AL17" s="79">
        <f t="shared" si="5"/>
        <v>1230</v>
      </c>
      <c r="AM17" s="79">
        <v>2E-3</v>
      </c>
      <c r="AN17" s="81">
        <f t="shared" si="6"/>
        <v>8</v>
      </c>
      <c r="AO17" s="65"/>
    </row>
    <row r="18" spans="1:41" ht="20.100000000000001" customHeight="1">
      <c r="A18" s="55"/>
      <c r="B18" s="156" t="s">
        <v>123</v>
      </c>
      <c r="C18" s="157"/>
      <c r="D18" s="66">
        <v>20</v>
      </c>
      <c r="E18" s="67">
        <v>370000</v>
      </c>
      <c r="F18" s="67"/>
      <c r="G18" s="67">
        <v>12000</v>
      </c>
      <c r="H18" s="68">
        <v>28000</v>
      </c>
      <c r="I18" s="69">
        <f t="shared" si="7"/>
        <v>410000</v>
      </c>
      <c r="J18" s="70">
        <f t="shared" si="8"/>
        <v>18943</v>
      </c>
      <c r="K18" s="70">
        <f t="shared" si="0"/>
        <v>33873</v>
      </c>
      <c r="L18" s="70"/>
      <c r="M18" s="70">
        <f t="shared" si="1"/>
        <v>760</v>
      </c>
      <c r="N18" s="70">
        <f t="shared" si="9"/>
        <v>3002</v>
      </c>
      <c r="O18" s="71">
        <f t="shared" si="10"/>
        <v>2870</v>
      </c>
      <c r="P18" s="71">
        <f t="shared" si="11"/>
        <v>1230</v>
      </c>
      <c r="Q18" s="71">
        <f t="shared" si="12"/>
        <v>8</v>
      </c>
      <c r="R18" s="71">
        <f t="shared" si="2"/>
        <v>60686</v>
      </c>
      <c r="S18" s="72">
        <f t="shared" si="3"/>
        <v>470686</v>
      </c>
      <c r="U18" s="73">
        <v>26</v>
      </c>
      <c r="V18" s="73">
        <v>380000</v>
      </c>
      <c r="W18" s="74">
        <v>4.9850000000000003</v>
      </c>
      <c r="X18" s="75">
        <f t="shared" si="13"/>
        <v>18943</v>
      </c>
      <c r="Y18" s="74">
        <v>0.79</v>
      </c>
      <c r="Z18" s="75">
        <f t="shared" si="14"/>
        <v>3002</v>
      </c>
      <c r="AA18" s="76">
        <v>22</v>
      </c>
      <c r="AB18" s="73">
        <v>380000</v>
      </c>
      <c r="AC18" s="74">
        <v>8.9139999999999997</v>
      </c>
      <c r="AD18" s="75">
        <f t="shared" si="15"/>
        <v>33873</v>
      </c>
      <c r="AE18" s="77">
        <v>0.2</v>
      </c>
      <c r="AF18" s="75">
        <f t="shared" si="16"/>
        <v>760</v>
      </c>
      <c r="AG18" s="73"/>
      <c r="AH18" s="75">
        <f t="shared" si="17"/>
        <v>0</v>
      </c>
      <c r="AI18" s="83">
        <v>0.7</v>
      </c>
      <c r="AJ18" s="79">
        <f t="shared" si="4"/>
        <v>2870</v>
      </c>
      <c r="AK18" s="82">
        <v>0.3</v>
      </c>
      <c r="AL18" s="79">
        <f t="shared" si="5"/>
        <v>1230</v>
      </c>
      <c r="AM18" s="79">
        <v>2E-3</v>
      </c>
      <c r="AN18" s="81">
        <f t="shared" si="6"/>
        <v>8</v>
      </c>
      <c r="AO18" s="65"/>
    </row>
    <row r="19" spans="1:41" ht="20.100000000000001" customHeight="1">
      <c r="A19" s="55"/>
      <c r="B19" s="156" t="s">
        <v>124</v>
      </c>
      <c r="C19" s="157"/>
      <c r="D19" s="66">
        <v>20</v>
      </c>
      <c r="E19" s="67">
        <v>370000</v>
      </c>
      <c r="F19" s="67"/>
      <c r="G19" s="67">
        <v>12000</v>
      </c>
      <c r="H19" s="68">
        <v>28000</v>
      </c>
      <c r="I19" s="69">
        <f t="shared" si="7"/>
        <v>410000</v>
      </c>
      <c r="J19" s="70">
        <f t="shared" si="8"/>
        <v>20438</v>
      </c>
      <c r="K19" s="70">
        <f t="shared" si="0"/>
        <v>37273</v>
      </c>
      <c r="L19" s="70"/>
      <c r="M19" s="70">
        <f t="shared" si="1"/>
        <v>820</v>
      </c>
      <c r="N19" s="70">
        <f t="shared" si="9"/>
        <v>3239</v>
      </c>
      <c r="O19" s="71">
        <f t="shared" si="10"/>
        <v>2870</v>
      </c>
      <c r="P19" s="71">
        <f t="shared" si="11"/>
        <v>1230</v>
      </c>
      <c r="Q19" s="71">
        <f t="shared" si="12"/>
        <v>8</v>
      </c>
      <c r="R19" s="71">
        <f t="shared" si="2"/>
        <v>65878</v>
      </c>
      <c r="S19" s="72">
        <f t="shared" si="3"/>
        <v>475878</v>
      </c>
      <c r="U19" s="73">
        <v>27</v>
      </c>
      <c r="V19" s="73">
        <v>410000</v>
      </c>
      <c r="W19" s="74">
        <v>4.9850000000000003</v>
      </c>
      <c r="X19" s="75">
        <f t="shared" si="13"/>
        <v>20438</v>
      </c>
      <c r="Y19" s="74">
        <v>0.79</v>
      </c>
      <c r="Z19" s="75">
        <f t="shared" si="14"/>
        <v>3239</v>
      </c>
      <c r="AA19" s="76">
        <v>24</v>
      </c>
      <c r="AB19" s="73">
        <v>410000</v>
      </c>
      <c r="AC19" s="74">
        <v>9.0909999999999993</v>
      </c>
      <c r="AD19" s="75">
        <f t="shared" si="15"/>
        <v>37273</v>
      </c>
      <c r="AE19" s="77">
        <v>0.2</v>
      </c>
      <c r="AF19" s="75">
        <f t="shared" si="16"/>
        <v>820</v>
      </c>
      <c r="AG19" s="73"/>
      <c r="AH19" s="75">
        <f t="shared" si="17"/>
        <v>0</v>
      </c>
      <c r="AI19" s="83">
        <v>0.7</v>
      </c>
      <c r="AJ19" s="79">
        <f t="shared" si="4"/>
        <v>2870</v>
      </c>
      <c r="AK19" s="82">
        <v>0.3</v>
      </c>
      <c r="AL19" s="79">
        <f t="shared" si="5"/>
        <v>1230</v>
      </c>
      <c r="AM19" s="79">
        <v>2E-3</v>
      </c>
      <c r="AN19" s="81">
        <f t="shared" si="6"/>
        <v>8</v>
      </c>
      <c r="AO19" s="65"/>
    </row>
    <row r="20" spans="1:41" ht="20.100000000000001" customHeight="1">
      <c r="A20" s="55"/>
      <c r="B20" s="156" t="s">
        <v>125</v>
      </c>
      <c r="C20" s="157"/>
      <c r="D20" s="66">
        <v>20</v>
      </c>
      <c r="E20" s="67">
        <v>370000</v>
      </c>
      <c r="F20" s="67"/>
      <c r="G20" s="67">
        <v>12000</v>
      </c>
      <c r="H20" s="68">
        <v>28000</v>
      </c>
      <c r="I20" s="69">
        <f t="shared" si="7"/>
        <v>410000</v>
      </c>
      <c r="J20" s="70">
        <f t="shared" si="8"/>
        <v>20438</v>
      </c>
      <c r="K20" s="70">
        <f t="shared" si="0"/>
        <v>37273</v>
      </c>
      <c r="L20" s="70"/>
      <c r="M20" s="70">
        <f t="shared" si="1"/>
        <v>820</v>
      </c>
      <c r="N20" s="70">
        <f t="shared" si="9"/>
        <v>3239</v>
      </c>
      <c r="O20" s="71">
        <f t="shared" si="10"/>
        <v>2870</v>
      </c>
      <c r="P20" s="71">
        <f t="shared" si="11"/>
        <v>1230</v>
      </c>
      <c r="Q20" s="71">
        <f t="shared" si="12"/>
        <v>8</v>
      </c>
      <c r="R20" s="71">
        <f t="shared" si="2"/>
        <v>65878</v>
      </c>
      <c r="S20" s="72">
        <f t="shared" si="3"/>
        <v>475878</v>
      </c>
      <c r="U20" s="73">
        <v>27</v>
      </c>
      <c r="V20" s="73">
        <v>410000</v>
      </c>
      <c r="W20" s="74">
        <v>4.9850000000000003</v>
      </c>
      <c r="X20" s="75">
        <f t="shared" si="13"/>
        <v>20438</v>
      </c>
      <c r="Y20" s="74">
        <v>0.79</v>
      </c>
      <c r="Z20" s="75">
        <f t="shared" si="14"/>
        <v>3239</v>
      </c>
      <c r="AA20" s="76">
        <v>24</v>
      </c>
      <c r="AB20" s="73">
        <v>410000</v>
      </c>
      <c r="AC20" s="74">
        <v>9.0909999999999993</v>
      </c>
      <c r="AD20" s="75">
        <f t="shared" si="15"/>
        <v>37273</v>
      </c>
      <c r="AE20" s="77">
        <v>0.2</v>
      </c>
      <c r="AF20" s="75">
        <f t="shared" si="16"/>
        <v>820</v>
      </c>
      <c r="AG20" s="73"/>
      <c r="AH20" s="75">
        <f t="shared" si="17"/>
        <v>0</v>
      </c>
      <c r="AI20" s="83">
        <v>0.7</v>
      </c>
      <c r="AJ20" s="79">
        <f t="shared" si="4"/>
        <v>2870</v>
      </c>
      <c r="AK20" s="82">
        <v>0.3</v>
      </c>
      <c r="AL20" s="79">
        <f t="shared" si="5"/>
        <v>1230</v>
      </c>
      <c r="AM20" s="79">
        <v>2E-3</v>
      </c>
      <c r="AN20" s="81">
        <f t="shared" si="6"/>
        <v>8</v>
      </c>
      <c r="AO20" s="65"/>
    </row>
    <row r="21" spans="1:41" ht="20.100000000000001" customHeight="1">
      <c r="A21" s="55"/>
      <c r="B21" s="156" t="s">
        <v>126</v>
      </c>
      <c r="C21" s="157"/>
      <c r="D21" s="66">
        <v>20</v>
      </c>
      <c r="E21" s="67">
        <v>370000</v>
      </c>
      <c r="F21" s="67"/>
      <c r="G21" s="67">
        <v>12000</v>
      </c>
      <c r="H21" s="68">
        <v>28000</v>
      </c>
      <c r="I21" s="69">
        <f t="shared" si="7"/>
        <v>410000</v>
      </c>
      <c r="J21" s="70">
        <f t="shared" si="8"/>
        <v>20438</v>
      </c>
      <c r="K21" s="70">
        <f t="shared" si="0"/>
        <v>37273</v>
      </c>
      <c r="L21" s="70"/>
      <c r="M21" s="70">
        <f t="shared" si="1"/>
        <v>820</v>
      </c>
      <c r="N21" s="70">
        <f t="shared" si="9"/>
        <v>3239</v>
      </c>
      <c r="O21" s="71">
        <f t="shared" si="10"/>
        <v>2870</v>
      </c>
      <c r="P21" s="71">
        <f t="shared" si="11"/>
        <v>1230</v>
      </c>
      <c r="Q21" s="71">
        <f t="shared" si="12"/>
        <v>8</v>
      </c>
      <c r="R21" s="71">
        <f t="shared" si="2"/>
        <v>65878</v>
      </c>
      <c r="S21" s="72">
        <f t="shared" si="3"/>
        <v>475878</v>
      </c>
      <c r="U21" s="73">
        <v>27</v>
      </c>
      <c r="V21" s="73">
        <v>410000</v>
      </c>
      <c r="W21" s="74">
        <v>4.9850000000000003</v>
      </c>
      <c r="X21" s="75">
        <f t="shared" si="13"/>
        <v>20438</v>
      </c>
      <c r="Y21" s="74">
        <v>0.79</v>
      </c>
      <c r="Z21" s="75">
        <f t="shared" si="14"/>
        <v>3239</v>
      </c>
      <c r="AA21" s="76">
        <v>24</v>
      </c>
      <c r="AB21" s="73">
        <v>410000</v>
      </c>
      <c r="AC21" s="74">
        <v>9.0909999999999993</v>
      </c>
      <c r="AD21" s="75">
        <f t="shared" si="15"/>
        <v>37273</v>
      </c>
      <c r="AE21" s="77">
        <v>0.2</v>
      </c>
      <c r="AF21" s="75">
        <f t="shared" si="16"/>
        <v>820</v>
      </c>
      <c r="AG21" s="73"/>
      <c r="AH21" s="75">
        <f t="shared" si="17"/>
        <v>0</v>
      </c>
      <c r="AI21" s="83">
        <v>0.7</v>
      </c>
      <c r="AJ21" s="79">
        <f t="shared" si="4"/>
        <v>2870</v>
      </c>
      <c r="AK21" s="82">
        <v>0.3</v>
      </c>
      <c r="AL21" s="79">
        <f t="shared" si="5"/>
        <v>1230</v>
      </c>
      <c r="AM21" s="79">
        <v>2E-3</v>
      </c>
      <c r="AN21" s="81">
        <f t="shared" si="6"/>
        <v>8</v>
      </c>
      <c r="AO21" s="65"/>
    </row>
    <row r="22" spans="1:41" ht="20.100000000000001" customHeight="1">
      <c r="A22" s="55"/>
      <c r="B22" s="158" t="s">
        <v>109</v>
      </c>
      <c r="C22" s="159"/>
      <c r="D22" s="84"/>
      <c r="E22" s="85">
        <v>600000</v>
      </c>
      <c r="F22" s="85"/>
      <c r="G22" s="85"/>
      <c r="H22" s="67"/>
      <c r="I22" s="69">
        <f t="shared" si="7"/>
        <v>600000</v>
      </c>
      <c r="J22" s="70">
        <f t="shared" si="8"/>
        <v>29910</v>
      </c>
      <c r="K22" s="70">
        <f t="shared" si="0"/>
        <v>54546</v>
      </c>
      <c r="L22" s="70"/>
      <c r="M22" s="70">
        <f t="shared" si="1"/>
        <v>1200</v>
      </c>
      <c r="N22" s="70">
        <f t="shared" si="9"/>
        <v>4740</v>
      </c>
      <c r="O22" s="71">
        <f t="shared" si="10"/>
        <v>4200</v>
      </c>
      <c r="P22" s="71">
        <f t="shared" si="11"/>
        <v>1800</v>
      </c>
      <c r="Q22" s="71">
        <f t="shared" si="12"/>
        <v>12</v>
      </c>
      <c r="R22" s="71">
        <f t="shared" si="2"/>
        <v>96408</v>
      </c>
      <c r="S22" s="72">
        <f t="shared" si="3"/>
        <v>696408</v>
      </c>
      <c r="U22" s="73"/>
      <c r="V22" s="73">
        <v>600000</v>
      </c>
      <c r="W22" s="74">
        <v>4.9850000000000003</v>
      </c>
      <c r="X22" s="75">
        <f t="shared" si="13"/>
        <v>29910</v>
      </c>
      <c r="Y22" s="74">
        <v>0.79</v>
      </c>
      <c r="Z22" s="75">
        <f t="shared" si="14"/>
        <v>4740</v>
      </c>
      <c r="AA22" s="78"/>
      <c r="AB22" s="73">
        <v>600000</v>
      </c>
      <c r="AC22" s="74">
        <v>9.0909999999999993</v>
      </c>
      <c r="AD22" s="75">
        <f t="shared" si="15"/>
        <v>54546</v>
      </c>
      <c r="AE22" s="77">
        <v>0.2</v>
      </c>
      <c r="AF22" s="75">
        <f t="shared" si="16"/>
        <v>1200</v>
      </c>
      <c r="AG22" s="73"/>
      <c r="AH22" s="75">
        <f t="shared" si="17"/>
        <v>0</v>
      </c>
      <c r="AI22" s="83">
        <v>0.7</v>
      </c>
      <c r="AJ22" s="79">
        <f t="shared" si="4"/>
        <v>4200</v>
      </c>
      <c r="AK22" s="82">
        <v>0.3</v>
      </c>
      <c r="AL22" s="79">
        <f t="shared" si="5"/>
        <v>1800</v>
      </c>
      <c r="AM22" s="79">
        <v>2E-3</v>
      </c>
      <c r="AN22" s="81">
        <f t="shared" si="6"/>
        <v>12</v>
      </c>
      <c r="AO22" s="65"/>
    </row>
    <row r="23" spans="1:41" ht="20.100000000000001" customHeight="1">
      <c r="A23" s="55"/>
      <c r="B23" s="158" t="s">
        <v>110</v>
      </c>
      <c r="C23" s="159"/>
      <c r="D23" s="84"/>
      <c r="E23" s="67">
        <v>700000</v>
      </c>
      <c r="F23" s="67"/>
      <c r="G23" s="67"/>
      <c r="H23" s="67"/>
      <c r="I23" s="69">
        <f t="shared" si="7"/>
        <v>700000</v>
      </c>
      <c r="J23" s="70">
        <f t="shared" si="8"/>
        <v>34895</v>
      </c>
      <c r="K23" s="70">
        <f t="shared" si="0"/>
        <v>56364</v>
      </c>
      <c r="L23" s="70"/>
      <c r="M23" s="70">
        <f t="shared" si="1"/>
        <v>1240</v>
      </c>
      <c r="N23" s="70">
        <f t="shared" si="9"/>
        <v>5530</v>
      </c>
      <c r="O23" s="71">
        <f t="shared" si="10"/>
        <v>4900</v>
      </c>
      <c r="P23" s="71">
        <f t="shared" si="11"/>
        <v>2100</v>
      </c>
      <c r="Q23" s="71">
        <f t="shared" si="12"/>
        <v>14</v>
      </c>
      <c r="R23" s="71">
        <f t="shared" si="2"/>
        <v>105043</v>
      </c>
      <c r="S23" s="72">
        <f t="shared" si="3"/>
        <v>805043</v>
      </c>
      <c r="U23" s="78"/>
      <c r="V23" s="86">
        <v>700000</v>
      </c>
      <c r="W23" s="74">
        <v>4.9850000000000003</v>
      </c>
      <c r="X23" s="75">
        <f t="shared" si="13"/>
        <v>34895</v>
      </c>
      <c r="Y23" s="74">
        <v>0.79</v>
      </c>
      <c r="Z23" s="75">
        <f t="shared" si="14"/>
        <v>5530</v>
      </c>
      <c r="AA23" s="78"/>
      <c r="AB23" s="86">
        <v>620000</v>
      </c>
      <c r="AC23" s="74">
        <v>9.0909999999999993</v>
      </c>
      <c r="AD23" s="75">
        <f t="shared" si="15"/>
        <v>56364</v>
      </c>
      <c r="AE23" s="77">
        <v>0.2</v>
      </c>
      <c r="AF23" s="75">
        <f t="shared" si="16"/>
        <v>1240</v>
      </c>
      <c r="AG23" s="73"/>
      <c r="AH23" s="75">
        <f t="shared" si="17"/>
        <v>0</v>
      </c>
      <c r="AI23" s="83">
        <v>0.7</v>
      </c>
      <c r="AJ23" s="79">
        <f t="shared" si="4"/>
        <v>4900</v>
      </c>
      <c r="AK23" s="82">
        <v>0.3</v>
      </c>
      <c r="AL23" s="79">
        <f t="shared" si="5"/>
        <v>2100</v>
      </c>
      <c r="AM23" s="79">
        <v>2E-3</v>
      </c>
      <c r="AN23" s="81">
        <f t="shared" si="6"/>
        <v>14</v>
      </c>
      <c r="AO23" s="65"/>
    </row>
    <row r="24" spans="1:41" ht="20.100000000000001" customHeight="1">
      <c r="A24" s="55"/>
      <c r="B24" s="158" t="s">
        <v>31</v>
      </c>
      <c r="C24" s="159"/>
      <c r="D24" s="84">
        <f t="shared" ref="D24:R24" si="18">SUM(D10:D23)</f>
        <v>242</v>
      </c>
      <c r="E24" s="67">
        <f t="shared" si="18"/>
        <v>5680000</v>
      </c>
      <c r="F24" s="67">
        <f t="shared" si="18"/>
        <v>0</v>
      </c>
      <c r="G24" s="67">
        <f t="shared" si="18"/>
        <v>144000</v>
      </c>
      <c r="H24" s="67">
        <f t="shared" si="18"/>
        <v>336000</v>
      </c>
      <c r="I24" s="69">
        <f t="shared" si="18"/>
        <v>6160000</v>
      </c>
      <c r="J24" s="71">
        <f t="shared" si="18"/>
        <v>296606</v>
      </c>
      <c r="K24" s="71">
        <f t="shared" si="18"/>
        <v>527586</v>
      </c>
      <c r="L24" s="71">
        <f t="shared" si="18"/>
        <v>0</v>
      </c>
      <c r="M24" s="71">
        <f t="shared" si="18"/>
        <v>10980</v>
      </c>
      <c r="N24" s="71">
        <f t="shared" si="18"/>
        <v>47005</v>
      </c>
      <c r="O24" s="71">
        <f t="shared" si="18"/>
        <v>44875</v>
      </c>
      <c r="P24" s="71">
        <f t="shared" si="18"/>
        <v>18480</v>
      </c>
      <c r="Q24" s="71">
        <f t="shared" si="18"/>
        <v>119</v>
      </c>
      <c r="R24" s="71">
        <f t="shared" si="18"/>
        <v>945651</v>
      </c>
      <c r="S24" s="72">
        <f t="shared" si="3"/>
        <v>7105651</v>
      </c>
    </row>
    <row r="25" spans="1:41" ht="20.100000000000001" customHeight="1">
      <c r="A25" s="55"/>
      <c r="B25" s="55"/>
      <c r="C25" s="87"/>
      <c r="D25" s="55"/>
      <c r="E25" s="55"/>
      <c r="F25" s="55"/>
      <c r="G25" s="55"/>
      <c r="H25" s="55"/>
      <c r="I25" s="55"/>
      <c r="J25" s="55"/>
      <c r="K25" s="55"/>
      <c r="L25" s="55"/>
      <c r="M25" s="55"/>
      <c r="N25" s="55"/>
      <c r="O25" s="55"/>
      <c r="P25" s="55"/>
      <c r="Q25" s="55"/>
      <c r="R25" s="55"/>
      <c r="S25" s="55"/>
    </row>
    <row r="26" spans="1:41" ht="17.25">
      <c r="A26" s="55"/>
      <c r="B26" s="160" t="s">
        <v>65</v>
      </c>
      <c r="C26" s="161"/>
      <c r="D26" s="146">
        <f>S24-H24</f>
        <v>6769651</v>
      </c>
      <c r="E26" s="147"/>
      <c r="F26" s="88" t="s">
        <v>66</v>
      </c>
      <c r="G26" s="55"/>
      <c r="H26" s="55"/>
      <c r="I26" s="55"/>
      <c r="J26" s="55"/>
      <c r="K26" s="55"/>
      <c r="L26" s="55"/>
      <c r="M26" s="55"/>
      <c r="N26" s="55"/>
      <c r="O26" s="55"/>
      <c r="P26" s="55"/>
      <c r="Q26" s="55"/>
      <c r="R26" s="55"/>
      <c r="S26" s="55"/>
    </row>
    <row r="27" spans="1:41" ht="17.25">
      <c r="A27" s="55"/>
      <c r="B27" s="144" t="s">
        <v>111</v>
      </c>
      <c r="C27" s="145"/>
      <c r="D27" s="146">
        <f>ROUNDUP(H24/1.08,0)</f>
        <v>311112</v>
      </c>
      <c r="E27" s="147"/>
      <c r="F27" s="88" t="s">
        <v>66</v>
      </c>
      <c r="G27" s="55"/>
      <c r="H27" s="148" t="s">
        <v>67</v>
      </c>
      <c r="I27" s="149"/>
      <c r="J27" s="89">
        <v>8</v>
      </c>
      <c r="K27" s="88" t="s">
        <v>68</v>
      </c>
      <c r="L27" s="90"/>
      <c r="M27" s="55"/>
      <c r="N27" s="55"/>
      <c r="O27" s="55"/>
      <c r="P27" s="55"/>
      <c r="Q27" s="55"/>
      <c r="R27" s="55"/>
      <c r="S27" s="55"/>
    </row>
    <row r="28" spans="1:41" ht="17.25">
      <c r="A28" s="55"/>
      <c r="B28" s="148" t="s">
        <v>69</v>
      </c>
      <c r="C28" s="149"/>
      <c r="D28" s="146">
        <f>D26+D27</f>
        <v>7080763</v>
      </c>
      <c r="E28" s="147"/>
      <c r="F28" s="88" t="s">
        <v>66</v>
      </c>
      <c r="G28" s="55"/>
      <c r="H28" s="148" t="s">
        <v>70</v>
      </c>
      <c r="I28" s="149"/>
      <c r="J28" s="91">
        <f>D24*J27</f>
        <v>1936</v>
      </c>
      <c r="K28" s="88" t="s">
        <v>68</v>
      </c>
      <c r="L28" s="90"/>
      <c r="M28" s="55"/>
      <c r="N28" s="55"/>
      <c r="O28" s="55"/>
      <c r="P28" s="55"/>
      <c r="Q28" s="55"/>
      <c r="R28" s="55"/>
      <c r="S28" s="55"/>
    </row>
    <row r="29" spans="1:41">
      <c r="A29" s="55"/>
      <c r="B29" s="55"/>
      <c r="C29" s="87"/>
      <c r="D29" s="92"/>
      <c r="E29" s="92"/>
      <c r="F29" s="93"/>
      <c r="G29" s="55"/>
      <c r="H29" s="55"/>
      <c r="I29" s="55"/>
      <c r="J29" s="94"/>
      <c r="K29" s="55"/>
      <c r="L29" s="55"/>
      <c r="M29" s="55"/>
      <c r="N29" s="55"/>
      <c r="O29" s="55"/>
      <c r="P29" s="55"/>
      <c r="Q29" s="55"/>
      <c r="R29" s="55"/>
      <c r="S29" s="95"/>
      <c r="AK29" s="96"/>
    </row>
    <row r="30" spans="1:41" ht="17.25">
      <c r="A30" s="55"/>
      <c r="B30" s="148" t="s">
        <v>71</v>
      </c>
      <c r="C30" s="150"/>
      <c r="D30" s="97" t="s">
        <v>72</v>
      </c>
      <c r="E30" s="97"/>
      <c r="F30" s="97"/>
      <c r="G30" s="97"/>
      <c r="H30" s="97"/>
      <c r="I30" s="98"/>
      <c r="J30" s="99">
        <f>ROUNDDOWN(D28/J28,0)</f>
        <v>3657</v>
      </c>
      <c r="K30" s="100" t="s">
        <v>66</v>
      </c>
      <c r="L30" s="90"/>
      <c r="M30" s="151" t="s">
        <v>112</v>
      </c>
      <c r="N30" s="151"/>
      <c r="O30" s="55"/>
      <c r="P30" s="55"/>
      <c r="Q30" s="55"/>
      <c r="R30" s="55"/>
      <c r="S30" s="55"/>
      <c r="AL30" s="96"/>
    </row>
    <row r="31" spans="1:41" ht="17.25">
      <c r="A31" s="55"/>
      <c r="B31" s="148" t="s">
        <v>73</v>
      </c>
      <c r="C31" s="150"/>
      <c r="D31" s="152"/>
      <c r="E31" s="152"/>
      <c r="F31" s="152"/>
      <c r="G31" s="152"/>
      <c r="H31" s="152"/>
      <c r="I31" s="153"/>
      <c r="J31" s="101">
        <f>ROUNDDOWN((I24-I22-H24-I23)/J28*1.25,0)</f>
        <v>2920</v>
      </c>
      <c r="K31" s="102" t="s">
        <v>66</v>
      </c>
      <c r="L31" s="90"/>
      <c r="M31" s="154" t="s">
        <v>113</v>
      </c>
      <c r="N31" s="155"/>
      <c r="O31" s="55"/>
      <c r="P31" s="55"/>
      <c r="Q31" s="55"/>
      <c r="R31" s="55"/>
      <c r="S31" s="55"/>
    </row>
    <row r="32" spans="1:41">
      <c r="A32" s="55"/>
      <c r="B32" s="55"/>
      <c r="C32" s="87"/>
      <c r="D32" s="55"/>
      <c r="E32" s="55"/>
      <c r="F32" s="55"/>
      <c r="G32" s="55"/>
      <c r="H32" s="55"/>
      <c r="I32" s="55"/>
      <c r="J32" s="55"/>
      <c r="K32" s="55"/>
      <c r="L32" s="55"/>
      <c r="M32" s="55"/>
      <c r="N32" s="55"/>
      <c r="O32" s="55"/>
      <c r="P32" s="55"/>
      <c r="Q32" s="55"/>
      <c r="R32" s="55"/>
      <c r="S32" s="55"/>
    </row>
    <row r="33" spans="1:19">
      <c r="A33" s="103"/>
      <c r="B33" s="103"/>
      <c r="C33" s="104"/>
      <c r="D33" s="103"/>
      <c r="E33" s="103"/>
      <c r="F33" s="103"/>
      <c r="G33" s="103"/>
      <c r="H33" s="103"/>
      <c r="I33" s="103"/>
      <c r="J33" s="103"/>
      <c r="K33" s="103"/>
      <c r="L33" s="103"/>
      <c r="M33" s="103"/>
      <c r="N33" s="103"/>
      <c r="O33" s="103"/>
      <c r="P33" s="103"/>
      <c r="Q33" s="103"/>
      <c r="R33" s="103"/>
      <c r="S33" s="103"/>
    </row>
    <row r="34" spans="1:19">
      <c r="A34" s="103"/>
      <c r="B34" s="103"/>
      <c r="C34" s="104"/>
      <c r="D34" s="103"/>
      <c r="E34" s="103"/>
      <c r="F34" s="103"/>
      <c r="G34" s="103"/>
      <c r="H34" s="103"/>
      <c r="I34" s="103"/>
      <c r="J34" s="103"/>
      <c r="K34" s="103"/>
      <c r="L34" s="103"/>
      <c r="M34" s="103"/>
      <c r="N34" s="103"/>
      <c r="O34" s="103"/>
      <c r="P34" s="103"/>
      <c r="Q34" s="103"/>
      <c r="R34" s="103"/>
      <c r="S34" s="103"/>
    </row>
    <row r="35" spans="1:19" ht="30.75" customHeight="1">
      <c r="A35" s="103"/>
      <c r="B35" s="143" t="s">
        <v>114</v>
      </c>
      <c r="C35" s="143"/>
      <c r="D35" s="143"/>
      <c r="E35" s="143"/>
      <c r="F35" s="143"/>
      <c r="G35" s="143"/>
      <c r="H35" s="143"/>
      <c r="I35" s="143"/>
      <c r="J35" s="143"/>
      <c r="K35" s="143"/>
      <c r="L35" s="143"/>
      <c r="M35" s="143"/>
      <c r="N35" s="143"/>
      <c r="O35" s="143"/>
      <c r="P35" s="143"/>
      <c r="Q35" s="143"/>
      <c r="R35" s="143"/>
      <c r="S35" s="143"/>
    </row>
    <row r="36" spans="1:19">
      <c r="A36" s="103"/>
      <c r="B36" s="103"/>
      <c r="C36" s="104"/>
      <c r="D36" s="103"/>
      <c r="E36" s="103"/>
      <c r="F36" s="103"/>
      <c r="G36" s="103"/>
      <c r="H36" s="103"/>
      <c r="I36" s="103"/>
      <c r="J36" s="103"/>
      <c r="K36" s="103"/>
      <c r="L36" s="103"/>
      <c r="M36" s="103"/>
      <c r="N36" s="103"/>
      <c r="O36" s="103"/>
      <c r="P36" s="103"/>
      <c r="Q36" s="103"/>
      <c r="R36" s="103"/>
      <c r="S36" s="103"/>
    </row>
    <row r="41" spans="1:19">
      <c r="Q41" s="105"/>
    </row>
  </sheetData>
  <mergeCells count="52">
    <mergeCell ref="A1:S1"/>
    <mergeCell ref="B3:C3"/>
    <mergeCell ref="D3:J3"/>
    <mergeCell ref="N3:R3"/>
    <mergeCell ref="B4:C4"/>
    <mergeCell ref="D4:J4"/>
    <mergeCell ref="B5:C5"/>
    <mergeCell ref="D5:J5"/>
    <mergeCell ref="O5:R5"/>
    <mergeCell ref="B6:C6"/>
    <mergeCell ref="D6:J6"/>
    <mergeCell ref="O6:R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D26:E26"/>
    <mergeCell ref="B15:C15"/>
    <mergeCell ref="B16:C16"/>
    <mergeCell ref="B17:C17"/>
    <mergeCell ref="B18:C18"/>
    <mergeCell ref="B19:C19"/>
    <mergeCell ref="B20:C20"/>
    <mergeCell ref="B21:C21"/>
    <mergeCell ref="B22:C22"/>
    <mergeCell ref="B23:C23"/>
    <mergeCell ref="B24:C24"/>
    <mergeCell ref="B26:C26"/>
    <mergeCell ref="B35:S35"/>
    <mergeCell ref="B27:C27"/>
    <mergeCell ref="D27:E27"/>
    <mergeCell ref="H27:I27"/>
    <mergeCell ref="B28:C28"/>
    <mergeCell ref="D28:E28"/>
    <mergeCell ref="H28:I28"/>
    <mergeCell ref="B30:C30"/>
    <mergeCell ref="M30:N30"/>
    <mergeCell ref="B31:C31"/>
    <mergeCell ref="D31:I31"/>
    <mergeCell ref="M31:N31"/>
  </mergeCells>
  <phoneticPr fontId="6"/>
  <pageMargins left="0.70866141732283472" right="0.31496062992125984" top="0.45" bottom="0.23622047244094491" header="0.31496062992125984" footer="0.19685039370078741"/>
  <pageSetup paperSize="9" scale="8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EEEBB-CA4B-4115-BDDD-E59D3218535A}">
  <sheetPr>
    <tabColor rgb="FFFF99FF"/>
    <pageSetUpPr fitToPage="1"/>
  </sheetPr>
  <dimension ref="B2:U13"/>
  <sheetViews>
    <sheetView showGridLines="0" view="pageBreakPreview" zoomScale="90" zoomScaleNormal="70" zoomScaleSheetLayoutView="90" workbookViewId="0">
      <selection activeCell="B1" sqref="B1"/>
    </sheetView>
  </sheetViews>
  <sheetFormatPr defaultColWidth="9" defaultRowHeight="20.25" customHeight="1"/>
  <cols>
    <col min="1" max="1" width="2.625" style="117" customWidth="1"/>
    <col min="2" max="2" width="5.25" style="117" customWidth="1"/>
    <col min="3" max="3" width="14.875" style="134" customWidth="1"/>
    <col min="4" max="4" width="12.25" style="135" bestFit="1" customWidth="1"/>
    <col min="5" max="5" width="15" style="117" bestFit="1" customWidth="1"/>
    <col min="6" max="6" width="8.75" style="117" customWidth="1"/>
    <col min="7" max="7" width="16.125" style="117" bestFit="1" customWidth="1"/>
    <col min="8" max="8" width="12.125" style="136" customWidth="1"/>
    <col min="9" max="10" width="11" style="136" customWidth="1"/>
    <col min="11" max="11" width="11.75" style="136" customWidth="1"/>
    <col min="12" max="15" width="11" style="136" customWidth="1"/>
    <col min="16" max="16" width="13.25" style="137" customWidth="1"/>
    <col min="17" max="17" width="12.75" style="138" customWidth="1"/>
    <col min="18" max="18" width="1.125" style="116" customWidth="1"/>
    <col min="19" max="16384" width="9" style="117"/>
  </cols>
  <sheetData>
    <row r="2" spans="2:21" customFormat="1" ht="20.25" customHeight="1">
      <c r="B2" s="1" t="s">
        <v>127</v>
      </c>
      <c r="C2" s="32"/>
      <c r="D2" s="33"/>
      <c r="U2" s="2"/>
    </row>
    <row r="3" spans="2:21" customFormat="1" ht="20.25" customHeight="1">
      <c r="B3" s="1" t="s">
        <v>132</v>
      </c>
      <c r="C3" s="34"/>
      <c r="D3" s="35"/>
      <c r="N3" s="36"/>
      <c r="O3" s="36"/>
      <c r="U3" s="2"/>
    </row>
    <row r="4" spans="2:21" s="109" customFormat="1" ht="20.25" customHeight="1">
      <c r="B4" s="106"/>
      <c r="C4" s="197" t="s">
        <v>21</v>
      </c>
      <c r="D4" s="199" t="s">
        <v>22</v>
      </c>
      <c r="E4" s="201" t="s">
        <v>23</v>
      </c>
      <c r="F4" s="201" t="s">
        <v>24</v>
      </c>
      <c r="G4" s="203" t="s">
        <v>74</v>
      </c>
      <c r="H4" s="205" t="s">
        <v>25</v>
      </c>
      <c r="I4" s="107" t="s">
        <v>26</v>
      </c>
      <c r="J4" s="189" t="s">
        <v>27</v>
      </c>
      <c r="K4" s="190"/>
      <c r="L4" s="189" t="s">
        <v>28</v>
      </c>
      <c r="M4" s="190"/>
      <c r="N4" s="189" t="s">
        <v>29</v>
      </c>
      <c r="O4" s="191"/>
      <c r="P4" s="190"/>
      <c r="Q4" s="192" t="s">
        <v>30</v>
      </c>
      <c r="R4" s="108"/>
    </row>
    <row r="5" spans="2:21" s="109" customFormat="1" ht="20.25" customHeight="1">
      <c r="B5" s="106"/>
      <c r="C5" s="198"/>
      <c r="D5" s="200"/>
      <c r="E5" s="202"/>
      <c r="F5" s="202"/>
      <c r="G5" s="204"/>
      <c r="H5" s="206"/>
      <c r="I5" s="110" t="s">
        <v>31</v>
      </c>
      <c r="J5" s="110" t="s">
        <v>31</v>
      </c>
      <c r="K5" s="110" t="s">
        <v>32</v>
      </c>
      <c r="L5" s="110" t="s">
        <v>31</v>
      </c>
      <c r="M5" s="110" t="s">
        <v>32</v>
      </c>
      <c r="N5" s="110" t="s">
        <v>31</v>
      </c>
      <c r="O5" s="110" t="s">
        <v>33</v>
      </c>
      <c r="P5" s="110" t="s">
        <v>133</v>
      </c>
      <c r="Q5" s="193"/>
      <c r="R5" s="108"/>
    </row>
    <row r="6" spans="2:21" ht="45.75" customHeight="1">
      <c r="B6" s="111">
        <v>1</v>
      </c>
      <c r="C6" s="112"/>
      <c r="D6" s="113"/>
      <c r="E6" s="114"/>
      <c r="F6" s="114"/>
      <c r="G6" s="111"/>
      <c r="H6" s="37">
        <f>SUM(I6:N6)</f>
        <v>0</v>
      </c>
      <c r="I6" s="37"/>
      <c r="J6" s="37"/>
      <c r="K6" s="37"/>
      <c r="L6" s="37"/>
      <c r="M6" s="37"/>
      <c r="N6" s="37">
        <f>SUM(O6:P6)</f>
        <v>0</v>
      </c>
      <c r="O6" s="37"/>
      <c r="P6" s="37"/>
      <c r="Q6" s="115"/>
    </row>
    <row r="7" spans="2:21" ht="45" customHeight="1">
      <c r="B7" s="111">
        <v>2</v>
      </c>
      <c r="C7" s="112"/>
      <c r="D7" s="113"/>
      <c r="E7" s="114"/>
      <c r="F7" s="114"/>
      <c r="G7" s="111"/>
      <c r="H7" s="37">
        <f>SUM(I7:N7)</f>
        <v>0</v>
      </c>
      <c r="I7" s="37"/>
      <c r="J7" s="37"/>
      <c r="K7" s="37"/>
      <c r="L7" s="37"/>
      <c r="M7" s="37"/>
      <c r="N7" s="37">
        <f t="shared" ref="N7:N9" si="0">SUM(O7:P7)</f>
        <v>0</v>
      </c>
      <c r="O7" s="37"/>
      <c r="P7" s="37"/>
      <c r="Q7" s="115"/>
    </row>
    <row r="8" spans="2:21" s="127" customFormat="1" ht="45" customHeight="1">
      <c r="B8" s="118">
        <v>3</v>
      </c>
      <c r="C8" s="119"/>
      <c r="D8" s="120"/>
      <c r="E8" s="121"/>
      <c r="F8" s="121"/>
      <c r="G8" s="122"/>
      <c r="H8" s="123">
        <f>SUM(I8:N8)</f>
        <v>0</v>
      </c>
      <c r="I8" s="124"/>
      <c r="J8" s="124"/>
      <c r="K8" s="124"/>
      <c r="L8" s="125"/>
      <c r="M8" s="126"/>
      <c r="N8" s="37">
        <f t="shared" si="0"/>
        <v>0</v>
      </c>
      <c r="O8" s="37"/>
      <c r="P8" s="37"/>
      <c r="Q8" s="115"/>
    </row>
    <row r="9" spans="2:21" ht="45" customHeight="1" thickBot="1">
      <c r="B9" s="128">
        <v>4</v>
      </c>
      <c r="C9" s="129"/>
      <c r="D9" s="130"/>
      <c r="E9" s="131"/>
      <c r="F9" s="131"/>
      <c r="G9" s="128"/>
      <c r="H9" s="38">
        <f>SUM(I9:N9)</f>
        <v>0</v>
      </c>
      <c r="I9" s="38"/>
      <c r="J9" s="38"/>
      <c r="K9" s="38"/>
      <c r="L9" s="38"/>
      <c r="M9" s="38"/>
      <c r="N9" s="38">
        <f t="shared" si="0"/>
        <v>0</v>
      </c>
      <c r="O9" s="38"/>
      <c r="P9" s="38"/>
      <c r="Q9" s="115"/>
    </row>
    <row r="10" spans="2:21" s="132" customFormat="1" ht="20.25" customHeight="1" thickTop="1">
      <c r="B10" s="194" t="s">
        <v>39</v>
      </c>
      <c r="C10" s="195"/>
      <c r="D10" s="195"/>
      <c r="E10" s="195"/>
      <c r="F10" s="195"/>
      <c r="G10" s="196"/>
      <c r="H10" s="39">
        <f>SUM(H6:H9)</f>
        <v>0</v>
      </c>
      <c r="I10" s="39"/>
      <c r="J10" s="39"/>
      <c r="K10" s="39"/>
      <c r="L10" s="39"/>
      <c r="M10" s="39"/>
      <c r="N10" s="39"/>
      <c r="O10" s="39"/>
      <c r="P10" s="39"/>
      <c r="Q10" s="39"/>
      <c r="R10" s="116"/>
      <c r="S10" s="117"/>
      <c r="T10" s="117"/>
      <c r="U10" s="117"/>
    </row>
    <row r="11" spans="2:21" ht="20.25" customHeight="1">
      <c r="B11" s="133" t="s">
        <v>40</v>
      </c>
    </row>
    <row r="12" spans="2:21" ht="20.25" customHeight="1">
      <c r="B12" s="117" t="s">
        <v>75</v>
      </c>
    </row>
    <row r="13" spans="2:21" ht="20.25" customHeight="1">
      <c r="C13" s="139"/>
    </row>
  </sheetData>
  <mergeCells count="11">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44" top="0.78740157480314965" bottom="0.78740157480314965" header="0.51181102362204722" footer="0.59055118110236227"/>
  <pageSetup paperSize="9" scale="72" orientation="landscape" r:id="rId1"/>
  <headerFooter scaleWithDoc="0"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7B26-123C-406B-B466-FF8CB2F0AA79}">
  <sheetPr>
    <tabColor rgb="FFFF99FF"/>
    <pageSetUpPr fitToPage="1"/>
  </sheetPr>
  <dimension ref="B2:U13"/>
  <sheetViews>
    <sheetView showGridLines="0" view="pageBreakPreview" zoomScale="90" zoomScaleNormal="70" zoomScaleSheetLayoutView="90" workbookViewId="0">
      <selection activeCell="B1" sqref="B1"/>
    </sheetView>
  </sheetViews>
  <sheetFormatPr defaultColWidth="9" defaultRowHeight="20.25" customHeight="1"/>
  <cols>
    <col min="1" max="1" width="2.625" style="117" customWidth="1"/>
    <col min="2" max="2" width="5.25" style="117" customWidth="1"/>
    <col min="3" max="3" width="14.875" style="134" customWidth="1"/>
    <col min="4" max="4" width="12.25" style="135" bestFit="1" customWidth="1"/>
    <col min="5" max="5" width="15" style="117" bestFit="1" customWidth="1"/>
    <col min="6" max="6" width="8.75" style="117" customWidth="1"/>
    <col min="7" max="7" width="16.125" style="117" bestFit="1" customWidth="1"/>
    <col min="8" max="8" width="12.125" style="136" customWidth="1"/>
    <col min="9" max="10" width="11" style="136" customWidth="1"/>
    <col min="11" max="11" width="12.875" style="136" customWidth="1"/>
    <col min="12" max="15" width="11" style="136" customWidth="1"/>
    <col min="16" max="16" width="13.25" style="137" customWidth="1"/>
    <col min="17" max="17" width="12.75" style="138" customWidth="1"/>
    <col min="18" max="18" width="1.125" style="116" customWidth="1"/>
    <col min="19" max="16384" width="9" style="117"/>
  </cols>
  <sheetData>
    <row r="2" spans="2:21" customFormat="1" ht="20.25" customHeight="1">
      <c r="B2" s="1" t="s">
        <v>127</v>
      </c>
      <c r="C2" s="32"/>
      <c r="D2" s="33"/>
      <c r="U2" s="2"/>
    </row>
    <row r="3" spans="2:21" customFormat="1" ht="20.25" customHeight="1">
      <c r="B3" s="1" t="s">
        <v>132</v>
      </c>
      <c r="C3" s="34"/>
      <c r="D3" s="35"/>
      <c r="N3" s="36"/>
      <c r="O3" s="36"/>
      <c r="U3" s="2"/>
    </row>
    <row r="4" spans="2:21" s="109" customFormat="1" ht="20.25" customHeight="1">
      <c r="B4" s="106"/>
      <c r="C4" s="197" t="s">
        <v>21</v>
      </c>
      <c r="D4" s="199" t="s">
        <v>22</v>
      </c>
      <c r="E4" s="201" t="s">
        <v>23</v>
      </c>
      <c r="F4" s="201" t="s">
        <v>24</v>
      </c>
      <c r="G4" s="203" t="s">
        <v>74</v>
      </c>
      <c r="H4" s="205" t="s">
        <v>25</v>
      </c>
      <c r="I4" s="107" t="s">
        <v>26</v>
      </c>
      <c r="J4" s="189" t="s">
        <v>27</v>
      </c>
      <c r="K4" s="190"/>
      <c r="L4" s="189" t="s">
        <v>28</v>
      </c>
      <c r="M4" s="190"/>
      <c r="N4" s="189" t="s">
        <v>29</v>
      </c>
      <c r="O4" s="191"/>
      <c r="P4" s="190"/>
      <c r="Q4" s="192" t="s">
        <v>30</v>
      </c>
      <c r="R4" s="108"/>
    </row>
    <row r="5" spans="2:21" s="109" customFormat="1" ht="20.25" customHeight="1">
      <c r="B5" s="106"/>
      <c r="C5" s="198"/>
      <c r="D5" s="200"/>
      <c r="E5" s="202"/>
      <c r="F5" s="202"/>
      <c r="G5" s="204"/>
      <c r="H5" s="206"/>
      <c r="I5" s="110" t="s">
        <v>31</v>
      </c>
      <c r="J5" s="110" t="s">
        <v>31</v>
      </c>
      <c r="K5" s="110" t="s">
        <v>32</v>
      </c>
      <c r="L5" s="110" t="s">
        <v>31</v>
      </c>
      <c r="M5" s="110" t="s">
        <v>32</v>
      </c>
      <c r="N5" s="110" t="s">
        <v>31</v>
      </c>
      <c r="O5" s="110" t="s">
        <v>33</v>
      </c>
      <c r="P5" s="110" t="s">
        <v>133</v>
      </c>
      <c r="Q5" s="193"/>
      <c r="R5" s="108"/>
    </row>
    <row r="6" spans="2:21" ht="45.75" customHeight="1">
      <c r="B6" s="111">
        <v>1</v>
      </c>
      <c r="C6" s="112">
        <v>43709</v>
      </c>
      <c r="D6" s="113">
        <v>5</v>
      </c>
      <c r="E6" s="114" t="s">
        <v>16</v>
      </c>
      <c r="F6" s="114" t="s">
        <v>34</v>
      </c>
      <c r="G6" s="111" t="s">
        <v>35</v>
      </c>
      <c r="H6" s="37">
        <f>SUM(I6:N6)</f>
        <v>174000</v>
      </c>
      <c r="I6" s="37">
        <v>70000</v>
      </c>
      <c r="J6" s="37">
        <v>24000</v>
      </c>
      <c r="K6" s="37" t="s">
        <v>136</v>
      </c>
      <c r="L6" s="37">
        <v>50000</v>
      </c>
      <c r="M6" s="37" t="s">
        <v>134</v>
      </c>
      <c r="N6" s="37">
        <f>SUM(O6:P6)</f>
        <v>30000</v>
      </c>
      <c r="O6" s="37">
        <v>5000</v>
      </c>
      <c r="P6" s="37">
        <v>25000</v>
      </c>
      <c r="Q6" s="115" t="s">
        <v>128</v>
      </c>
    </row>
    <row r="7" spans="2:21" ht="45" customHeight="1">
      <c r="B7" s="111">
        <v>2</v>
      </c>
      <c r="C7" s="112">
        <v>43709</v>
      </c>
      <c r="D7" s="113">
        <v>5</v>
      </c>
      <c r="E7" s="114" t="s">
        <v>18</v>
      </c>
      <c r="F7" s="114" t="s">
        <v>36</v>
      </c>
      <c r="G7" s="111" t="s">
        <v>35</v>
      </c>
      <c r="H7" s="37">
        <f>SUM(I7:N7)</f>
        <v>144000</v>
      </c>
      <c r="I7" s="37">
        <v>70000</v>
      </c>
      <c r="J7" s="37">
        <v>24000</v>
      </c>
      <c r="K7" s="37" t="s">
        <v>136</v>
      </c>
      <c r="L7" s="37">
        <v>40000</v>
      </c>
      <c r="M7" s="37" t="s">
        <v>135</v>
      </c>
      <c r="N7" s="37">
        <f t="shared" ref="N7:N9" si="0">SUM(O7:P7)</f>
        <v>10000</v>
      </c>
      <c r="O7" s="37">
        <v>5000</v>
      </c>
      <c r="P7" s="37">
        <v>5000</v>
      </c>
      <c r="Q7" s="115" t="s">
        <v>129</v>
      </c>
    </row>
    <row r="8" spans="2:21" s="127" customFormat="1" ht="45" customHeight="1">
      <c r="B8" s="118">
        <v>3</v>
      </c>
      <c r="C8" s="119">
        <v>43739</v>
      </c>
      <c r="D8" s="120">
        <v>4</v>
      </c>
      <c r="E8" s="121" t="s">
        <v>20</v>
      </c>
      <c r="F8" s="121" t="s">
        <v>37</v>
      </c>
      <c r="G8" s="122" t="s">
        <v>139</v>
      </c>
      <c r="H8" s="123">
        <f>SUM(I8:N8)</f>
        <v>253000</v>
      </c>
      <c r="I8" s="124">
        <v>150000</v>
      </c>
      <c r="J8" s="124">
        <v>45000</v>
      </c>
      <c r="K8" s="124" t="s">
        <v>137</v>
      </c>
      <c r="L8" s="124">
        <v>48000</v>
      </c>
      <c r="M8" s="37" t="s">
        <v>138</v>
      </c>
      <c r="N8" s="37">
        <f t="shared" si="0"/>
        <v>10000</v>
      </c>
      <c r="O8" s="37">
        <v>5000</v>
      </c>
      <c r="P8" s="37">
        <v>5000</v>
      </c>
      <c r="Q8" s="115" t="s">
        <v>130</v>
      </c>
    </row>
    <row r="9" spans="2:21" ht="45" customHeight="1" thickBot="1">
      <c r="B9" s="128">
        <v>4</v>
      </c>
      <c r="C9" s="129">
        <v>43770</v>
      </c>
      <c r="D9" s="130">
        <v>5</v>
      </c>
      <c r="E9" s="131" t="s">
        <v>18</v>
      </c>
      <c r="F9" s="131" t="s">
        <v>36</v>
      </c>
      <c r="G9" s="128" t="s">
        <v>38</v>
      </c>
      <c r="H9" s="38">
        <f>SUM(I9:N9)</f>
        <v>144000</v>
      </c>
      <c r="I9" s="38">
        <v>70000</v>
      </c>
      <c r="J9" s="38">
        <v>24000</v>
      </c>
      <c r="K9" s="38" t="s">
        <v>136</v>
      </c>
      <c r="L9" s="38">
        <v>40000</v>
      </c>
      <c r="M9" s="38" t="s">
        <v>135</v>
      </c>
      <c r="N9" s="38">
        <f t="shared" si="0"/>
        <v>10000</v>
      </c>
      <c r="O9" s="38">
        <v>5000</v>
      </c>
      <c r="P9" s="38">
        <v>5000</v>
      </c>
      <c r="Q9" s="115" t="s">
        <v>131</v>
      </c>
    </row>
    <row r="10" spans="2:21" s="132" customFormat="1" ht="20.25" customHeight="1" thickTop="1">
      <c r="B10" s="194" t="s">
        <v>39</v>
      </c>
      <c r="C10" s="195"/>
      <c r="D10" s="195"/>
      <c r="E10" s="195"/>
      <c r="F10" s="195"/>
      <c r="G10" s="196"/>
      <c r="H10" s="39">
        <f>SUM(H6:H9)</f>
        <v>715000</v>
      </c>
      <c r="I10" s="39"/>
      <c r="J10" s="39"/>
      <c r="K10" s="39"/>
      <c r="L10" s="39"/>
      <c r="M10" s="39"/>
      <c r="N10" s="39"/>
      <c r="O10" s="39"/>
      <c r="P10" s="39"/>
      <c r="Q10" s="39"/>
      <c r="R10" s="116"/>
      <c r="S10" s="117"/>
      <c r="T10" s="117"/>
      <c r="U10" s="117"/>
    </row>
    <row r="11" spans="2:21" ht="20.25" customHeight="1">
      <c r="B11" s="133" t="s">
        <v>40</v>
      </c>
    </row>
    <row r="12" spans="2:21" ht="20.25" customHeight="1">
      <c r="B12" s="117" t="s">
        <v>75</v>
      </c>
    </row>
    <row r="13" spans="2:21" ht="20.25" customHeight="1">
      <c r="C13" s="139"/>
    </row>
  </sheetData>
  <mergeCells count="11">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33" top="0.78740157480314965" bottom="0.78740157480314965" header="0.51181102362204722" footer="0.59055118110236227"/>
  <pageSetup paperSize="9" scale="73"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2c745edac24ece61b56cf381fde2368f">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6f5705994ae66a7a9f9f4203b9b5465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77084-7764-4E6F-AA48-5607761A326C}">
  <ds:schemaRefs>
    <ds:schemaRef ds:uri="http://schemas.microsoft.com/sharepoint/v3/contenttype/forms"/>
  </ds:schemaRefs>
</ds:datastoreItem>
</file>

<file path=customXml/itemProps2.xml><?xml version="1.0" encoding="utf-8"?>
<ds:datastoreItem xmlns:ds="http://schemas.openxmlformats.org/officeDocument/2006/customXml" ds:itemID="{23B0A619-4EB9-4795-B0EA-2543FAD83D00}">
  <ds:schemaRefs>
    <ds:schemaRef ds:uri="http://www.w3.org/XML/1998/namespace"/>
    <ds:schemaRef ds:uri="http://schemas.microsoft.com/office/2006/documentManagement/types"/>
    <ds:schemaRef ds:uri="0de5941f-0658-486a-bd95-c592dd158584"/>
    <ds:schemaRef ds:uri="http://purl.org/dc/dcmitype/"/>
    <ds:schemaRef ds:uri="http://schemas.openxmlformats.org/package/2006/metadata/core-properties"/>
    <ds:schemaRef ds:uri="http://purl.org/dc/terms/"/>
    <ds:schemaRef ds:uri="http://schemas.microsoft.com/office/infopath/2007/PartnerControls"/>
    <ds:schemaRef ds:uri="93fe9b1e-5bcf-4a08-912e-4034eab1d859"/>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C888F4B-2C2C-45E9-A39E-4236C969A5D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積算表（人件費）</vt:lpstr>
      <vt:lpstr>記入例）積算表（人件費）</vt:lpstr>
      <vt:lpstr>人件費単価算出表</vt:lpstr>
      <vt:lpstr>記入例）人件費単価算出表</vt:lpstr>
      <vt:lpstr>積算表（旅費）</vt:lpstr>
      <vt:lpstr>記入例）積算表（旅費）</vt:lpstr>
      <vt:lpstr>'記入例）人件費単価算出表'!Print_Area</vt:lpstr>
      <vt:lpstr>'記入例）積算表（人件費）'!Print_Area</vt:lpstr>
      <vt:lpstr>'記入例）積算表（旅費）'!Print_Area</vt:lpstr>
      <vt:lpstr>人件費単価算出表!Print_Area</vt:lpstr>
      <vt:lpstr>'積算表（人件費）'!Print_Area</vt:lpstr>
      <vt:lpstr>'積算表（旅費）'!Print_Area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2019-04-10T07:31:03Z</cp:lastPrinted>
  <dcterms:created xsi:type="dcterms:W3CDTF">2016-04-25T04:58:17Z</dcterms:created>
  <dcterms:modified xsi:type="dcterms:W3CDTF">2019-07-10T02:38:52Z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1024">
    <vt:lpwstr>24</vt:lpwstr>
  </property>
</Properties>
</file>